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1\Nett2021\"/>
    </mc:Choice>
  </mc:AlternateContent>
  <xr:revisionPtr revIDLastSave="0" documentId="13_ncr:1_{611F7FFD-84EB-4B56-AC37-569B31C0B8E7}" xr6:coauthVersionLast="45" xr6:coauthVersionMax="45" xr10:uidLastSave="{00000000-0000-0000-0000-000000000000}"/>
  <bookViews>
    <workbookView xWindow="-120" yWindow="-16320" windowWidth="29040" windowHeight="1584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4" l="1"/>
  <c r="D35" i="4"/>
  <c r="L36" i="4"/>
  <c r="H36" i="4"/>
  <c r="Q19" i="3"/>
  <c r="D45" i="4"/>
  <c r="H45" i="4"/>
  <c r="L45" i="4"/>
  <c r="G45" i="4"/>
  <c r="C45" i="4"/>
  <c r="K45" i="4"/>
  <c r="M45" i="4"/>
  <c r="I45" i="4"/>
  <c r="E45" i="4"/>
  <c r="L6" i="4"/>
  <c r="K6" i="4"/>
  <c r="L26" i="4"/>
  <c r="H26" i="4"/>
  <c r="D26" i="4"/>
  <c r="D44" i="4"/>
  <c r="H44" i="4"/>
  <c r="L44" i="4"/>
  <c r="G44" i="4"/>
  <c r="C44" i="4"/>
  <c r="K44" i="4"/>
  <c r="M44" i="4"/>
  <c r="I44" i="4"/>
  <c r="E44" i="4"/>
  <c r="L5" i="4"/>
  <c r="K5" i="4"/>
  <c r="L25" i="4"/>
  <c r="H25" i="4"/>
  <c r="D25" i="4"/>
  <c r="D364" i="1"/>
  <c r="E364" i="1"/>
  <c r="E9" i="1"/>
  <c r="G9" i="1"/>
  <c r="H9" i="1"/>
  <c r="I9" i="1"/>
  <c r="E7" i="1"/>
  <c r="I7" i="1"/>
  <c r="J7" i="1"/>
  <c r="E8" i="1"/>
  <c r="I8" i="1"/>
  <c r="J8" i="1"/>
  <c r="J9" i="1"/>
  <c r="E10" i="1"/>
  <c r="I10" i="1"/>
  <c r="J10" i="1"/>
  <c r="E11" i="1"/>
  <c r="I11" i="1"/>
  <c r="J11" i="1"/>
  <c r="E12" i="1"/>
  <c r="I12" i="1"/>
  <c r="J12" i="1"/>
  <c r="E13" i="1"/>
  <c r="I13" i="1"/>
  <c r="J13" i="1"/>
  <c r="E14" i="1"/>
  <c r="I14" i="1"/>
  <c r="J14" i="1"/>
  <c r="E15" i="1"/>
  <c r="I15" i="1"/>
  <c r="J15" i="1"/>
  <c r="E16" i="1"/>
  <c r="I16" i="1"/>
  <c r="J16" i="1"/>
  <c r="E17" i="1"/>
  <c r="I17" i="1"/>
  <c r="J17" i="1"/>
  <c r="E18" i="1"/>
  <c r="I18" i="1"/>
  <c r="J18" i="1"/>
  <c r="E19" i="1"/>
  <c r="I19" i="1"/>
  <c r="J19" i="1"/>
  <c r="E20" i="1"/>
  <c r="I20" i="1"/>
  <c r="J20" i="1"/>
  <c r="E21" i="1"/>
  <c r="I21" i="1"/>
  <c r="J21" i="1"/>
  <c r="E22" i="1"/>
  <c r="I22" i="1"/>
  <c r="J22" i="1"/>
  <c r="E23" i="1"/>
  <c r="I23" i="1"/>
  <c r="J23" i="1"/>
  <c r="E24" i="1"/>
  <c r="I24" i="1"/>
  <c r="J24" i="1"/>
  <c r="E25" i="1"/>
  <c r="I25" i="1"/>
  <c r="J25" i="1"/>
  <c r="E26" i="1"/>
  <c r="I26" i="1"/>
  <c r="J26" i="1"/>
  <c r="E27" i="1"/>
  <c r="I27" i="1"/>
  <c r="J27" i="1"/>
  <c r="E28" i="1"/>
  <c r="I28" i="1"/>
  <c r="J28" i="1"/>
  <c r="E29" i="1"/>
  <c r="I29" i="1"/>
  <c r="J29" i="1"/>
  <c r="E30" i="1"/>
  <c r="I30" i="1"/>
  <c r="J30" i="1"/>
  <c r="E31" i="1"/>
  <c r="I31" i="1"/>
  <c r="J31" i="1"/>
  <c r="E32" i="1"/>
  <c r="I32" i="1"/>
  <c r="J32" i="1"/>
  <c r="E33" i="1"/>
  <c r="I33" i="1"/>
  <c r="J33" i="1"/>
  <c r="E34" i="1"/>
  <c r="I34" i="1"/>
  <c r="J34" i="1"/>
  <c r="E35" i="1"/>
  <c r="I35" i="1"/>
  <c r="J35" i="1"/>
  <c r="E36" i="1"/>
  <c r="I36" i="1"/>
  <c r="J36" i="1"/>
  <c r="E37" i="1"/>
  <c r="I37" i="1"/>
  <c r="J37" i="1"/>
  <c r="E38" i="1"/>
  <c r="I38" i="1"/>
  <c r="J38" i="1"/>
  <c r="E39" i="1"/>
  <c r="I39" i="1"/>
  <c r="J39" i="1"/>
  <c r="E40" i="1"/>
  <c r="I40" i="1"/>
  <c r="J40" i="1"/>
  <c r="E41" i="1"/>
  <c r="I41" i="1"/>
  <c r="J41" i="1"/>
  <c r="E42" i="1"/>
  <c r="I42" i="1"/>
  <c r="J42" i="1"/>
  <c r="E43" i="1"/>
  <c r="I43" i="1"/>
  <c r="J43" i="1"/>
  <c r="E44" i="1"/>
  <c r="I44" i="1"/>
  <c r="J44" i="1"/>
  <c r="E45" i="1"/>
  <c r="I45" i="1"/>
  <c r="J45" i="1"/>
  <c r="E46" i="1"/>
  <c r="I46" i="1"/>
  <c r="J46" i="1"/>
  <c r="E47" i="1"/>
  <c r="I47" i="1"/>
  <c r="J47" i="1"/>
  <c r="E48" i="1"/>
  <c r="I48" i="1"/>
  <c r="J48" i="1"/>
  <c r="E49" i="1"/>
  <c r="I49" i="1"/>
  <c r="J49" i="1"/>
  <c r="E50" i="1"/>
  <c r="I50" i="1"/>
  <c r="J50" i="1"/>
  <c r="E51" i="1"/>
  <c r="I51" i="1"/>
  <c r="J51" i="1"/>
  <c r="E52" i="1"/>
  <c r="I52" i="1"/>
  <c r="J52" i="1"/>
  <c r="E53" i="1"/>
  <c r="I53" i="1"/>
  <c r="J53" i="1"/>
  <c r="E54" i="1"/>
  <c r="I54" i="1"/>
  <c r="J54" i="1"/>
  <c r="E55" i="1"/>
  <c r="I55" i="1"/>
  <c r="J55" i="1"/>
  <c r="E56" i="1"/>
  <c r="I56" i="1"/>
  <c r="J56" i="1"/>
  <c r="E57" i="1"/>
  <c r="I57" i="1"/>
  <c r="J57" i="1"/>
  <c r="E58" i="1"/>
  <c r="I58" i="1"/>
  <c r="J58" i="1"/>
  <c r="E59" i="1"/>
  <c r="I59" i="1"/>
  <c r="J59" i="1"/>
  <c r="E60" i="1"/>
  <c r="I60" i="1"/>
  <c r="J60" i="1"/>
  <c r="E61" i="1"/>
  <c r="I61" i="1"/>
  <c r="J61" i="1"/>
  <c r="E62" i="1"/>
  <c r="I62" i="1"/>
  <c r="J62" i="1"/>
  <c r="E63" i="1"/>
  <c r="I63" i="1"/>
  <c r="J63" i="1"/>
  <c r="E64" i="1"/>
  <c r="I64" i="1"/>
  <c r="J64" i="1"/>
  <c r="E65" i="1"/>
  <c r="I65" i="1"/>
  <c r="J65" i="1"/>
  <c r="E66" i="1"/>
  <c r="I66" i="1"/>
  <c r="J66" i="1"/>
  <c r="E67" i="1"/>
  <c r="I67" i="1"/>
  <c r="J67" i="1"/>
  <c r="E68" i="1"/>
  <c r="I68" i="1"/>
  <c r="J68" i="1"/>
  <c r="E69" i="1"/>
  <c r="I69" i="1"/>
  <c r="J69" i="1"/>
  <c r="E70" i="1"/>
  <c r="I70" i="1"/>
  <c r="J70" i="1"/>
  <c r="E71" i="1"/>
  <c r="I71" i="1"/>
  <c r="J71" i="1"/>
  <c r="E72" i="1"/>
  <c r="I72" i="1"/>
  <c r="J72" i="1"/>
  <c r="E73" i="1"/>
  <c r="I73" i="1"/>
  <c r="J73" i="1"/>
  <c r="E74" i="1"/>
  <c r="I74" i="1"/>
  <c r="J74" i="1"/>
  <c r="E75" i="1"/>
  <c r="I75" i="1"/>
  <c r="J75" i="1"/>
  <c r="E76" i="1"/>
  <c r="I76" i="1"/>
  <c r="J76" i="1"/>
  <c r="E77" i="1"/>
  <c r="I77" i="1"/>
  <c r="J77" i="1"/>
  <c r="E78" i="1"/>
  <c r="I78" i="1"/>
  <c r="J78" i="1"/>
  <c r="E79" i="1"/>
  <c r="I79" i="1"/>
  <c r="J79" i="1"/>
  <c r="E80" i="1"/>
  <c r="I80" i="1"/>
  <c r="J80" i="1"/>
  <c r="E81" i="1"/>
  <c r="I81" i="1"/>
  <c r="J81" i="1"/>
  <c r="E82" i="1"/>
  <c r="I82" i="1"/>
  <c r="J82" i="1"/>
  <c r="E83" i="1"/>
  <c r="I83" i="1"/>
  <c r="J83" i="1"/>
  <c r="E84" i="1"/>
  <c r="I84" i="1"/>
  <c r="J84" i="1"/>
  <c r="E85" i="1"/>
  <c r="I85" i="1"/>
  <c r="J85" i="1"/>
  <c r="E86" i="1"/>
  <c r="I86" i="1"/>
  <c r="J86" i="1"/>
  <c r="E87" i="1"/>
  <c r="I87" i="1"/>
  <c r="J87" i="1"/>
  <c r="E88" i="1"/>
  <c r="I88" i="1"/>
  <c r="J88" i="1"/>
  <c r="E89" i="1"/>
  <c r="I89" i="1"/>
  <c r="J89" i="1"/>
  <c r="E90" i="1"/>
  <c r="I90" i="1"/>
  <c r="J90" i="1"/>
  <c r="E91" i="1"/>
  <c r="I91" i="1"/>
  <c r="J91" i="1"/>
  <c r="E92" i="1"/>
  <c r="I92" i="1"/>
  <c r="J92" i="1"/>
  <c r="E93" i="1"/>
  <c r="I93" i="1"/>
  <c r="J93" i="1"/>
  <c r="E94" i="1"/>
  <c r="I94" i="1"/>
  <c r="J94" i="1"/>
  <c r="E95" i="1"/>
  <c r="I95" i="1"/>
  <c r="J95" i="1"/>
  <c r="E96" i="1"/>
  <c r="I96" i="1"/>
  <c r="J96" i="1"/>
  <c r="E97" i="1"/>
  <c r="I97" i="1"/>
  <c r="J97" i="1"/>
  <c r="E98" i="1"/>
  <c r="I98" i="1"/>
  <c r="J98" i="1"/>
  <c r="E99" i="1"/>
  <c r="I99" i="1"/>
  <c r="J99" i="1"/>
  <c r="E100" i="1"/>
  <c r="I100" i="1"/>
  <c r="J100" i="1"/>
  <c r="E101" i="1"/>
  <c r="I101" i="1"/>
  <c r="J101" i="1"/>
  <c r="E102" i="1"/>
  <c r="I102" i="1"/>
  <c r="J102" i="1"/>
  <c r="E103" i="1"/>
  <c r="I103" i="1"/>
  <c r="J103" i="1"/>
  <c r="E104" i="1"/>
  <c r="I104" i="1"/>
  <c r="J104" i="1"/>
  <c r="E105" i="1"/>
  <c r="I105" i="1"/>
  <c r="J105" i="1"/>
  <c r="E106" i="1"/>
  <c r="I106" i="1"/>
  <c r="J106" i="1"/>
  <c r="E107" i="1"/>
  <c r="I107" i="1"/>
  <c r="J107" i="1"/>
  <c r="E108" i="1"/>
  <c r="I108" i="1"/>
  <c r="J108" i="1"/>
  <c r="E109" i="1"/>
  <c r="I109" i="1"/>
  <c r="J109" i="1"/>
  <c r="E110" i="1"/>
  <c r="I110" i="1"/>
  <c r="J110" i="1"/>
  <c r="E111" i="1"/>
  <c r="I111" i="1"/>
  <c r="J111" i="1"/>
  <c r="E112" i="1"/>
  <c r="I112" i="1"/>
  <c r="J112" i="1"/>
  <c r="E113" i="1"/>
  <c r="I113" i="1"/>
  <c r="J113" i="1"/>
  <c r="E114" i="1"/>
  <c r="I114" i="1"/>
  <c r="J114" i="1"/>
  <c r="E115" i="1"/>
  <c r="I115" i="1"/>
  <c r="J115" i="1"/>
  <c r="E116" i="1"/>
  <c r="I116" i="1"/>
  <c r="J116" i="1"/>
  <c r="E117" i="1"/>
  <c r="I117" i="1"/>
  <c r="J117" i="1"/>
  <c r="E118" i="1"/>
  <c r="I118" i="1"/>
  <c r="J118" i="1"/>
  <c r="E119" i="1"/>
  <c r="I119" i="1"/>
  <c r="J119" i="1"/>
  <c r="E120" i="1"/>
  <c r="I120" i="1"/>
  <c r="J120" i="1"/>
  <c r="E121" i="1"/>
  <c r="I121" i="1"/>
  <c r="J121" i="1"/>
  <c r="E122" i="1"/>
  <c r="I122" i="1"/>
  <c r="J122" i="1"/>
  <c r="E123" i="1"/>
  <c r="I123" i="1"/>
  <c r="J123" i="1"/>
  <c r="E124" i="1"/>
  <c r="I124" i="1"/>
  <c r="J124" i="1"/>
  <c r="E125" i="1"/>
  <c r="I125" i="1"/>
  <c r="J125" i="1"/>
  <c r="E126" i="1"/>
  <c r="I126" i="1"/>
  <c r="J126" i="1"/>
  <c r="E127" i="1"/>
  <c r="I127" i="1"/>
  <c r="J127" i="1"/>
  <c r="E128" i="1"/>
  <c r="I128" i="1"/>
  <c r="J128" i="1"/>
  <c r="E129" i="1"/>
  <c r="I129" i="1"/>
  <c r="J129" i="1"/>
  <c r="E130" i="1"/>
  <c r="I130" i="1"/>
  <c r="J130" i="1"/>
  <c r="E131" i="1"/>
  <c r="I131" i="1"/>
  <c r="J131" i="1"/>
  <c r="E132" i="1"/>
  <c r="I132" i="1"/>
  <c r="J132" i="1"/>
  <c r="E133" i="1"/>
  <c r="I133" i="1"/>
  <c r="J133" i="1"/>
  <c r="E134" i="1"/>
  <c r="I134" i="1"/>
  <c r="J134" i="1"/>
  <c r="E135" i="1"/>
  <c r="I135" i="1"/>
  <c r="J135" i="1"/>
  <c r="E136" i="1"/>
  <c r="I136" i="1"/>
  <c r="J136" i="1"/>
  <c r="E137" i="1"/>
  <c r="I137" i="1"/>
  <c r="J137" i="1"/>
  <c r="E138" i="1"/>
  <c r="I138" i="1"/>
  <c r="J138" i="1"/>
  <c r="E139" i="1"/>
  <c r="I139" i="1"/>
  <c r="J139" i="1"/>
  <c r="E140" i="1"/>
  <c r="I140" i="1"/>
  <c r="J140" i="1"/>
  <c r="E141" i="1"/>
  <c r="I141" i="1"/>
  <c r="J141" i="1"/>
  <c r="E142" i="1"/>
  <c r="I142" i="1"/>
  <c r="J142" i="1"/>
  <c r="E143" i="1"/>
  <c r="I143" i="1"/>
  <c r="J143" i="1"/>
  <c r="E144" i="1"/>
  <c r="I144" i="1"/>
  <c r="J144" i="1"/>
  <c r="E145" i="1"/>
  <c r="I145" i="1"/>
  <c r="J145" i="1"/>
  <c r="E146" i="1"/>
  <c r="I146" i="1"/>
  <c r="J146" i="1"/>
  <c r="E147" i="1"/>
  <c r="I147" i="1"/>
  <c r="J147" i="1"/>
  <c r="E148" i="1"/>
  <c r="I148" i="1"/>
  <c r="J148" i="1"/>
  <c r="E149" i="1"/>
  <c r="I149" i="1"/>
  <c r="J149" i="1"/>
  <c r="E150" i="1"/>
  <c r="I150" i="1"/>
  <c r="J150" i="1"/>
  <c r="E151" i="1"/>
  <c r="I151" i="1"/>
  <c r="J151" i="1"/>
  <c r="E152" i="1"/>
  <c r="I152" i="1"/>
  <c r="J152" i="1"/>
  <c r="E153" i="1"/>
  <c r="I153" i="1"/>
  <c r="J153" i="1"/>
  <c r="E154" i="1"/>
  <c r="I154" i="1"/>
  <c r="J154" i="1"/>
  <c r="E155" i="1"/>
  <c r="I155" i="1"/>
  <c r="J155" i="1"/>
  <c r="E156" i="1"/>
  <c r="I156" i="1"/>
  <c r="J156" i="1"/>
  <c r="E157" i="1"/>
  <c r="I157" i="1"/>
  <c r="J157" i="1"/>
  <c r="E158" i="1"/>
  <c r="I158" i="1"/>
  <c r="J158" i="1"/>
  <c r="E159" i="1"/>
  <c r="I159" i="1"/>
  <c r="J159" i="1"/>
  <c r="E160" i="1"/>
  <c r="I160" i="1"/>
  <c r="J160" i="1"/>
  <c r="E161" i="1"/>
  <c r="I161" i="1"/>
  <c r="J161" i="1"/>
  <c r="E162" i="1"/>
  <c r="I162" i="1"/>
  <c r="J162" i="1"/>
  <c r="E163" i="1"/>
  <c r="I163" i="1"/>
  <c r="J163" i="1"/>
  <c r="E164" i="1"/>
  <c r="I164" i="1"/>
  <c r="J164" i="1"/>
  <c r="E165" i="1"/>
  <c r="I165" i="1"/>
  <c r="J165" i="1"/>
  <c r="E166" i="1"/>
  <c r="I166" i="1"/>
  <c r="J166" i="1"/>
  <c r="E167" i="1"/>
  <c r="I167" i="1"/>
  <c r="J167" i="1"/>
  <c r="E168" i="1"/>
  <c r="I168" i="1"/>
  <c r="J168" i="1"/>
  <c r="E169" i="1"/>
  <c r="I169" i="1"/>
  <c r="J169" i="1"/>
  <c r="E170" i="1"/>
  <c r="I170" i="1"/>
  <c r="J170" i="1"/>
  <c r="E171" i="1"/>
  <c r="I171" i="1"/>
  <c r="J171" i="1"/>
  <c r="E172" i="1"/>
  <c r="I172" i="1"/>
  <c r="J172" i="1"/>
  <c r="E173" i="1"/>
  <c r="I173" i="1"/>
  <c r="J173" i="1"/>
  <c r="E174" i="1"/>
  <c r="I174" i="1"/>
  <c r="J174" i="1"/>
  <c r="E175" i="1"/>
  <c r="I175" i="1"/>
  <c r="J175" i="1"/>
  <c r="E176" i="1"/>
  <c r="I176" i="1"/>
  <c r="J176" i="1"/>
  <c r="E177" i="1"/>
  <c r="I177" i="1"/>
  <c r="J177" i="1"/>
  <c r="E178" i="1"/>
  <c r="I178" i="1"/>
  <c r="J178" i="1"/>
  <c r="E179" i="1"/>
  <c r="I179" i="1"/>
  <c r="J179" i="1"/>
  <c r="E180" i="1"/>
  <c r="I180" i="1"/>
  <c r="J180" i="1"/>
  <c r="E181" i="1"/>
  <c r="I181" i="1"/>
  <c r="J181" i="1"/>
  <c r="E182" i="1"/>
  <c r="I182" i="1"/>
  <c r="J182" i="1"/>
  <c r="E183" i="1"/>
  <c r="I183" i="1"/>
  <c r="J183" i="1"/>
  <c r="E184" i="1"/>
  <c r="I184" i="1"/>
  <c r="J184" i="1"/>
  <c r="E185" i="1"/>
  <c r="I185" i="1"/>
  <c r="J185" i="1"/>
  <c r="E186" i="1"/>
  <c r="I186" i="1"/>
  <c r="J186" i="1"/>
  <c r="E187" i="1"/>
  <c r="I187" i="1"/>
  <c r="J187" i="1"/>
  <c r="E188" i="1"/>
  <c r="I188" i="1"/>
  <c r="J188" i="1"/>
  <c r="E189" i="1"/>
  <c r="I189" i="1"/>
  <c r="J189" i="1"/>
  <c r="E190" i="1"/>
  <c r="I190" i="1"/>
  <c r="J190" i="1"/>
  <c r="E191" i="1"/>
  <c r="I191" i="1"/>
  <c r="J191" i="1"/>
  <c r="E192" i="1"/>
  <c r="I192" i="1"/>
  <c r="J192" i="1"/>
  <c r="E193" i="1"/>
  <c r="I193" i="1"/>
  <c r="J193" i="1"/>
  <c r="E194" i="1"/>
  <c r="I194" i="1"/>
  <c r="J194" i="1"/>
  <c r="E195" i="1"/>
  <c r="I195" i="1"/>
  <c r="J195" i="1"/>
  <c r="E196" i="1"/>
  <c r="I196" i="1"/>
  <c r="J196" i="1"/>
  <c r="E197" i="1"/>
  <c r="I197" i="1"/>
  <c r="J197" i="1"/>
  <c r="E198" i="1"/>
  <c r="I198" i="1"/>
  <c r="J198" i="1"/>
  <c r="E199" i="1"/>
  <c r="I199" i="1"/>
  <c r="J199" i="1"/>
  <c r="E200" i="1"/>
  <c r="I200" i="1"/>
  <c r="J200" i="1"/>
  <c r="E201" i="1"/>
  <c r="I201" i="1"/>
  <c r="J201" i="1"/>
  <c r="E202" i="1"/>
  <c r="I202" i="1"/>
  <c r="J202" i="1"/>
  <c r="E203" i="1"/>
  <c r="I203" i="1"/>
  <c r="J203" i="1"/>
  <c r="E204" i="1"/>
  <c r="I204" i="1"/>
  <c r="J204" i="1"/>
  <c r="E205" i="1"/>
  <c r="I205" i="1"/>
  <c r="J205" i="1"/>
  <c r="E206" i="1"/>
  <c r="I206" i="1"/>
  <c r="J206" i="1"/>
  <c r="E207" i="1"/>
  <c r="I207" i="1"/>
  <c r="J207" i="1"/>
  <c r="E208" i="1"/>
  <c r="I208" i="1"/>
  <c r="J208" i="1"/>
  <c r="E209" i="1"/>
  <c r="I209" i="1"/>
  <c r="J209" i="1"/>
  <c r="E210" i="1"/>
  <c r="I210" i="1"/>
  <c r="J210" i="1"/>
  <c r="E211" i="1"/>
  <c r="I211" i="1"/>
  <c r="J211" i="1"/>
  <c r="E212" i="1"/>
  <c r="I212" i="1"/>
  <c r="J212" i="1"/>
  <c r="E213" i="1"/>
  <c r="I213" i="1"/>
  <c r="J213" i="1"/>
  <c r="E214" i="1"/>
  <c r="I214" i="1"/>
  <c r="J214" i="1"/>
  <c r="E215" i="1"/>
  <c r="I215" i="1"/>
  <c r="J215" i="1"/>
  <c r="E216" i="1"/>
  <c r="I216" i="1"/>
  <c r="J216" i="1"/>
  <c r="E217" i="1"/>
  <c r="I217" i="1"/>
  <c r="J217" i="1"/>
  <c r="E218" i="1"/>
  <c r="I218" i="1"/>
  <c r="J218" i="1"/>
  <c r="E219" i="1"/>
  <c r="I219" i="1"/>
  <c r="J219" i="1"/>
  <c r="E220" i="1"/>
  <c r="I220" i="1"/>
  <c r="J220" i="1"/>
  <c r="E221" i="1"/>
  <c r="I221" i="1"/>
  <c r="J221" i="1"/>
  <c r="E222" i="1"/>
  <c r="I222" i="1"/>
  <c r="J222" i="1"/>
  <c r="E223" i="1"/>
  <c r="I223" i="1"/>
  <c r="J223" i="1"/>
  <c r="E224" i="1"/>
  <c r="I224" i="1"/>
  <c r="J224" i="1"/>
  <c r="E225" i="1"/>
  <c r="I225" i="1"/>
  <c r="J225" i="1"/>
  <c r="E226" i="1"/>
  <c r="I226" i="1"/>
  <c r="J226" i="1"/>
  <c r="E227" i="1"/>
  <c r="I227" i="1"/>
  <c r="J227" i="1"/>
  <c r="E228" i="1"/>
  <c r="I228" i="1"/>
  <c r="J228" i="1"/>
  <c r="E229" i="1"/>
  <c r="I229" i="1"/>
  <c r="J229" i="1"/>
  <c r="E230" i="1"/>
  <c r="I230" i="1"/>
  <c r="J230" i="1"/>
  <c r="E231" i="1"/>
  <c r="I231" i="1"/>
  <c r="J231" i="1"/>
  <c r="E232" i="1"/>
  <c r="I232" i="1"/>
  <c r="J232" i="1"/>
  <c r="E233" i="1"/>
  <c r="I233" i="1"/>
  <c r="J233" i="1"/>
  <c r="E234" i="1"/>
  <c r="I234" i="1"/>
  <c r="J234" i="1"/>
  <c r="E235" i="1"/>
  <c r="I235" i="1"/>
  <c r="J235" i="1"/>
  <c r="E236" i="1"/>
  <c r="I236" i="1"/>
  <c r="J236" i="1"/>
  <c r="E237" i="1"/>
  <c r="I237" i="1"/>
  <c r="J237" i="1"/>
  <c r="E238" i="1"/>
  <c r="I238" i="1"/>
  <c r="J238" i="1"/>
  <c r="E239" i="1"/>
  <c r="I239" i="1"/>
  <c r="J239" i="1"/>
  <c r="E240" i="1"/>
  <c r="I240" i="1"/>
  <c r="J240" i="1"/>
  <c r="E241" i="1"/>
  <c r="I241" i="1"/>
  <c r="J241" i="1"/>
  <c r="E242" i="1"/>
  <c r="I242" i="1"/>
  <c r="J242" i="1"/>
  <c r="E243" i="1"/>
  <c r="I243" i="1"/>
  <c r="J243" i="1"/>
  <c r="E244" i="1"/>
  <c r="I244" i="1"/>
  <c r="J244" i="1"/>
  <c r="E245" i="1"/>
  <c r="I245" i="1"/>
  <c r="J245" i="1"/>
  <c r="E246" i="1"/>
  <c r="I246" i="1"/>
  <c r="J246" i="1"/>
  <c r="E247" i="1"/>
  <c r="I247" i="1"/>
  <c r="J247" i="1"/>
  <c r="E248" i="1"/>
  <c r="I248" i="1"/>
  <c r="J248" i="1"/>
  <c r="E249" i="1"/>
  <c r="I249" i="1"/>
  <c r="J249" i="1"/>
  <c r="E250" i="1"/>
  <c r="I250" i="1"/>
  <c r="J250" i="1"/>
  <c r="E251" i="1"/>
  <c r="I251" i="1"/>
  <c r="J251" i="1"/>
  <c r="E252" i="1"/>
  <c r="I252" i="1"/>
  <c r="J252" i="1"/>
  <c r="E253" i="1"/>
  <c r="I253" i="1"/>
  <c r="J253" i="1"/>
  <c r="E254" i="1"/>
  <c r="I254" i="1"/>
  <c r="J254" i="1"/>
  <c r="E255" i="1"/>
  <c r="I255" i="1"/>
  <c r="J255" i="1"/>
  <c r="E256" i="1"/>
  <c r="I256" i="1"/>
  <c r="J256" i="1"/>
  <c r="E257" i="1"/>
  <c r="I257" i="1"/>
  <c r="J257" i="1"/>
  <c r="E258" i="1"/>
  <c r="I258" i="1"/>
  <c r="J258" i="1"/>
  <c r="E259" i="1"/>
  <c r="I259" i="1"/>
  <c r="J259" i="1"/>
  <c r="E260" i="1"/>
  <c r="I260" i="1"/>
  <c r="J260" i="1"/>
  <c r="E261" i="1"/>
  <c r="I261" i="1"/>
  <c r="J261" i="1"/>
  <c r="E262" i="1"/>
  <c r="I262" i="1"/>
  <c r="J262" i="1"/>
  <c r="E263" i="1"/>
  <c r="I263" i="1"/>
  <c r="J263" i="1"/>
  <c r="E264" i="1"/>
  <c r="I264" i="1"/>
  <c r="J264" i="1"/>
  <c r="E265" i="1"/>
  <c r="I265" i="1"/>
  <c r="J265" i="1"/>
  <c r="E266" i="1"/>
  <c r="I266" i="1"/>
  <c r="J266" i="1"/>
  <c r="E267" i="1"/>
  <c r="I267" i="1"/>
  <c r="J267" i="1"/>
  <c r="E268" i="1"/>
  <c r="I268" i="1"/>
  <c r="J268" i="1"/>
  <c r="E269" i="1"/>
  <c r="I269" i="1"/>
  <c r="J269" i="1"/>
  <c r="E270" i="1"/>
  <c r="I270" i="1"/>
  <c r="J270" i="1"/>
  <c r="E271" i="1"/>
  <c r="I271" i="1"/>
  <c r="J271" i="1"/>
  <c r="E272" i="1"/>
  <c r="I272" i="1"/>
  <c r="J272" i="1"/>
  <c r="E273" i="1"/>
  <c r="I273" i="1"/>
  <c r="J273" i="1"/>
  <c r="E274" i="1"/>
  <c r="I274" i="1"/>
  <c r="J274" i="1"/>
  <c r="E275" i="1"/>
  <c r="I275" i="1"/>
  <c r="J275" i="1"/>
  <c r="E276" i="1"/>
  <c r="I276" i="1"/>
  <c r="J276" i="1"/>
  <c r="E277" i="1"/>
  <c r="I277" i="1"/>
  <c r="J277" i="1"/>
  <c r="E278" i="1"/>
  <c r="I278" i="1"/>
  <c r="J278" i="1"/>
  <c r="E279" i="1"/>
  <c r="I279" i="1"/>
  <c r="J279" i="1"/>
  <c r="E280" i="1"/>
  <c r="I280" i="1"/>
  <c r="J280" i="1"/>
  <c r="E281" i="1"/>
  <c r="I281" i="1"/>
  <c r="J281" i="1"/>
  <c r="E282" i="1"/>
  <c r="I282" i="1"/>
  <c r="J282" i="1"/>
  <c r="E283" i="1"/>
  <c r="I283" i="1"/>
  <c r="J283" i="1"/>
  <c r="E284" i="1"/>
  <c r="I284" i="1"/>
  <c r="J284" i="1"/>
  <c r="E285" i="1"/>
  <c r="I285" i="1"/>
  <c r="J285" i="1"/>
  <c r="E286" i="1"/>
  <c r="I286" i="1"/>
  <c r="J286" i="1"/>
  <c r="E287" i="1"/>
  <c r="I287" i="1"/>
  <c r="J287" i="1"/>
  <c r="E288" i="1"/>
  <c r="I288" i="1"/>
  <c r="J288" i="1"/>
  <c r="E289" i="1"/>
  <c r="I289" i="1"/>
  <c r="J289" i="1"/>
  <c r="E290" i="1"/>
  <c r="I290" i="1"/>
  <c r="J290" i="1"/>
  <c r="E291" i="1"/>
  <c r="I291" i="1"/>
  <c r="J291" i="1"/>
  <c r="E292" i="1"/>
  <c r="I292" i="1"/>
  <c r="J292" i="1"/>
  <c r="E293" i="1"/>
  <c r="I293" i="1"/>
  <c r="J293" i="1"/>
  <c r="E294" i="1"/>
  <c r="I294" i="1"/>
  <c r="J294" i="1"/>
  <c r="E295" i="1"/>
  <c r="I295" i="1"/>
  <c r="J295" i="1"/>
  <c r="E296" i="1"/>
  <c r="I296" i="1"/>
  <c r="J296" i="1"/>
  <c r="E297" i="1"/>
  <c r="I297" i="1"/>
  <c r="J297" i="1"/>
  <c r="E298" i="1"/>
  <c r="I298" i="1"/>
  <c r="J298" i="1"/>
  <c r="E299" i="1"/>
  <c r="I299" i="1"/>
  <c r="J299" i="1"/>
  <c r="E300" i="1"/>
  <c r="I300" i="1"/>
  <c r="J300" i="1"/>
  <c r="E301" i="1"/>
  <c r="I301" i="1"/>
  <c r="J301" i="1"/>
  <c r="E302" i="1"/>
  <c r="I302" i="1"/>
  <c r="J302" i="1"/>
  <c r="E303" i="1"/>
  <c r="I303" i="1"/>
  <c r="J303" i="1"/>
  <c r="E304" i="1"/>
  <c r="I304" i="1"/>
  <c r="J304" i="1"/>
  <c r="E305" i="1"/>
  <c r="I305" i="1"/>
  <c r="J305" i="1"/>
  <c r="E306" i="1"/>
  <c r="I306" i="1"/>
  <c r="J306" i="1"/>
  <c r="E307" i="1"/>
  <c r="I307" i="1"/>
  <c r="J307" i="1"/>
  <c r="E308" i="1"/>
  <c r="I308" i="1"/>
  <c r="J308" i="1"/>
  <c r="E309" i="1"/>
  <c r="I309" i="1"/>
  <c r="J309" i="1"/>
  <c r="E310" i="1"/>
  <c r="I310" i="1"/>
  <c r="J310" i="1"/>
  <c r="E311" i="1"/>
  <c r="I311" i="1"/>
  <c r="J311" i="1"/>
  <c r="E312" i="1"/>
  <c r="I312" i="1"/>
  <c r="J312" i="1"/>
  <c r="E313" i="1"/>
  <c r="I313" i="1"/>
  <c r="J313" i="1"/>
  <c r="E314" i="1"/>
  <c r="I314" i="1"/>
  <c r="J314" i="1"/>
  <c r="E315" i="1"/>
  <c r="I315" i="1"/>
  <c r="J315" i="1"/>
  <c r="E316" i="1"/>
  <c r="I316" i="1"/>
  <c r="J316" i="1"/>
  <c r="E317" i="1"/>
  <c r="I317" i="1"/>
  <c r="J317" i="1"/>
  <c r="E318" i="1"/>
  <c r="I318" i="1"/>
  <c r="J318" i="1"/>
  <c r="E319" i="1"/>
  <c r="I319" i="1"/>
  <c r="J319" i="1"/>
  <c r="E320" i="1"/>
  <c r="I320" i="1"/>
  <c r="J320" i="1"/>
  <c r="E321" i="1"/>
  <c r="I321" i="1"/>
  <c r="J321" i="1"/>
  <c r="E322" i="1"/>
  <c r="I322" i="1"/>
  <c r="J322" i="1"/>
  <c r="E323" i="1"/>
  <c r="I323" i="1"/>
  <c r="J323" i="1"/>
  <c r="E324" i="1"/>
  <c r="I324" i="1"/>
  <c r="J324" i="1"/>
  <c r="E325" i="1"/>
  <c r="I325" i="1"/>
  <c r="J325" i="1"/>
  <c r="E326" i="1"/>
  <c r="I326" i="1"/>
  <c r="J326" i="1"/>
  <c r="E327" i="1"/>
  <c r="I327" i="1"/>
  <c r="J327" i="1"/>
  <c r="E328" i="1"/>
  <c r="I328" i="1"/>
  <c r="J328" i="1"/>
  <c r="E329" i="1"/>
  <c r="I329" i="1"/>
  <c r="J329" i="1"/>
  <c r="E330" i="1"/>
  <c r="I330" i="1"/>
  <c r="J330" i="1"/>
  <c r="E331" i="1"/>
  <c r="I331" i="1"/>
  <c r="J331" i="1"/>
  <c r="E332" i="1"/>
  <c r="I332" i="1"/>
  <c r="J332" i="1"/>
  <c r="E333" i="1"/>
  <c r="I333" i="1"/>
  <c r="J333" i="1"/>
  <c r="E334" i="1"/>
  <c r="I334" i="1"/>
  <c r="J334" i="1"/>
  <c r="E335" i="1"/>
  <c r="I335" i="1"/>
  <c r="J335" i="1"/>
  <c r="E336" i="1"/>
  <c r="I336" i="1"/>
  <c r="J336" i="1"/>
  <c r="E337" i="1"/>
  <c r="I337" i="1"/>
  <c r="J337" i="1"/>
  <c r="E338" i="1"/>
  <c r="I338" i="1"/>
  <c r="J338" i="1"/>
  <c r="E339" i="1"/>
  <c r="I339" i="1"/>
  <c r="J339" i="1"/>
  <c r="E340" i="1"/>
  <c r="I340" i="1"/>
  <c r="J340" i="1"/>
  <c r="E341" i="1"/>
  <c r="I341" i="1"/>
  <c r="J341" i="1"/>
  <c r="E342" i="1"/>
  <c r="I342" i="1"/>
  <c r="J342" i="1"/>
  <c r="E343" i="1"/>
  <c r="I343" i="1"/>
  <c r="J343" i="1"/>
  <c r="E344" i="1"/>
  <c r="I344" i="1"/>
  <c r="J344" i="1"/>
  <c r="E345" i="1"/>
  <c r="I345" i="1"/>
  <c r="J345" i="1"/>
  <c r="E346" i="1"/>
  <c r="I346" i="1"/>
  <c r="J346" i="1"/>
  <c r="E347" i="1"/>
  <c r="I347" i="1"/>
  <c r="J347" i="1"/>
  <c r="E348" i="1"/>
  <c r="I348" i="1"/>
  <c r="J348" i="1"/>
  <c r="E349" i="1"/>
  <c r="I349" i="1"/>
  <c r="J349" i="1"/>
  <c r="E350" i="1"/>
  <c r="I350" i="1"/>
  <c r="J350" i="1"/>
  <c r="E351" i="1"/>
  <c r="I351" i="1"/>
  <c r="J351" i="1"/>
  <c r="E352" i="1"/>
  <c r="I352" i="1"/>
  <c r="J352" i="1"/>
  <c r="E353" i="1"/>
  <c r="I353" i="1"/>
  <c r="J353" i="1"/>
  <c r="E354" i="1"/>
  <c r="I354" i="1"/>
  <c r="J354" i="1"/>
  <c r="E355" i="1"/>
  <c r="I355" i="1"/>
  <c r="J355" i="1"/>
  <c r="E356" i="1"/>
  <c r="I356" i="1"/>
  <c r="J356" i="1"/>
  <c r="E357" i="1"/>
  <c r="I357" i="1"/>
  <c r="J357" i="1"/>
  <c r="E358" i="1"/>
  <c r="I358" i="1"/>
  <c r="J358" i="1"/>
  <c r="E359" i="1"/>
  <c r="I359" i="1"/>
  <c r="J359" i="1"/>
  <c r="E360" i="1"/>
  <c r="I360" i="1"/>
  <c r="J360" i="1"/>
  <c r="E361" i="1"/>
  <c r="I361" i="1"/>
  <c r="J361" i="1"/>
  <c r="E362" i="1"/>
  <c r="I362" i="1"/>
  <c r="J362" i="1"/>
  <c r="J364" i="1"/>
  <c r="J366" i="1"/>
  <c r="K9" i="1"/>
  <c r="L9" i="1"/>
  <c r="M9" i="1"/>
  <c r="G10" i="1"/>
  <c r="H10" i="1"/>
  <c r="K10" i="1"/>
  <c r="L10" i="1"/>
  <c r="M10" i="1"/>
  <c r="G11" i="1"/>
  <c r="H11" i="1"/>
  <c r="K11" i="1"/>
  <c r="L11" i="1"/>
  <c r="M11" i="1"/>
  <c r="G12" i="1"/>
  <c r="H12" i="1"/>
  <c r="K12" i="1"/>
  <c r="L12" i="1"/>
  <c r="M12" i="1"/>
  <c r="G13" i="1"/>
  <c r="H13" i="1"/>
  <c r="K13" i="1"/>
  <c r="L13" i="1"/>
  <c r="M13" i="1"/>
  <c r="G14" i="1"/>
  <c r="H14" i="1"/>
  <c r="K14" i="1"/>
  <c r="L14" i="1"/>
  <c r="M14" i="1"/>
  <c r="G15" i="1"/>
  <c r="H15" i="1"/>
  <c r="K15" i="1"/>
  <c r="L15" i="1"/>
  <c r="M15" i="1"/>
  <c r="G16" i="1"/>
  <c r="H16" i="1"/>
  <c r="K16" i="1"/>
  <c r="L16" i="1"/>
  <c r="M16" i="1"/>
  <c r="G17" i="1"/>
  <c r="H17" i="1"/>
  <c r="K17" i="1"/>
  <c r="L17" i="1"/>
  <c r="M17" i="1"/>
  <c r="G18" i="1"/>
  <c r="H18" i="1"/>
  <c r="K18" i="1"/>
  <c r="L18" i="1"/>
  <c r="M18" i="1"/>
  <c r="G19" i="1"/>
  <c r="H19" i="1"/>
  <c r="K19" i="1"/>
  <c r="L19" i="1"/>
  <c r="M19" i="1"/>
  <c r="G20" i="1"/>
  <c r="H20" i="1"/>
  <c r="K20" i="1"/>
  <c r="L20" i="1"/>
  <c r="M20" i="1"/>
  <c r="G21" i="1"/>
  <c r="H21" i="1"/>
  <c r="K21" i="1"/>
  <c r="L21" i="1"/>
  <c r="M21" i="1"/>
  <c r="G22" i="1"/>
  <c r="H22" i="1"/>
  <c r="K22" i="1"/>
  <c r="L22" i="1"/>
  <c r="M22" i="1"/>
  <c r="G23" i="1"/>
  <c r="H23" i="1"/>
  <c r="K23" i="1"/>
  <c r="L23" i="1"/>
  <c r="M23" i="1"/>
  <c r="G24" i="1"/>
  <c r="H24" i="1"/>
  <c r="K24" i="1"/>
  <c r="L24" i="1"/>
  <c r="M24" i="1"/>
  <c r="G25" i="1"/>
  <c r="H25" i="1"/>
  <c r="K25" i="1"/>
  <c r="L25" i="1"/>
  <c r="M25" i="1"/>
  <c r="G26" i="1"/>
  <c r="H26" i="1"/>
  <c r="K26" i="1"/>
  <c r="L26" i="1"/>
  <c r="M26" i="1"/>
  <c r="G27" i="1"/>
  <c r="H27" i="1"/>
  <c r="K27" i="1"/>
  <c r="L27" i="1"/>
  <c r="M27" i="1"/>
  <c r="G28" i="1"/>
  <c r="H28" i="1"/>
  <c r="K28" i="1"/>
  <c r="L28" i="1"/>
  <c r="M28" i="1"/>
  <c r="G29" i="1"/>
  <c r="H29" i="1"/>
  <c r="K29" i="1"/>
  <c r="L29" i="1"/>
  <c r="M29" i="1"/>
  <c r="G30" i="1"/>
  <c r="H30" i="1"/>
  <c r="K30" i="1"/>
  <c r="L30" i="1"/>
  <c r="M30" i="1"/>
  <c r="G31" i="1"/>
  <c r="H31" i="1"/>
  <c r="K31" i="1"/>
  <c r="L31" i="1"/>
  <c r="M31" i="1"/>
  <c r="G32" i="1"/>
  <c r="H32" i="1"/>
  <c r="K32" i="1"/>
  <c r="L32" i="1"/>
  <c r="M32" i="1"/>
  <c r="G33" i="1"/>
  <c r="H33" i="1"/>
  <c r="K33" i="1"/>
  <c r="L33" i="1"/>
  <c r="M33" i="1"/>
  <c r="G34" i="1"/>
  <c r="H34" i="1"/>
  <c r="K34" i="1"/>
  <c r="L34" i="1"/>
  <c r="M34" i="1"/>
  <c r="G35" i="1"/>
  <c r="H35" i="1"/>
  <c r="K35" i="1"/>
  <c r="L35" i="1"/>
  <c r="M35" i="1"/>
  <c r="G36" i="1"/>
  <c r="H36" i="1"/>
  <c r="K36" i="1"/>
  <c r="L36" i="1"/>
  <c r="M36" i="1"/>
  <c r="G37" i="1"/>
  <c r="H37" i="1"/>
  <c r="K37" i="1"/>
  <c r="L37" i="1"/>
  <c r="M37" i="1"/>
  <c r="G38" i="1"/>
  <c r="H38" i="1"/>
  <c r="K38" i="1"/>
  <c r="L38" i="1"/>
  <c r="M38" i="1"/>
  <c r="G39" i="1"/>
  <c r="H39" i="1"/>
  <c r="K39" i="1"/>
  <c r="L39" i="1"/>
  <c r="M39" i="1"/>
  <c r="G40" i="1"/>
  <c r="H40" i="1"/>
  <c r="K40" i="1"/>
  <c r="L40" i="1"/>
  <c r="M40" i="1"/>
  <c r="G41" i="1"/>
  <c r="H41" i="1"/>
  <c r="K41" i="1"/>
  <c r="L41" i="1"/>
  <c r="M41" i="1"/>
  <c r="G42" i="1"/>
  <c r="H42" i="1"/>
  <c r="K42" i="1"/>
  <c r="L42" i="1"/>
  <c r="M42" i="1"/>
  <c r="G43" i="1"/>
  <c r="H43" i="1"/>
  <c r="K43" i="1"/>
  <c r="L43" i="1"/>
  <c r="M43" i="1"/>
  <c r="G44" i="1"/>
  <c r="H44" i="1"/>
  <c r="K44" i="1"/>
  <c r="L44" i="1"/>
  <c r="M44" i="1"/>
  <c r="G45" i="1"/>
  <c r="H45" i="1"/>
  <c r="K45" i="1"/>
  <c r="L45" i="1"/>
  <c r="M45" i="1"/>
  <c r="G46" i="1"/>
  <c r="H46" i="1"/>
  <c r="K46" i="1"/>
  <c r="L46" i="1"/>
  <c r="M46" i="1"/>
  <c r="G47" i="1"/>
  <c r="H47" i="1"/>
  <c r="K47" i="1"/>
  <c r="L47" i="1"/>
  <c r="M47" i="1"/>
  <c r="G48" i="1"/>
  <c r="H48" i="1"/>
  <c r="K48" i="1"/>
  <c r="L48" i="1"/>
  <c r="M48" i="1"/>
  <c r="G49" i="1"/>
  <c r="H49" i="1"/>
  <c r="K49" i="1"/>
  <c r="L49" i="1"/>
  <c r="M49" i="1"/>
  <c r="G50" i="1"/>
  <c r="H50" i="1"/>
  <c r="K50" i="1"/>
  <c r="L50" i="1"/>
  <c r="M50" i="1"/>
  <c r="G51" i="1"/>
  <c r="H51" i="1"/>
  <c r="K51" i="1"/>
  <c r="L51" i="1"/>
  <c r="M51" i="1"/>
  <c r="G52" i="1"/>
  <c r="H52" i="1"/>
  <c r="K52" i="1"/>
  <c r="L52" i="1"/>
  <c r="M52" i="1"/>
  <c r="G53" i="1"/>
  <c r="H53" i="1"/>
  <c r="K53" i="1"/>
  <c r="L53" i="1"/>
  <c r="M53" i="1"/>
  <c r="G54" i="1"/>
  <c r="H54" i="1"/>
  <c r="K54" i="1"/>
  <c r="L54" i="1"/>
  <c r="M54" i="1"/>
  <c r="G55" i="1"/>
  <c r="H55" i="1"/>
  <c r="K55" i="1"/>
  <c r="L55" i="1"/>
  <c r="M55" i="1"/>
  <c r="G56" i="1"/>
  <c r="H56" i="1"/>
  <c r="K56" i="1"/>
  <c r="L56" i="1"/>
  <c r="M56" i="1"/>
  <c r="G57" i="1"/>
  <c r="H57" i="1"/>
  <c r="K57" i="1"/>
  <c r="L57" i="1"/>
  <c r="M57" i="1"/>
  <c r="G58" i="1"/>
  <c r="H58" i="1"/>
  <c r="K58" i="1"/>
  <c r="L58" i="1"/>
  <c r="M58" i="1"/>
  <c r="G59" i="1"/>
  <c r="H59" i="1"/>
  <c r="K59" i="1"/>
  <c r="L59" i="1"/>
  <c r="M59" i="1"/>
  <c r="G60" i="1"/>
  <c r="H60" i="1"/>
  <c r="K60" i="1"/>
  <c r="L60" i="1"/>
  <c r="M60" i="1"/>
  <c r="G61" i="1"/>
  <c r="H61" i="1"/>
  <c r="K61" i="1"/>
  <c r="L61" i="1"/>
  <c r="M61" i="1"/>
  <c r="G62" i="1"/>
  <c r="H62" i="1"/>
  <c r="K62" i="1"/>
  <c r="L62" i="1"/>
  <c r="M62" i="1"/>
  <c r="G63" i="1"/>
  <c r="H63" i="1"/>
  <c r="K63" i="1"/>
  <c r="L63" i="1"/>
  <c r="M63" i="1"/>
  <c r="G64" i="1"/>
  <c r="H64" i="1"/>
  <c r="K64" i="1"/>
  <c r="L64" i="1"/>
  <c r="M64" i="1"/>
  <c r="G65" i="1"/>
  <c r="H65" i="1"/>
  <c r="K65" i="1"/>
  <c r="L65" i="1"/>
  <c r="M65" i="1"/>
  <c r="G66" i="1"/>
  <c r="H66" i="1"/>
  <c r="K66" i="1"/>
  <c r="L66" i="1"/>
  <c r="M66" i="1"/>
  <c r="G67" i="1"/>
  <c r="H67" i="1"/>
  <c r="K67" i="1"/>
  <c r="L67" i="1"/>
  <c r="M67" i="1"/>
  <c r="G68" i="1"/>
  <c r="H68" i="1"/>
  <c r="K68" i="1"/>
  <c r="L68" i="1"/>
  <c r="M68" i="1"/>
  <c r="G69" i="1"/>
  <c r="H69" i="1"/>
  <c r="K69" i="1"/>
  <c r="L69" i="1"/>
  <c r="M69" i="1"/>
  <c r="G70" i="1"/>
  <c r="H70" i="1"/>
  <c r="K70" i="1"/>
  <c r="L70" i="1"/>
  <c r="M70" i="1"/>
  <c r="G71" i="1"/>
  <c r="H71" i="1"/>
  <c r="K71" i="1"/>
  <c r="L71" i="1"/>
  <c r="M71" i="1"/>
  <c r="G72" i="1"/>
  <c r="H72" i="1"/>
  <c r="K72" i="1"/>
  <c r="L72" i="1"/>
  <c r="M72" i="1"/>
  <c r="G73" i="1"/>
  <c r="H73" i="1"/>
  <c r="K73" i="1"/>
  <c r="L73" i="1"/>
  <c r="M73" i="1"/>
  <c r="G74" i="1"/>
  <c r="H74" i="1"/>
  <c r="K74" i="1"/>
  <c r="L74" i="1"/>
  <c r="M74" i="1"/>
  <c r="G75" i="1"/>
  <c r="H75" i="1"/>
  <c r="K75" i="1"/>
  <c r="L75" i="1"/>
  <c r="M75" i="1"/>
  <c r="G76" i="1"/>
  <c r="H76" i="1"/>
  <c r="K76" i="1"/>
  <c r="L76" i="1"/>
  <c r="M76" i="1"/>
  <c r="G77" i="1"/>
  <c r="H77" i="1"/>
  <c r="K77" i="1"/>
  <c r="L77" i="1"/>
  <c r="M77" i="1"/>
  <c r="G78" i="1"/>
  <c r="H78" i="1"/>
  <c r="K78" i="1"/>
  <c r="L78" i="1"/>
  <c r="M78" i="1"/>
  <c r="G79" i="1"/>
  <c r="H79" i="1"/>
  <c r="K79" i="1"/>
  <c r="L79" i="1"/>
  <c r="M79" i="1"/>
  <c r="G80" i="1"/>
  <c r="H80" i="1"/>
  <c r="K80" i="1"/>
  <c r="L80" i="1"/>
  <c r="M80" i="1"/>
  <c r="G81" i="1"/>
  <c r="H81" i="1"/>
  <c r="K81" i="1"/>
  <c r="L81" i="1"/>
  <c r="M81" i="1"/>
  <c r="G82" i="1"/>
  <c r="H82" i="1"/>
  <c r="K82" i="1"/>
  <c r="L82" i="1"/>
  <c r="M82" i="1"/>
  <c r="G83" i="1"/>
  <c r="H83" i="1"/>
  <c r="K83" i="1"/>
  <c r="L83" i="1"/>
  <c r="M83" i="1"/>
  <c r="G84" i="1"/>
  <c r="H84" i="1"/>
  <c r="K84" i="1"/>
  <c r="L84" i="1"/>
  <c r="M84" i="1"/>
  <c r="G85" i="1"/>
  <c r="H85" i="1"/>
  <c r="K85" i="1"/>
  <c r="L85" i="1"/>
  <c r="M85" i="1"/>
  <c r="G86" i="1"/>
  <c r="H86" i="1"/>
  <c r="K86" i="1"/>
  <c r="L86" i="1"/>
  <c r="M86" i="1"/>
  <c r="G87" i="1"/>
  <c r="H87" i="1"/>
  <c r="K87" i="1"/>
  <c r="L87" i="1"/>
  <c r="M87" i="1"/>
  <c r="G88" i="1"/>
  <c r="H88" i="1"/>
  <c r="K88" i="1"/>
  <c r="L88" i="1"/>
  <c r="M88" i="1"/>
  <c r="G89" i="1"/>
  <c r="H89" i="1"/>
  <c r="K89" i="1"/>
  <c r="L89" i="1"/>
  <c r="M89" i="1"/>
  <c r="G90" i="1"/>
  <c r="H90" i="1"/>
  <c r="K90" i="1"/>
  <c r="L90" i="1"/>
  <c r="M90" i="1"/>
  <c r="G91" i="1"/>
  <c r="H91" i="1"/>
  <c r="K91" i="1"/>
  <c r="L91" i="1"/>
  <c r="M91" i="1"/>
  <c r="G92" i="1"/>
  <c r="H92" i="1"/>
  <c r="K92" i="1"/>
  <c r="L92" i="1"/>
  <c r="M92" i="1"/>
  <c r="G93" i="1"/>
  <c r="H93" i="1"/>
  <c r="K93" i="1"/>
  <c r="L93" i="1"/>
  <c r="M93" i="1"/>
  <c r="G94" i="1"/>
  <c r="H94" i="1"/>
  <c r="K94" i="1"/>
  <c r="L94" i="1"/>
  <c r="M94" i="1"/>
  <c r="G95" i="1"/>
  <c r="H95" i="1"/>
  <c r="K95" i="1"/>
  <c r="L95" i="1"/>
  <c r="M95" i="1"/>
  <c r="G96" i="1"/>
  <c r="H96" i="1"/>
  <c r="K96" i="1"/>
  <c r="L96" i="1"/>
  <c r="M96" i="1"/>
  <c r="G97" i="1"/>
  <c r="H97" i="1"/>
  <c r="K97" i="1"/>
  <c r="L97" i="1"/>
  <c r="M97" i="1"/>
  <c r="G98" i="1"/>
  <c r="H98" i="1"/>
  <c r="K98" i="1"/>
  <c r="L98" i="1"/>
  <c r="M98" i="1"/>
  <c r="G99" i="1"/>
  <c r="H99" i="1"/>
  <c r="K99" i="1"/>
  <c r="L99" i="1"/>
  <c r="M99" i="1"/>
  <c r="G100" i="1"/>
  <c r="H100" i="1"/>
  <c r="K100" i="1"/>
  <c r="L100" i="1"/>
  <c r="M100" i="1"/>
  <c r="G101" i="1"/>
  <c r="H101" i="1"/>
  <c r="K101" i="1"/>
  <c r="L101" i="1"/>
  <c r="M101" i="1"/>
  <c r="G102" i="1"/>
  <c r="H102" i="1"/>
  <c r="K102" i="1"/>
  <c r="L102" i="1"/>
  <c r="M102" i="1"/>
  <c r="G103" i="1"/>
  <c r="H103" i="1"/>
  <c r="K103" i="1"/>
  <c r="L103" i="1"/>
  <c r="M103" i="1"/>
  <c r="G104" i="1"/>
  <c r="H104" i="1"/>
  <c r="K104" i="1"/>
  <c r="L104" i="1"/>
  <c r="M104" i="1"/>
  <c r="G105" i="1"/>
  <c r="H105" i="1"/>
  <c r="K105" i="1"/>
  <c r="L105" i="1"/>
  <c r="M105" i="1"/>
  <c r="G106" i="1"/>
  <c r="H106" i="1"/>
  <c r="K106" i="1"/>
  <c r="L106" i="1"/>
  <c r="M106" i="1"/>
  <c r="G107" i="1"/>
  <c r="H107" i="1"/>
  <c r="K107" i="1"/>
  <c r="L107" i="1"/>
  <c r="M107" i="1"/>
  <c r="G108" i="1"/>
  <c r="H108" i="1"/>
  <c r="K108" i="1"/>
  <c r="L108" i="1"/>
  <c r="M108" i="1"/>
  <c r="G109" i="1"/>
  <c r="H109" i="1"/>
  <c r="K109" i="1"/>
  <c r="L109" i="1"/>
  <c r="M109" i="1"/>
  <c r="G110" i="1"/>
  <c r="H110" i="1"/>
  <c r="K110" i="1"/>
  <c r="L110" i="1"/>
  <c r="M110" i="1"/>
  <c r="G111" i="1"/>
  <c r="H111" i="1"/>
  <c r="K111" i="1"/>
  <c r="L111" i="1"/>
  <c r="M111" i="1"/>
  <c r="G112" i="1"/>
  <c r="H112" i="1"/>
  <c r="K112" i="1"/>
  <c r="L112" i="1"/>
  <c r="M112" i="1"/>
  <c r="G113" i="1"/>
  <c r="H113" i="1"/>
  <c r="K113" i="1"/>
  <c r="L113" i="1"/>
  <c r="M113" i="1"/>
  <c r="G114" i="1"/>
  <c r="H114" i="1"/>
  <c r="K114" i="1"/>
  <c r="L114" i="1"/>
  <c r="M114" i="1"/>
  <c r="G115" i="1"/>
  <c r="H115" i="1"/>
  <c r="K115" i="1"/>
  <c r="L115" i="1"/>
  <c r="M115" i="1"/>
  <c r="G116" i="1"/>
  <c r="H116" i="1"/>
  <c r="K116" i="1"/>
  <c r="L116" i="1"/>
  <c r="M116" i="1"/>
  <c r="G117" i="1"/>
  <c r="H117" i="1"/>
  <c r="K117" i="1"/>
  <c r="L117" i="1"/>
  <c r="M117" i="1"/>
  <c r="G118" i="1"/>
  <c r="H118" i="1"/>
  <c r="K118" i="1"/>
  <c r="L118" i="1"/>
  <c r="M118" i="1"/>
  <c r="G119" i="1"/>
  <c r="H119" i="1"/>
  <c r="K119" i="1"/>
  <c r="L119" i="1"/>
  <c r="M119" i="1"/>
  <c r="G120" i="1"/>
  <c r="H120" i="1"/>
  <c r="K120" i="1"/>
  <c r="L120" i="1"/>
  <c r="M120" i="1"/>
  <c r="G121" i="1"/>
  <c r="H121" i="1"/>
  <c r="K121" i="1"/>
  <c r="L121" i="1"/>
  <c r="M121" i="1"/>
  <c r="G122" i="1"/>
  <c r="H122" i="1"/>
  <c r="K122" i="1"/>
  <c r="L122" i="1"/>
  <c r="M122" i="1"/>
  <c r="G123" i="1"/>
  <c r="H123" i="1"/>
  <c r="K123" i="1"/>
  <c r="L123" i="1"/>
  <c r="M123" i="1"/>
  <c r="G124" i="1"/>
  <c r="H124" i="1"/>
  <c r="K124" i="1"/>
  <c r="L124" i="1"/>
  <c r="M124" i="1"/>
  <c r="G125" i="1"/>
  <c r="H125" i="1"/>
  <c r="K125" i="1"/>
  <c r="L125" i="1"/>
  <c r="M125" i="1"/>
  <c r="G126" i="1"/>
  <c r="H126" i="1"/>
  <c r="K126" i="1"/>
  <c r="L126" i="1"/>
  <c r="M126" i="1"/>
  <c r="G127" i="1"/>
  <c r="H127" i="1"/>
  <c r="K127" i="1"/>
  <c r="L127" i="1"/>
  <c r="M127" i="1"/>
  <c r="G128" i="1"/>
  <c r="H128" i="1"/>
  <c r="K128" i="1"/>
  <c r="L128" i="1"/>
  <c r="M128" i="1"/>
  <c r="G129" i="1"/>
  <c r="H129" i="1"/>
  <c r="K129" i="1"/>
  <c r="L129" i="1"/>
  <c r="M129" i="1"/>
  <c r="G130" i="1"/>
  <c r="H130" i="1"/>
  <c r="K130" i="1"/>
  <c r="L130" i="1"/>
  <c r="M130" i="1"/>
  <c r="G131" i="1"/>
  <c r="H131" i="1"/>
  <c r="K131" i="1"/>
  <c r="L131" i="1"/>
  <c r="M131" i="1"/>
  <c r="G132" i="1"/>
  <c r="H132" i="1"/>
  <c r="K132" i="1"/>
  <c r="L132" i="1"/>
  <c r="M132" i="1"/>
  <c r="G133" i="1"/>
  <c r="H133" i="1"/>
  <c r="K133" i="1"/>
  <c r="L133" i="1"/>
  <c r="M133" i="1"/>
  <c r="G134" i="1"/>
  <c r="H134" i="1"/>
  <c r="K134" i="1"/>
  <c r="L134" i="1"/>
  <c r="M134" i="1"/>
  <c r="G135" i="1"/>
  <c r="H135" i="1"/>
  <c r="K135" i="1"/>
  <c r="L135" i="1"/>
  <c r="M135" i="1"/>
  <c r="G136" i="1"/>
  <c r="H136" i="1"/>
  <c r="K136" i="1"/>
  <c r="L136" i="1"/>
  <c r="M136" i="1"/>
  <c r="G137" i="1"/>
  <c r="H137" i="1"/>
  <c r="K137" i="1"/>
  <c r="L137" i="1"/>
  <c r="M137" i="1"/>
  <c r="G138" i="1"/>
  <c r="H138" i="1"/>
  <c r="K138" i="1"/>
  <c r="L138" i="1"/>
  <c r="M138" i="1"/>
  <c r="G139" i="1"/>
  <c r="H139" i="1"/>
  <c r="K139" i="1"/>
  <c r="L139" i="1"/>
  <c r="M139" i="1"/>
  <c r="G140" i="1"/>
  <c r="H140" i="1"/>
  <c r="K140" i="1"/>
  <c r="L140" i="1"/>
  <c r="M140" i="1"/>
  <c r="G141" i="1"/>
  <c r="H141" i="1"/>
  <c r="K141" i="1"/>
  <c r="L141" i="1"/>
  <c r="M141" i="1"/>
  <c r="G142" i="1"/>
  <c r="H142" i="1"/>
  <c r="K142" i="1"/>
  <c r="L142" i="1"/>
  <c r="M142" i="1"/>
  <c r="G143" i="1"/>
  <c r="H143" i="1"/>
  <c r="K143" i="1"/>
  <c r="L143" i="1"/>
  <c r="M143" i="1"/>
  <c r="G144" i="1"/>
  <c r="H144" i="1"/>
  <c r="K144" i="1"/>
  <c r="L144" i="1"/>
  <c r="M144" i="1"/>
  <c r="G145" i="1"/>
  <c r="H145" i="1"/>
  <c r="K145" i="1"/>
  <c r="L145" i="1"/>
  <c r="M145" i="1"/>
  <c r="G146" i="1"/>
  <c r="H146" i="1"/>
  <c r="K146" i="1"/>
  <c r="L146" i="1"/>
  <c r="M146" i="1"/>
  <c r="G147" i="1"/>
  <c r="H147" i="1"/>
  <c r="K147" i="1"/>
  <c r="L147" i="1"/>
  <c r="M147" i="1"/>
  <c r="G148" i="1"/>
  <c r="H148" i="1"/>
  <c r="K148" i="1"/>
  <c r="L148" i="1"/>
  <c r="M148" i="1"/>
  <c r="G149" i="1"/>
  <c r="H149" i="1"/>
  <c r="K149" i="1"/>
  <c r="L149" i="1"/>
  <c r="M149" i="1"/>
  <c r="G150" i="1"/>
  <c r="H150" i="1"/>
  <c r="K150" i="1"/>
  <c r="L150" i="1"/>
  <c r="M150" i="1"/>
  <c r="G151" i="1"/>
  <c r="H151" i="1"/>
  <c r="K151" i="1"/>
  <c r="L151" i="1"/>
  <c r="M151" i="1"/>
  <c r="G152" i="1"/>
  <c r="H152" i="1"/>
  <c r="K152" i="1"/>
  <c r="L152" i="1"/>
  <c r="M152" i="1"/>
  <c r="G153" i="1"/>
  <c r="H153" i="1"/>
  <c r="K153" i="1"/>
  <c r="L153" i="1"/>
  <c r="M153" i="1"/>
  <c r="G154" i="1"/>
  <c r="H154" i="1"/>
  <c r="K154" i="1"/>
  <c r="L154" i="1"/>
  <c r="M154" i="1"/>
  <c r="G155" i="1"/>
  <c r="H155" i="1"/>
  <c r="K155" i="1"/>
  <c r="L155" i="1"/>
  <c r="M155" i="1"/>
  <c r="G156" i="1"/>
  <c r="H156" i="1"/>
  <c r="K156" i="1"/>
  <c r="L156" i="1"/>
  <c r="M156" i="1"/>
  <c r="G157" i="1"/>
  <c r="H157" i="1"/>
  <c r="K157" i="1"/>
  <c r="L157" i="1"/>
  <c r="M157" i="1"/>
  <c r="G158" i="1"/>
  <c r="H158" i="1"/>
  <c r="K158" i="1"/>
  <c r="L158" i="1"/>
  <c r="M158" i="1"/>
  <c r="G159" i="1"/>
  <c r="H159" i="1"/>
  <c r="K159" i="1"/>
  <c r="L159" i="1"/>
  <c r="M159" i="1"/>
  <c r="G160" i="1"/>
  <c r="H160" i="1"/>
  <c r="K160" i="1"/>
  <c r="L160" i="1"/>
  <c r="M160" i="1"/>
  <c r="G161" i="1"/>
  <c r="H161" i="1"/>
  <c r="K161" i="1"/>
  <c r="L161" i="1"/>
  <c r="M161" i="1"/>
  <c r="G162" i="1"/>
  <c r="H162" i="1"/>
  <c r="K162" i="1"/>
  <c r="L162" i="1"/>
  <c r="M162" i="1"/>
  <c r="G163" i="1"/>
  <c r="H163" i="1"/>
  <c r="K163" i="1"/>
  <c r="L163" i="1"/>
  <c r="M163" i="1"/>
  <c r="G164" i="1"/>
  <c r="H164" i="1"/>
  <c r="K164" i="1"/>
  <c r="L164" i="1"/>
  <c r="M164" i="1"/>
  <c r="G165" i="1"/>
  <c r="H165" i="1"/>
  <c r="K165" i="1"/>
  <c r="L165" i="1"/>
  <c r="M165" i="1"/>
  <c r="G166" i="1"/>
  <c r="H166" i="1"/>
  <c r="K166" i="1"/>
  <c r="L166" i="1"/>
  <c r="M166" i="1"/>
  <c r="G167" i="1"/>
  <c r="H167" i="1"/>
  <c r="K167" i="1"/>
  <c r="L167" i="1"/>
  <c r="M167" i="1"/>
  <c r="G168" i="1"/>
  <c r="H168" i="1"/>
  <c r="K168" i="1"/>
  <c r="L168" i="1"/>
  <c r="M168" i="1"/>
  <c r="G169" i="1"/>
  <c r="H169" i="1"/>
  <c r="K169" i="1"/>
  <c r="L169" i="1"/>
  <c r="M169" i="1"/>
  <c r="G170" i="1"/>
  <c r="H170" i="1"/>
  <c r="K170" i="1"/>
  <c r="L170" i="1"/>
  <c r="M170" i="1"/>
  <c r="G171" i="1"/>
  <c r="H171" i="1"/>
  <c r="K171" i="1"/>
  <c r="L171" i="1"/>
  <c r="M171" i="1"/>
  <c r="G172" i="1"/>
  <c r="H172" i="1"/>
  <c r="K172" i="1"/>
  <c r="L172" i="1"/>
  <c r="M172" i="1"/>
  <c r="G173" i="1"/>
  <c r="H173" i="1"/>
  <c r="K173" i="1"/>
  <c r="L173" i="1"/>
  <c r="M173" i="1"/>
  <c r="G174" i="1"/>
  <c r="H174" i="1"/>
  <c r="K174" i="1"/>
  <c r="L174" i="1"/>
  <c r="M174" i="1"/>
  <c r="G175" i="1"/>
  <c r="H175" i="1"/>
  <c r="K175" i="1"/>
  <c r="L175" i="1"/>
  <c r="M175" i="1"/>
  <c r="G176" i="1"/>
  <c r="H176" i="1"/>
  <c r="K176" i="1"/>
  <c r="L176" i="1"/>
  <c r="M176" i="1"/>
  <c r="G177" i="1"/>
  <c r="H177" i="1"/>
  <c r="K177" i="1"/>
  <c r="L177" i="1"/>
  <c r="M177" i="1"/>
  <c r="G178" i="1"/>
  <c r="H178" i="1"/>
  <c r="K178" i="1"/>
  <c r="L178" i="1"/>
  <c r="M178" i="1"/>
  <c r="G179" i="1"/>
  <c r="H179" i="1"/>
  <c r="K179" i="1"/>
  <c r="L179" i="1"/>
  <c r="M179" i="1"/>
  <c r="G180" i="1"/>
  <c r="H180" i="1"/>
  <c r="K180" i="1"/>
  <c r="L180" i="1"/>
  <c r="M180" i="1"/>
  <c r="G181" i="1"/>
  <c r="H181" i="1"/>
  <c r="K181" i="1"/>
  <c r="L181" i="1"/>
  <c r="M181" i="1"/>
  <c r="G182" i="1"/>
  <c r="H182" i="1"/>
  <c r="K182" i="1"/>
  <c r="L182" i="1"/>
  <c r="M182" i="1"/>
  <c r="G183" i="1"/>
  <c r="H183" i="1"/>
  <c r="K183" i="1"/>
  <c r="L183" i="1"/>
  <c r="M183" i="1"/>
  <c r="G184" i="1"/>
  <c r="H184" i="1"/>
  <c r="K184" i="1"/>
  <c r="L184" i="1"/>
  <c r="M184" i="1"/>
  <c r="G185" i="1"/>
  <c r="H185" i="1"/>
  <c r="K185" i="1"/>
  <c r="L185" i="1"/>
  <c r="M185" i="1"/>
  <c r="G186" i="1"/>
  <c r="H186" i="1"/>
  <c r="K186" i="1"/>
  <c r="L186" i="1"/>
  <c r="M186" i="1"/>
  <c r="G187" i="1"/>
  <c r="H187" i="1"/>
  <c r="K187" i="1"/>
  <c r="L187" i="1"/>
  <c r="M187" i="1"/>
  <c r="G188" i="1"/>
  <c r="H188" i="1"/>
  <c r="K188" i="1"/>
  <c r="L188" i="1"/>
  <c r="M188" i="1"/>
  <c r="G189" i="1"/>
  <c r="H189" i="1"/>
  <c r="K189" i="1"/>
  <c r="L189" i="1"/>
  <c r="M189" i="1"/>
  <c r="G190" i="1"/>
  <c r="H190" i="1"/>
  <c r="K190" i="1"/>
  <c r="L190" i="1"/>
  <c r="M190" i="1"/>
  <c r="G191" i="1"/>
  <c r="H191" i="1"/>
  <c r="K191" i="1"/>
  <c r="L191" i="1"/>
  <c r="M191" i="1"/>
  <c r="G192" i="1"/>
  <c r="H192" i="1"/>
  <c r="K192" i="1"/>
  <c r="L192" i="1"/>
  <c r="M192" i="1"/>
  <c r="G193" i="1"/>
  <c r="H193" i="1"/>
  <c r="K193" i="1"/>
  <c r="L193" i="1"/>
  <c r="M193" i="1"/>
  <c r="G194" i="1"/>
  <c r="H194" i="1"/>
  <c r="K194" i="1"/>
  <c r="L194" i="1"/>
  <c r="M194" i="1"/>
  <c r="G195" i="1"/>
  <c r="H195" i="1"/>
  <c r="K195" i="1"/>
  <c r="L195" i="1"/>
  <c r="M195" i="1"/>
  <c r="G196" i="1"/>
  <c r="H196" i="1"/>
  <c r="K196" i="1"/>
  <c r="L196" i="1"/>
  <c r="M196" i="1"/>
  <c r="G197" i="1"/>
  <c r="H197" i="1"/>
  <c r="K197" i="1"/>
  <c r="L197" i="1"/>
  <c r="M197" i="1"/>
  <c r="G198" i="1"/>
  <c r="H198" i="1"/>
  <c r="K198" i="1"/>
  <c r="L198" i="1"/>
  <c r="M198" i="1"/>
  <c r="G199" i="1"/>
  <c r="H199" i="1"/>
  <c r="K199" i="1"/>
  <c r="L199" i="1"/>
  <c r="M199" i="1"/>
  <c r="G200" i="1"/>
  <c r="H200" i="1"/>
  <c r="K200" i="1"/>
  <c r="L200" i="1"/>
  <c r="M200" i="1"/>
  <c r="G201" i="1"/>
  <c r="H201" i="1"/>
  <c r="K201" i="1"/>
  <c r="L201" i="1"/>
  <c r="M201" i="1"/>
  <c r="G202" i="1"/>
  <c r="H202" i="1"/>
  <c r="K202" i="1"/>
  <c r="L202" i="1"/>
  <c r="M202" i="1"/>
  <c r="G203" i="1"/>
  <c r="H203" i="1"/>
  <c r="K203" i="1"/>
  <c r="L203" i="1"/>
  <c r="M203" i="1"/>
  <c r="G204" i="1"/>
  <c r="H204" i="1"/>
  <c r="K204" i="1"/>
  <c r="L204" i="1"/>
  <c r="M204" i="1"/>
  <c r="G205" i="1"/>
  <c r="H205" i="1"/>
  <c r="K205" i="1"/>
  <c r="L205" i="1"/>
  <c r="M205" i="1"/>
  <c r="G206" i="1"/>
  <c r="H206" i="1"/>
  <c r="K206" i="1"/>
  <c r="L206" i="1"/>
  <c r="M206" i="1"/>
  <c r="G207" i="1"/>
  <c r="H207" i="1"/>
  <c r="K207" i="1"/>
  <c r="L207" i="1"/>
  <c r="M207" i="1"/>
  <c r="G208" i="1"/>
  <c r="H208" i="1"/>
  <c r="K208" i="1"/>
  <c r="L208" i="1"/>
  <c r="M208" i="1"/>
  <c r="G209" i="1"/>
  <c r="H209" i="1"/>
  <c r="K209" i="1"/>
  <c r="L209" i="1"/>
  <c r="M209" i="1"/>
  <c r="G210" i="1"/>
  <c r="H210" i="1"/>
  <c r="K210" i="1"/>
  <c r="L210" i="1"/>
  <c r="M210" i="1"/>
  <c r="G211" i="1"/>
  <c r="H211" i="1"/>
  <c r="K211" i="1"/>
  <c r="L211" i="1"/>
  <c r="M211" i="1"/>
  <c r="G212" i="1"/>
  <c r="H212" i="1"/>
  <c r="K212" i="1"/>
  <c r="L212" i="1"/>
  <c r="M212" i="1"/>
  <c r="G213" i="1"/>
  <c r="H213" i="1"/>
  <c r="K213" i="1"/>
  <c r="L213" i="1"/>
  <c r="M213" i="1"/>
  <c r="G214" i="1"/>
  <c r="H214" i="1"/>
  <c r="K214" i="1"/>
  <c r="L214" i="1"/>
  <c r="M214" i="1"/>
  <c r="G215" i="1"/>
  <c r="H215" i="1"/>
  <c r="K215" i="1"/>
  <c r="L215" i="1"/>
  <c r="M215" i="1"/>
  <c r="G216" i="1"/>
  <c r="H216" i="1"/>
  <c r="K216" i="1"/>
  <c r="L216" i="1"/>
  <c r="M216" i="1"/>
  <c r="G217" i="1"/>
  <c r="H217" i="1"/>
  <c r="K217" i="1"/>
  <c r="L217" i="1"/>
  <c r="M217" i="1"/>
  <c r="G218" i="1"/>
  <c r="H218" i="1"/>
  <c r="K218" i="1"/>
  <c r="L218" i="1"/>
  <c r="M218" i="1"/>
  <c r="G219" i="1"/>
  <c r="H219" i="1"/>
  <c r="K219" i="1"/>
  <c r="L219" i="1"/>
  <c r="M219" i="1"/>
  <c r="G220" i="1"/>
  <c r="H220" i="1"/>
  <c r="K220" i="1"/>
  <c r="L220" i="1"/>
  <c r="M220" i="1"/>
  <c r="G221" i="1"/>
  <c r="H221" i="1"/>
  <c r="K221" i="1"/>
  <c r="L221" i="1"/>
  <c r="M221" i="1"/>
  <c r="G222" i="1"/>
  <c r="H222" i="1"/>
  <c r="K222" i="1"/>
  <c r="L222" i="1"/>
  <c r="M222" i="1"/>
  <c r="G223" i="1"/>
  <c r="H223" i="1"/>
  <c r="K223" i="1"/>
  <c r="L223" i="1"/>
  <c r="M223" i="1"/>
  <c r="G224" i="1"/>
  <c r="H224" i="1"/>
  <c r="K224" i="1"/>
  <c r="L224" i="1"/>
  <c r="M224" i="1"/>
  <c r="G225" i="1"/>
  <c r="H225" i="1"/>
  <c r="K225" i="1"/>
  <c r="L225" i="1"/>
  <c r="M225" i="1"/>
  <c r="G226" i="1"/>
  <c r="H226" i="1"/>
  <c r="K226" i="1"/>
  <c r="L226" i="1"/>
  <c r="M226" i="1"/>
  <c r="G227" i="1"/>
  <c r="H227" i="1"/>
  <c r="K227" i="1"/>
  <c r="L227" i="1"/>
  <c r="M227" i="1"/>
  <c r="G228" i="1"/>
  <c r="H228" i="1"/>
  <c r="K228" i="1"/>
  <c r="L228" i="1"/>
  <c r="M228" i="1"/>
  <c r="G229" i="1"/>
  <c r="H229" i="1"/>
  <c r="K229" i="1"/>
  <c r="L229" i="1"/>
  <c r="M229" i="1"/>
  <c r="G230" i="1"/>
  <c r="H230" i="1"/>
  <c r="K230" i="1"/>
  <c r="L230" i="1"/>
  <c r="M230" i="1"/>
  <c r="G231" i="1"/>
  <c r="H231" i="1"/>
  <c r="K231" i="1"/>
  <c r="L231" i="1"/>
  <c r="M231" i="1"/>
  <c r="G232" i="1"/>
  <c r="H232" i="1"/>
  <c r="K232" i="1"/>
  <c r="L232" i="1"/>
  <c r="M232" i="1"/>
  <c r="G233" i="1"/>
  <c r="H233" i="1"/>
  <c r="K233" i="1"/>
  <c r="L233" i="1"/>
  <c r="M233" i="1"/>
  <c r="G234" i="1"/>
  <c r="H234" i="1"/>
  <c r="K234" i="1"/>
  <c r="L234" i="1"/>
  <c r="M234" i="1"/>
  <c r="G235" i="1"/>
  <c r="H235" i="1"/>
  <c r="K235" i="1"/>
  <c r="L235" i="1"/>
  <c r="M235" i="1"/>
  <c r="G236" i="1"/>
  <c r="H236" i="1"/>
  <c r="K236" i="1"/>
  <c r="L236" i="1"/>
  <c r="M236" i="1"/>
  <c r="G237" i="1"/>
  <c r="H237" i="1"/>
  <c r="K237" i="1"/>
  <c r="L237" i="1"/>
  <c r="M237" i="1"/>
  <c r="G238" i="1"/>
  <c r="H238" i="1"/>
  <c r="K238" i="1"/>
  <c r="L238" i="1"/>
  <c r="M238" i="1"/>
  <c r="G239" i="1"/>
  <c r="H239" i="1"/>
  <c r="K239" i="1"/>
  <c r="L239" i="1"/>
  <c r="M239" i="1"/>
  <c r="G240" i="1"/>
  <c r="H240" i="1"/>
  <c r="K240" i="1"/>
  <c r="L240" i="1"/>
  <c r="M240" i="1"/>
  <c r="G241" i="1"/>
  <c r="H241" i="1"/>
  <c r="K241" i="1"/>
  <c r="L241" i="1"/>
  <c r="M241" i="1"/>
  <c r="G242" i="1"/>
  <c r="H242" i="1"/>
  <c r="K242" i="1"/>
  <c r="L242" i="1"/>
  <c r="M242" i="1"/>
  <c r="G243" i="1"/>
  <c r="H243" i="1"/>
  <c r="K243" i="1"/>
  <c r="L243" i="1"/>
  <c r="M243" i="1"/>
  <c r="G244" i="1"/>
  <c r="H244" i="1"/>
  <c r="K244" i="1"/>
  <c r="L244" i="1"/>
  <c r="M244" i="1"/>
  <c r="G245" i="1"/>
  <c r="H245" i="1"/>
  <c r="K245" i="1"/>
  <c r="L245" i="1"/>
  <c r="M245" i="1"/>
  <c r="G246" i="1"/>
  <c r="H246" i="1"/>
  <c r="K246" i="1"/>
  <c r="L246" i="1"/>
  <c r="M246" i="1"/>
  <c r="G247" i="1"/>
  <c r="H247" i="1"/>
  <c r="K247" i="1"/>
  <c r="L247" i="1"/>
  <c r="M247" i="1"/>
  <c r="G248" i="1"/>
  <c r="H248" i="1"/>
  <c r="K248" i="1"/>
  <c r="L248" i="1"/>
  <c r="M248" i="1"/>
  <c r="G249" i="1"/>
  <c r="H249" i="1"/>
  <c r="K249" i="1"/>
  <c r="L249" i="1"/>
  <c r="M249" i="1"/>
  <c r="G250" i="1"/>
  <c r="H250" i="1"/>
  <c r="K250" i="1"/>
  <c r="L250" i="1"/>
  <c r="M250" i="1"/>
  <c r="G251" i="1"/>
  <c r="H251" i="1"/>
  <c r="K251" i="1"/>
  <c r="L251" i="1"/>
  <c r="M251" i="1"/>
  <c r="G252" i="1"/>
  <c r="H252" i="1"/>
  <c r="K252" i="1"/>
  <c r="L252" i="1"/>
  <c r="M252" i="1"/>
  <c r="G253" i="1"/>
  <c r="H253" i="1"/>
  <c r="K253" i="1"/>
  <c r="L253" i="1"/>
  <c r="M253" i="1"/>
  <c r="G254" i="1"/>
  <c r="H254" i="1"/>
  <c r="K254" i="1"/>
  <c r="L254" i="1"/>
  <c r="M254" i="1"/>
  <c r="G255" i="1"/>
  <c r="H255" i="1"/>
  <c r="K255" i="1"/>
  <c r="L255" i="1"/>
  <c r="M255" i="1"/>
  <c r="G256" i="1"/>
  <c r="H256" i="1"/>
  <c r="K256" i="1"/>
  <c r="L256" i="1"/>
  <c r="M256" i="1"/>
  <c r="G257" i="1"/>
  <c r="H257" i="1"/>
  <c r="K257" i="1"/>
  <c r="L257" i="1"/>
  <c r="M257" i="1"/>
  <c r="G258" i="1"/>
  <c r="H258" i="1"/>
  <c r="K258" i="1"/>
  <c r="L258" i="1"/>
  <c r="M258" i="1"/>
  <c r="G259" i="1"/>
  <c r="H259" i="1"/>
  <c r="K259" i="1"/>
  <c r="L259" i="1"/>
  <c r="M259" i="1"/>
  <c r="G260" i="1"/>
  <c r="H260" i="1"/>
  <c r="K260" i="1"/>
  <c r="L260" i="1"/>
  <c r="M260" i="1"/>
  <c r="G261" i="1"/>
  <c r="H261" i="1"/>
  <c r="K261" i="1"/>
  <c r="L261" i="1"/>
  <c r="M261" i="1"/>
  <c r="G262" i="1"/>
  <c r="H262" i="1"/>
  <c r="K262" i="1"/>
  <c r="L262" i="1"/>
  <c r="M262" i="1"/>
  <c r="G263" i="1"/>
  <c r="H263" i="1"/>
  <c r="K263" i="1"/>
  <c r="L263" i="1"/>
  <c r="M263" i="1"/>
  <c r="G264" i="1"/>
  <c r="H264" i="1"/>
  <c r="K264" i="1"/>
  <c r="L264" i="1"/>
  <c r="M264" i="1"/>
  <c r="G265" i="1"/>
  <c r="H265" i="1"/>
  <c r="K265" i="1"/>
  <c r="L265" i="1"/>
  <c r="M265" i="1"/>
  <c r="G266" i="1"/>
  <c r="H266" i="1"/>
  <c r="K266" i="1"/>
  <c r="L266" i="1"/>
  <c r="M266" i="1"/>
  <c r="G267" i="1"/>
  <c r="H267" i="1"/>
  <c r="K267" i="1"/>
  <c r="L267" i="1"/>
  <c r="M267" i="1"/>
  <c r="G268" i="1"/>
  <c r="H268" i="1"/>
  <c r="K268" i="1"/>
  <c r="L268" i="1"/>
  <c r="M268" i="1"/>
  <c r="G269" i="1"/>
  <c r="H269" i="1"/>
  <c r="K269" i="1"/>
  <c r="L269" i="1"/>
  <c r="M269" i="1"/>
  <c r="G270" i="1"/>
  <c r="H270" i="1"/>
  <c r="K270" i="1"/>
  <c r="L270" i="1"/>
  <c r="M270" i="1"/>
  <c r="G271" i="1"/>
  <c r="H271" i="1"/>
  <c r="K271" i="1"/>
  <c r="L271" i="1"/>
  <c r="M271" i="1"/>
  <c r="G272" i="1"/>
  <c r="H272" i="1"/>
  <c r="K272" i="1"/>
  <c r="L272" i="1"/>
  <c r="M272" i="1"/>
  <c r="G273" i="1"/>
  <c r="H273" i="1"/>
  <c r="K273" i="1"/>
  <c r="L273" i="1"/>
  <c r="M273" i="1"/>
  <c r="G274" i="1"/>
  <c r="H274" i="1"/>
  <c r="K274" i="1"/>
  <c r="L274" i="1"/>
  <c r="M274" i="1"/>
  <c r="G275" i="1"/>
  <c r="H275" i="1"/>
  <c r="K275" i="1"/>
  <c r="L275" i="1"/>
  <c r="M275" i="1"/>
  <c r="G276" i="1"/>
  <c r="H276" i="1"/>
  <c r="K276" i="1"/>
  <c r="L276" i="1"/>
  <c r="M276" i="1"/>
  <c r="G277" i="1"/>
  <c r="H277" i="1"/>
  <c r="K277" i="1"/>
  <c r="L277" i="1"/>
  <c r="M277" i="1"/>
  <c r="G278" i="1"/>
  <c r="H278" i="1"/>
  <c r="K278" i="1"/>
  <c r="L278" i="1"/>
  <c r="M278" i="1"/>
  <c r="G279" i="1"/>
  <c r="H279" i="1"/>
  <c r="K279" i="1"/>
  <c r="L279" i="1"/>
  <c r="M279" i="1"/>
  <c r="G280" i="1"/>
  <c r="H280" i="1"/>
  <c r="K280" i="1"/>
  <c r="L280" i="1"/>
  <c r="M280" i="1"/>
  <c r="G281" i="1"/>
  <c r="H281" i="1"/>
  <c r="K281" i="1"/>
  <c r="L281" i="1"/>
  <c r="M281" i="1"/>
  <c r="G282" i="1"/>
  <c r="H282" i="1"/>
  <c r="K282" i="1"/>
  <c r="L282" i="1"/>
  <c r="M282" i="1"/>
  <c r="G283" i="1"/>
  <c r="H283" i="1"/>
  <c r="K283" i="1"/>
  <c r="L283" i="1"/>
  <c r="M283" i="1"/>
  <c r="G284" i="1"/>
  <c r="H284" i="1"/>
  <c r="K284" i="1"/>
  <c r="L284" i="1"/>
  <c r="M284" i="1"/>
  <c r="G285" i="1"/>
  <c r="H285" i="1"/>
  <c r="K285" i="1"/>
  <c r="L285" i="1"/>
  <c r="M285" i="1"/>
  <c r="G286" i="1"/>
  <c r="H286" i="1"/>
  <c r="K286" i="1"/>
  <c r="L286" i="1"/>
  <c r="M286" i="1"/>
  <c r="G287" i="1"/>
  <c r="H287" i="1"/>
  <c r="K287" i="1"/>
  <c r="L287" i="1"/>
  <c r="M287" i="1"/>
  <c r="G288" i="1"/>
  <c r="H288" i="1"/>
  <c r="K288" i="1"/>
  <c r="L288" i="1"/>
  <c r="M288" i="1"/>
  <c r="G289" i="1"/>
  <c r="H289" i="1"/>
  <c r="K289" i="1"/>
  <c r="L289" i="1"/>
  <c r="M289" i="1"/>
  <c r="G290" i="1"/>
  <c r="H290" i="1"/>
  <c r="K290" i="1"/>
  <c r="L290" i="1"/>
  <c r="M290" i="1"/>
  <c r="G291" i="1"/>
  <c r="H291" i="1"/>
  <c r="K291" i="1"/>
  <c r="L291" i="1"/>
  <c r="M291" i="1"/>
  <c r="G292" i="1"/>
  <c r="H292" i="1"/>
  <c r="K292" i="1"/>
  <c r="L292" i="1"/>
  <c r="M292" i="1"/>
  <c r="G293" i="1"/>
  <c r="H293" i="1"/>
  <c r="K293" i="1"/>
  <c r="L293" i="1"/>
  <c r="M293" i="1"/>
  <c r="G294" i="1"/>
  <c r="H294" i="1"/>
  <c r="K294" i="1"/>
  <c r="L294" i="1"/>
  <c r="M294" i="1"/>
  <c r="G295" i="1"/>
  <c r="H295" i="1"/>
  <c r="K295" i="1"/>
  <c r="L295" i="1"/>
  <c r="M295" i="1"/>
  <c r="G296" i="1"/>
  <c r="H296" i="1"/>
  <c r="K296" i="1"/>
  <c r="L296" i="1"/>
  <c r="M296" i="1"/>
  <c r="G297" i="1"/>
  <c r="H297" i="1"/>
  <c r="K297" i="1"/>
  <c r="L297" i="1"/>
  <c r="M297" i="1"/>
  <c r="G298" i="1"/>
  <c r="H298" i="1"/>
  <c r="K298" i="1"/>
  <c r="L298" i="1"/>
  <c r="M298" i="1"/>
  <c r="G299" i="1"/>
  <c r="H299" i="1"/>
  <c r="K299" i="1"/>
  <c r="L299" i="1"/>
  <c r="M299" i="1"/>
  <c r="G300" i="1"/>
  <c r="H300" i="1"/>
  <c r="K300" i="1"/>
  <c r="L300" i="1"/>
  <c r="M300" i="1"/>
  <c r="G301" i="1"/>
  <c r="H301" i="1"/>
  <c r="K301" i="1"/>
  <c r="L301" i="1"/>
  <c r="M301" i="1"/>
  <c r="G302" i="1"/>
  <c r="H302" i="1"/>
  <c r="K302" i="1"/>
  <c r="L302" i="1"/>
  <c r="M302" i="1"/>
  <c r="G303" i="1"/>
  <c r="H303" i="1"/>
  <c r="K303" i="1"/>
  <c r="L303" i="1"/>
  <c r="M303" i="1"/>
  <c r="G304" i="1"/>
  <c r="H304" i="1"/>
  <c r="K304" i="1"/>
  <c r="L304" i="1"/>
  <c r="M304" i="1"/>
  <c r="G305" i="1"/>
  <c r="H305" i="1"/>
  <c r="K305" i="1"/>
  <c r="L305" i="1"/>
  <c r="M305" i="1"/>
  <c r="G306" i="1"/>
  <c r="H306" i="1"/>
  <c r="K306" i="1"/>
  <c r="L306" i="1"/>
  <c r="M306" i="1"/>
  <c r="G307" i="1"/>
  <c r="H307" i="1"/>
  <c r="K307" i="1"/>
  <c r="L307" i="1"/>
  <c r="M307" i="1"/>
  <c r="G308" i="1"/>
  <c r="H308" i="1"/>
  <c r="K308" i="1"/>
  <c r="L308" i="1"/>
  <c r="M308" i="1"/>
  <c r="G309" i="1"/>
  <c r="H309" i="1"/>
  <c r="K309" i="1"/>
  <c r="L309" i="1"/>
  <c r="M309" i="1"/>
  <c r="G310" i="1"/>
  <c r="H310" i="1"/>
  <c r="K310" i="1"/>
  <c r="L310" i="1"/>
  <c r="M310" i="1"/>
  <c r="G311" i="1"/>
  <c r="H311" i="1"/>
  <c r="K311" i="1"/>
  <c r="L311" i="1"/>
  <c r="M311" i="1"/>
  <c r="G312" i="1"/>
  <c r="H312" i="1"/>
  <c r="K312" i="1"/>
  <c r="L312" i="1"/>
  <c r="M312" i="1"/>
  <c r="G313" i="1"/>
  <c r="H313" i="1"/>
  <c r="K313" i="1"/>
  <c r="L313" i="1"/>
  <c r="M313" i="1"/>
  <c r="G314" i="1"/>
  <c r="H314" i="1"/>
  <c r="K314" i="1"/>
  <c r="L314" i="1"/>
  <c r="M314" i="1"/>
  <c r="G315" i="1"/>
  <c r="H315" i="1"/>
  <c r="K315" i="1"/>
  <c r="L315" i="1"/>
  <c r="M315" i="1"/>
  <c r="G316" i="1"/>
  <c r="H316" i="1"/>
  <c r="K316" i="1"/>
  <c r="L316" i="1"/>
  <c r="M316" i="1"/>
  <c r="G317" i="1"/>
  <c r="H317" i="1"/>
  <c r="K317" i="1"/>
  <c r="L317" i="1"/>
  <c r="M317" i="1"/>
  <c r="G318" i="1"/>
  <c r="H318" i="1"/>
  <c r="K318" i="1"/>
  <c r="L318" i="1"/>
  <c r="M318" i="1"/>
  <c r="G319" i="1"/>
  <c r="H319" i="1"/>
  <c r="K319" i="1"/>
  <c r="L319" i="1"/>
  <c r="M319" i="1"/>
  <c r="G320" i="1"/>
  <c r="H320" i="1"/>
  <c r="K320" i="1"/>
  <c r="L320" i="1"/>
  <c r="M320" i="1"/>
  <c r="G321" i="1"/>
  <c r="H321" i="1"/>
  <c r="K321" i="1"/>
  <c r="L321" i="1"/>
  <c r="M321" i="1"/>
  <c r="G322" i="1"/>
  <c r="H322" i="1"/>
  <c r="K322" i="1"/>
  <c r="L322" i="1"/>
  <c r="M322" i="1"/>
  <c r="G323" i="1"/>
  <c r="H323" i="1"/>
  <c r="K323" i="1"/>
  <c r="L323" i="1"/>
  <c r="M323" i="1"/>
  <c r="G324" i="1"/>
  <c r="H324" i="1"/>
  <c r="K324" i="1"/>
  <c r="L324" i="1"/>
  <c r="M324" i="1"/>
  <c r="G325" i="1"/>
  <c r="H325" i="1"/>
  <c r="K325" i="1"/>
  <c r="L325" i="1"/>
  <c r="M325" i="1"/>
  <c r="G326" i="1"/>
  <c r="H326" i="1"/>
  <c r="K326" i="1"/>
  <c r="L326" i="1"/>
  <c r="M326" i="1"/>
  <c r="G327" i="1"/>
  <c r="H327" i="1"/>
  <c r="K327" i="1"/>
  <c r="L327" i="1"/>
  <c r="M327" i="1"/>
  <c r="G328" i="1"/>
  <c r="H328" i="1"/>
  <c r="K328" i="1"/>
  <c r="L328" i="1"/>
  <c r="M328" i="1"/>
  <c r="G329" i="1"/>
  <c r="H329" i="1"/>
  <c r="K329" i="1"/>
  <c r="L329" i="1"/>
  <c r="M329" i="1"/>
  <c r="G330" i="1"/>
  <c r="H330" i="1"/>
  <c r="K330" i="1"/>
  <c r="L330" i="1"/>
  <c r="M330" i="1"/>
  <c r="G331" i="1"/>
  <c r="H331" i="1"/>
  <c r="K331" i="1"/>
  <c r="L331" i="1"/>
  <c r="M331" i="1"/>
  <c r="G332" i="1"/>
  <c r="H332" i="1"/>
  <c r="K332" i="1"/>
  <c r="L332" i="1"/>
  <c r="M332" i="1"/>
  <c r="G333" i="1"/>
  <c r="H333" i="1"/>
  <c r="K333" i="1"/>
  <c r="L333" i="1"/>
  <c r="M333" i="1"/>
  <c r="G334" i="1"/>
  <c r="H334" i="1"/>
  <c r="K334" i="1"/>
  <c r="L334" i="1"/>
  <c r="M334" i="1"/>
  <c r="G335" i="1"/>
  <c r="H335" i="1"/>
  <c r="K335" i="1"/>
  <c r="L335" i="1"/>
  <c r="M335" i="1"/>
  <c r="G336" i="1"/>
  <c r="H336" i="1"/>
  <c r="K336" i="1"/>
  <c r="L336" i="1"/>
  <c r="M336" i="1"/>
  <c r="G337" i="1"/>
  <c r="H337" i="1"/>
  <c r="K337" i="1"/>
  <c r="L337" i="1"/>
  <c r="M337" i="1"/>
  <c r="G338" i="1"/>
  <c r="H338" i="1"/>
  <c r="K338" i="1"/>
  <c r="L338" i="1"/>
  <c r="M338" i="1"/>
  <c r="G339" i="1"/>
  <c r="H339" i="1"/>
  <c r="K339" i="1"/>
  <c r="L339" i="1"/>
  <c r="M339" i="1"/>
  <c r="G340" i="1"/>
  <c r="H340" i="1"/>
  <c r="K340" i="1"/>
  <c r="L340" i="1"/>
  <c r="M340" i="1"/>
  <c r="G341" i="1"/>
  <c r="H341" i="1"/>
  <c r="K341" i="1"/>
  <c r="L341" i="1"/>
  <c r="M341" i="1"/>
  <c r="G342" i="1"/>
  <c r="H342" i="1"/>
  <c r="K342" i="1"/>
  <c r="L342" i="1"/>
  <c r="M342" i="1"/>
  <c r="G343" i="1"/>
  <c r="H343" i="1"/>
  <c r="K343" i="1"/>
  <c r="L343" i="1"/>
  <c r="M343" i="1"/>
  <c r="G344" i="1"/>
  <c r="H344" i="1"/>
  <c r="K344" i="1"/>
  <c r="L344" i="1"/>
  <c r="M344" i="1"/>
  <c r="G345" i="1"/>
  <c r="H345" i="1"/>
  <c r="K345" i="1"/>
  <c r="L345" i="1"/>
  <c r="M345" i="1"/>
  <c r="G346" i="1"/>
  <c r="H346" i="1"/>
  <c r="K346" i="1"/>
  <c r="L346" i="1"/>
  <c r="M346" i="1"/>
  <c r="G347" i="1"/>
  <c r="H347" i="1"/>
  <c r="K347" i="1"/>
  <c r="L347" i="1"/>
  <c r="M347" i="1"/>
  <c r="G348" i="1"/>
  <c r="H348" i="1"/>
  <c r="K348" i="1"/>
  <c r="L348" i="1"/>
  <c r="M348" i="1"/>
  <c r="G349" i="1"/>
  <c r="H349" i="1"/>
  <c r="K349" i="1"/>
  <c r="L349" i="1"/>
  <c r="M349" i="1"/>
  <c r="G350" i="1"/>
  <c r="H350" i="1"/>
  <c r="K350" i="1"/>
  <c r="L350" i="1"/>
  <c r="M350" i="1"/>
  <c r="G351" i="1"/>
  <c r="H351" i="1"/>
  <c r="K351" i="1"/>
  <c r="L351" i="1"/>
  <c r="M351" i="1"/>
  <c r="G352" i="1"/>
  <c r="H352" i="1"/>
  <c r="K352" i="1"/>
  <c r="L352" i="1"/>
  <c r="M352" i="1"/>
  <c r="G353" i="1"/>
  <c r="H353" i="1"/>
  <c r="K353" i="1"/>
  <c r="L353" i="1"/>
  <c r="M353" i="1"/>
  <c r="G354" i="1"/>
  <c r="H354" i="1"/>
  <c r="K354" i="1"/>
  <c r="L354" i="1"/>
  <c r="M354" i="1"/>
  <c r="G355" i="1"/>
  <c r="H355" i="1"/>
  <c r="K355" i="1"/>
  <c r="L355" i="1"/>
  <c r="M355" i="1"/>
  <c r="G356" i="1"/>
  <c r="H356" i="1"/>
  <c r="K356" i="1"/>
  <c r="L356" i="1"/>
  <c r="M356" i="1"/>
  <c r="G357" i="1"/>
  <c r="H357" i="1"/>
  <c r="K357" i="1"/>
  <c r="L357" i="1"/>
  <c r="M357" i="1"/>
  <c r="G358" i="1"/>
  <c r="H358" i="1"/>
  <c r="K358" i="1"/>
  <c r="L358" i="1"/>
  <c r="M358" i="1"/>
  <c r="G359" i="1"/>
  <c r="H359" i="1"/>
  <c r="K359" i="1"/>
  <c r="L359" i="1"/>
  <c r="M359" i="1"/>
  <c r="G360" i="1"/>
  <c r="H360" i="1"/>
  <c r="K360" i="1"/>
  <c r="L360" i="1"/>
  <c r="M360" i="1"/>
  <c r="G361" i="1"/>
  <c r="H361" i="1"/>
  <c r="K361" i="1"/>
  <c r="L361" i="1"/>
  <c r="M361" i="1"/>
  <c r="G362" i="1"/>
  <c r="H362" i="1"/>
  <c r="K362" i="1"/>
  <c r="L362" i="1"/>
  <c r="M362" i="1"/>
  <c r="G8" i="1"/>
  <c r="H8" i="1"/>
  <c r="K8" i="1"/>
  <c r="L8" i="1"/>
  <c r="M8" i="1"/>
  <c r="G7" i="1"/>
  <c r="H7" i="1"/>
  <c r="K7" i="1"/>
  <c r="L7" i="1"/>
  <c r="M7" i="1"/>
  <c r="A37" i="4"/>
  <c r="A36" i="4"/>
  <c r="A35" i="4"/>
  <c r="G2" i="4"/>
  <c r="F2" i="4"/>
  <c r="H2" i="4"/>
  <c r="L2" i="4"/>
  <c r="E42" i="4"/>
  <c r="K3" i="3"/>
  <c r="D43" i="4"/>
  <c r="H43" i="4"/>
  <c r="L43" i="4"/>
  <c r="M43" i="4"/>
  <c r="I43" i="4"/>
  <c r="E43" i="4"/>
  <c r="L4" i="4"/>
  <c r="L24" i="4"/>
  <c r="H24" i="4"/>
  <c r="D24" i="4"/>
  <c r="B21" i="3"/>
  <c r="H35" i="4"/>
  <c r="I14" i="4"/>
  <c r="E14" i="4"/>
  <c r="Q364" i="1"/>
  <c r="C19" i="3"/>
  <c r="N19" i="3"/>
  <c r="T364" i="1"/>
  <c r="G53" i="4"/>
  <c r="F53" i="4"/>
  <c r="C53" i="4"/>
  <c r="K53" i="4"/>
  <c r="B53" i="4"/>
  <c r="J53" i="4"/>
  <c r="A53" i="4"/>
  <c r="G52" i="4"/>
  <c r="F52" i="4"/>
  <c r="B52" i="4"/>
  <c r="J52" i="4"/>
  <c r="C52" i="4"/>
  <c r="A52" i="4"/>
  <c r="G51" i="4"/>
  <c r="F51" i="4"/>
  <c r="C51" i="4"/>
  <c r="B51" i="4"/>
  <c r="A51" i="4"/>
  <c r="G50" i="4"/>
  <c r="F50" i="4"/>
  <c r="C50" i="4"/>
  <c r="B50" i="4"/>
  <c r="A50" i="4"/>
  <c r="G49" i="4"/>
  <c r="F49" i="4"/>
  <c r="B49" i="4"/>
  <c r="J49" i="4"/>
  <c r="C49" i="4"/>
  <c r="K49" i="4"/>
  <c r="A49" i="4"/>
  <c r="G48" i="4"/>
  <c r="F48" i="4"/>
  <c r="C48" i="4"/>
  <c r="B48" i="4"/>
  <c r="J48" i="4"/>
  <c r="A48" i="4"/>
  <c r="G47" i="4"/>
  <c r="F47" i="4"/>
  <c r="C47" i="4"/>
  <c r="B47" i="4"/>
  <c r="A47" i="4"/>
  <c r="G46" i="4"/>
  <c r="F46" i="4"/>
  <c r="C46" i="4"/>
  <c r="K46" i="4"/>
  <c r="B46" i="4"/>
  <c r="A46" i="4"/>
  <c r="F45" i="4"/>
  <c r="B45" i="4"/>
  <c r="A45" i="4"/>
  <c r="F44" i="4"/>
  <c r="B44" i="4"/>
  <c r="J44" i="4"/>
  <c r="A44" i="4"/>
  <c r="G43" i="4"/>
  <c r="F43" i="4"/>
  <c r="J43" i="4"/>
  <c r="C43" i="4"/>
  <c r="B43" i="4"/>
  <c r="A43" i="4"/>
  <c r="H42" i="4"/>
  <c r="I42" i="4"/>
  <c r="G42" i="4"/>
  <c r="K42" i="4"/>
  <c r="F42" i="4"/>
  <c r="D42" i="4"/>
  <c r="C42" i="4"/>
  <c r="B42" i="4"/>
  <c r="A42" i="4"/>
  <c r="I41" i="4"/>
  <c r="M41" i="4"/>
  <c r="D41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H23" i="4"/>
  <c r="G23" i="4"/>
  <c r="D23" i="4"/>
  <c r="C23" i="4"/>
  <c r="C22" i="4"/>
  <c r="C41" i="4"/>
  <c r="B22" i="4"/>
  <c r="B41" i="4"/>
  <c r="L17" i="4"/>
  <c r="I17" i="4"/>
  <c r="E17" i="4"/>
  <c r="L16" i="4"/>
  <c r="I16" i="4"/>
  <c r="E16" i="4"/>
  <c r="L15" i="4"/>
  <c r="L35" i="4"/>
  <c r="I15" i="4"/>
  <c r="E15" i="4"/>
  <c r="L14" i="4"/>
  <c r="K14" i="4"/>
  <c r="J14" i="4"/>
  <c r="L13" i="4"/>
  <c r="K13" i="4"/>
  <c r="J13" i="4"/>
  <c r="K33" i="4"/>
  <c r="L12" i="4"/>
  <c r="K12" i="4"/>
  <c r="J12" i="4"/>
  <c r="K32" i="4"/>
  <c r="L11" i="4"/>
  <c r="K11" i="4"/>
  <c r="J11" i="4"/>
  <c r="L10" i="4"/>
  <c r="K10" i="4"/>
  <c r="J10" i="4"/>
  <c r="L9" i="4"/>
  <c r="K9" i="4"/>
  <c r="J9" i="4"/>
  <c r="K29" i="4"/>
  <c r="L8" i="4"/>
  <c r="K8" i="4"/>
  <c r="J8" i="4"/>
  <c r="L7" i="4"/>
  <c r="K7" i="4"/>
  <c r="J7" i="4"/>
  <c r="K27" i="4"/>
  <c r="J6" i="4"/>
  <c r="J5" i="4"/>
  <c r="K4" i="4"/>
  <c r="J4" i="4"/>
  <c r="L3" i="4"/>
  <c r="K3" i="4"/>
  <c r="J3" i="4"/>
  <c r="L22" i="4"/>
  <c r="L41" i="4"/>
  <c r="K2" i="4"/>
  <c r="K22" i="4"/>
  <c r="K41" i="4"/>
  <c r="J2" i="4"/>
  <c r="J22" i="4"/>
  <c r="J41" i="4"/>
  <c r="F22" i="4"/>
  <c r="F41" i="4"/>
  <c r="K50" i="4"/>
  <c r="J51" i="4"/>
  <c r="K34" i="4"/>
  <c r="G22" i="4"/>
  <c r="G41" i="4"/>
  <c r="H22" i="4"/>
  <c r="H41" i="4"/>
  <c r="J42" i="4"/>
  <c r="M2" i="1"/>
  <c r="N2" i="1"/>
  <c r="L19" i="3"/>
  <c r="N17" i="3"/>
  <c r="D17" i="3"/>
  <c r="N16" i="3"/>
  <c r="D16" i="3"/>
  <c r="O16" i="3"/>
  <c r="N15" i="3"/>
  <c r="D15" i="3"/>
  <c r="O15" i="3"/>
  <c r="N14" i="3"/>
  <c r="D14" i="3"/>
  <c r="O14" i="3"/>
  <c r="N13" i="3"/>
  <c r="D13" i="3"/>
  <c r="O13" i="3"/>
  <c r="N12" i="3"/>
  <c r="D12" i="3"/>
  <c r="O12" i="3"/>
  <c r="N11" i="3"/>
  <c r="D11" i="3"/>
  <c r="O11" i="3"/>
  <c r="N10" i="3"/>
  <c r="D10" i="3"/>
  <c r="O10" i="3"/>
  <c r="N9" i="3"/>
  <c r="D9" i="3"/>
  <c r="O9" i="3"/>
  <c r="N8" i="3"/>
  <c r="D8" i="3"/>
  <c r="O8" i="3"/>
  <c r="N7" i="3"/>
  <c r="D7" i="3"/>
  <c r="O7" i="3"/>
  <c r="Q2" i="3"/>
  <c r="N2" i="3"/>
  <c r="H2" i="3"/>
  <c r="F2" i="3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K19" i="3"/>
  <c r="S362" i="1"/>
  <c r="S361" i="1"/>
  <c r="S360" i="1"/>
  <c r="S359" i="1"/>
  <c r="S358" i="1"/>
  <c r="S357" i="1"/>
  <c r="S356" i="1"/>
  <c r="S355" i="1"/>
  <c r="S354" i="1"/>
  <c r="S353" i="1"/>
  <c r="S351" i="1"/>
  <c r="S350" i="1"/>
  <c r="S348" i="1"/>
  <c r="S331" i="1"/>
  <c r="S330" i="1"/>
  <c r="S329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2" i="1"/>
  <c r="S301" i="1"/>
  <c r="S300" i="1"/>
  <c r="S299" i="1"/>
  <c r="S298" i="1"/>
  <c r="S297" i="1"/>
  <c r="S295" i="1"/>
  <c r="S294" i="1"/>
  <c r="S293" i="1"/>
  <c r="S292" i="1"/>
  <c r="S291" i="1"/>
  <c r="S290" i="1"/>
  <c r="S289" i="1"/>
  <c r="S287" i="1"/>
  <c r="S286" i="1"/>
  <c r="S285" i="1"/>
  <c r="S284" i="1"/>
  <c r="S283" i="1"/>
  <c r="S282" i="1"/>
  <c r="S281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2" i="1"/>
  <c r="S241" i="1"/>
  <c r="S240" i="1"/>
  <c r="S239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8" i="1"/>
  <c r="S217" i="1"/>
  <c r="S216" i="1"/>
  <c r="S215" i="1"/>
  <c r="S214" i="1"/>
  <c r="S213" i="1"/>
  <c r="S212" i="1"/>
  <c r="S210" i="1"/>
  <c r="S209" i="1"/>
  <c r="S208" i="1"/>
  <c r="S206" i="1"/>
  <c r="S205" i="1"/>
  <c r="S204" i="1"/>
  <c r="S203" i="1"/>
  <c r="S202" i="1"/>
  <c r="S201" i="1"/>
  <c r="S200" i="1"/>
  <c r="S199" i="1"/>
  <c r="S198" i="1"/>
  <c r="S197" i="1"/>
  <c r="S196" i="1"/>
  <c r="S194" i="1"/>
  <c r="S193" i="1"/>
  <c r="S192" i="1"/>
  <c r="S191" i="1"/>
  <c r="S190" i="1"/>
  <c r="S189" i="1"/>
  <c r="S188" i="1"/>
  <c r="S186" i="1"/>
  <c r="S185" i="1"/>
  <c r="S184" i="1"/>
  <c r="S182" i="1"/>
  <c r="S181" i="1"/>
  <c r="S180" i="1"/>
  <c r="S178" i="1"/>
  <c r="S177" i="1"/>
  <c r="S176" i="1"/>
  <c r="S173" i="1"/>
  <c r="S172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4" i="1"/>
  <c r="S133" i="1"/>
  <c r="S132" i="1"/>
  <c r="S130" i="1"/>
  <c r="S129" i="1"/>
  <c r="S128" i="1"/>
  <c r="S127" i="1"/>
  <c r="S126" i="1"/>
  <c r="S125" i="1"/>
  <c r="S124" i="1"/>
  <c r="S123" i="1"/>
  <c r="S122" i="1"/>
  <c r="S121" i="1"/>
  <c r="S120" i="1"/>
  <c r="S118" i="1"/>
  <c r="S117" i="1"/>
  <c r="S116" i="1"/>
  <c r="S114" i="1"/>
  <c r="S113" i="1"/>
  <c r="S112" i="1"/>
  <c r="S111" i="1"/>
  <c r="S109" i="1"/>
  <c r="S108" i="1"/>
  <c r="S106" i="1"/>
  <c r="S105" i="1"/>
  <c r="S104" i="1"/>
  <c r="S103" i="1"/>
  <c r="S102" i="1"/>
  <c r="S101" i="1"/>
  <c r="S100" i="1"/>
  <c r="S98" i="1"/>
  <c r="S97" i="1"/>
  <c r="S96" i="1"/>
  <c r="S95" i="1"/>
  <c r="S94" i="1"/>
  <c r="S93" i="1"/>
  <c r="S92" i="1"/>
  <c r="S90" i="1"/>
  <c r="S89" i="1"/>
  <c r="S88" i="1"/>
  <c r="S87" i="1"/>
  <c r="S86" i="1"/>
  <c r="S85" i="1"/>
  <c r="S84" i="1"/>
  <c r="S83" i="1"/>
  <c r="S81" i="1"/>
  <c r="S80" i="1"/>
  <c r="S78" i="1"/>
  <c r="S77" i="1"/>
  <c r="S76" i="1"/>
  <c r="S75" i="1"/>
  <c r="S74" i="1"/>
  <c r="S73" i="1"/>
  <c r="S72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6" i="1"/>
  <c r="S25" i="1"/>
  <c r="S24" i="1"/>
  <c r="S23" i="1"/>
  <c r="S22" i="1"/>
  <c r="S21" i="1"/>
  <c r="S20" i="1"/>
  <c r="S19" i="1"/>
  <c r="S18" i="1"/>
  <c r="S17" i="1"/>
  <c r="S16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14" i="1"/>
  <c r="S13" i="1"/>
  <c r="S12" i="1"/>
  <c r="S11" i="1"/>
  <c r="S10" i="1"/>
  <c r="S9" i="1"/>
  <c r="S8" i="1"/>
  <c r="V2" i="1"/>
  <c r="K26" i="4"/>
  <c r="L42" i="4"/>
  <c r="M42" i="4"/>
  <c r="K48" i="4"/>
  <c r="K51" i="4"/>
  <c r="L23" i="4"/>
  <c r="K30" i="4"/>
  <c r="K24" i="4"/>
  <c r="F54" i="4"/>
  <c r="J46" i="4"/>
  <c r="J47" i="4"/>
  <c r="J50" i="4"/>
  <c r="K52" i="4"/>
  <c r="K23" i="4"/>
  <c r="K31" i="4"/>
  <c r="K47" i="4"/>
  <c r="S15" i="1"/>
  <c r="S71" i="1"/>
  <c r="S243" i="1"/>
  <c r="S27" i="1"/>
  <c r="S43" i="1"/>
  <c r="S82" i="1"/>
  <c r="S110" i="1"/>
  <c r="S174" i="1"/>
  <c r="S303" i="1"/>
  <c r="S238" i="1"/>
  <c r="S349" i="1"/>
  <c r="S99" i="1"/>
  <c r="S107" i="1"/>
  <c r="S119" i="1"/>
  <c r="S131" i="1"/>
  <c r="S135" i="1"/>
  <c r="S151" i="1"/>
  <c r="S171" i="1"/>
  <c r="S175" i="1"/>
  <c r="S179" i="1"/>
  <c r="S183" i="1"/>
  <c r="S187" i="1"/>
  <c r="S195" i="1"/>
  <c r="S207" i="1"/>
  <c r="S211" i="1"/>
  <c r="S296" i="1"/>
  <c r="S328" i="1"/>
  <c r="S79" i="1"/>
  <c r="S91" i="1"/>
  <c r="S115" i="1"/>
  <c r="S219" i="1"/>
  <c r="S244" i="1"/>
  <c r="S280" i="1"/>
  <c r="S288" i="1"/>
  <c r="S352" i="1"/>
  <c r="O17" i="3"/>
  <c r="K25" i="4"/>
  <c r="K28" i="4"/>
  <c r="C54" i="4"/>
  <c r="J45" i="4"/>
  <c r="B54" i="4"/>
  <c r="J54" i="4"/>
  <c r="G54" i="4"/>
  <c r="K43" i="4"/>
  <c r="K54" i="4"/>
  <c r="D19" i="3"/>
  <c r="E9" i="3"/>
  <c r="E7" i="3"/>
  <c r="E15" i="3"/>
  <c r="E16" i="3"/>
  <c r="F13" i="3"/>
  <c r="G13" i="3"/>
  <c r="H13" i="3"/>
  <c r="I13" i="3"/>
  <c r="E8" i="3"/>
  <c r="E11" i="3"/>
  <c r="F8" i="3"/>
  <c r="G8" i="3"/>
  <c r="H8" i="3"/>
  <c r="I8" i="3"/>
  <c r="E13" i="3"/>
  <c r="S7" i="1"/>
  <c r="R364" i="1"/>
  <c r="F11" i="3"/>
  <c r="G11" i="3"/>
  <c r="H11" i="3"/>
  <c r="I11" i="3"/>
  <c r="E19" i="3"/>
  <c r="E17" i="3"/>
  <c r="E10" i="3"/>
  <c r="F14" i="3"/>
  <c r="G14" i="3"/>
  <c r="H14" i="3"/>
  <c r="I14" i="3"/>
  <c r="O19" i="3"/>
  <c r="O21" i="3"/>
  <c r="F17" i="3"/>
  <c r="G17" i="3"/>
  <c r="H17" i="3"/>
  <c r="I17" i="3"/>
  <c r="F16" i="3"/>
  <c r="G16" i="3"/>
  <c r="H16" i="3"/>
  <c r="I16" i="3"/>
  <c r="F12" i="3"/>
  <c r="G12" i="3"/>
  <c r="H12" i="3"/>
  <c r="I12" i="3"/>
  <c r="F10" i="3"/>
  <c r="G10" i="3"/>
  <c r="H10" i="3"/>
  <c r="I10" i="3"/>
  <c r="F7" i="3"/>
  <c r="G7" i="3"/>
  <c r="H7" i="3"/>
  <c r="I7" i="3"/>
  <c r="F9" i="3"/>
  <c r="G9" i="3"/>
  <c r="H9" i="3"/>
  <c r="I9" i="3"/>
  <c r="F15" i="3"/>
  <c r="G15" i="3"/>
  <c r="H15" i="3"/>
  <c r="I15" i="3"/>
  <c r="E12" i="3"/>
  <c r="E14" i="3"/>
  <c r="F7" i="1"/>
  <c r="F69" i="1"/>
  <c r="F235" i="1"/>
  <c r="F329" i="1"/>
  <c r="F151" i="1"/>
  <c r="F241" i="1"/>
  <c r="F120" i="1"/>
  <c r="F209" i="1"/>
  <c r="F51" i="1"/>
  <c r="F56" i="1"/>
  <c r="F119" i="1"/>
  <c r="F223" i="1"/>
  <c r="F296" i="1"/>
  <c r="F352" i="1"/>
  <c r="F155" i="1"/>
  <c r="F81" i="1"/>
  <c r="F108" i="1"/>
  <c r="F97" i="1"/>
  <c r="F190" i="1"/>
  <c r="I364" i="1"/>
  <c r="F183" i="1"/>
  <c r="F215" i="1"/>
  <c r="F242" i="1"/>
  <c r="F291" i="1"/>
  <c r="F245" i="1"/>
  <c r="F256" i="1"/>
  <c r="F90" i="1"/>
  <c r="F360" i="1"/>
  <c r="F211" i="1"/>
  <c r="F171" i="1"/>
  <c r="F143" i="1"/>
  <c r="F99" i="1"/>
  <c r="F184" i="1"/>
  <c r="F227" i="1"/>
  <c r="F304" i="1"/>
  <c r="F179" i="1"/>
  <c r="F146" i="1"/>
  <c r="F105" i="1"/>
  <c r="F23" i="1"/>
  <c r="F285" i="1"/>
  <c r="F316" i="1"/>
  <c r="F96" i="1"/>
  <c r="F102" i="1"/>
  <c r="F217" i="1"/>
  <c r="F213" i="1"/>
  <c r="F314" i="1"/>
  <c r="F170" i="1"/>
  <c r="F311" i="1"/>
  <c r="F284" i="1"/>
  <c r="F64" i="1"/>
  <c r="F54" i="1"/>
  <c r="F337" i="1"/>
  <c r="F80" i="1"/>
  <c r="F27" i="1"/>
  <c r="F292" i="1"/>
  <c r="F251" i="1"/>
  <c r="F36" i="1"/>
  <c r="F71" i="1"/>
  <c r="F317" i="1"/>
  <c r="F93" i="1"/>
  <c r="F219" i="1"/>
  <c r="F19" i="1"/>
  <c r="F41" i="1"/>
  <c r="F229" i="1"/>
  <c r="F114" i="1"/>
  <c r="F58" i="1"/>
  <c r="F33" i="1"/>
  <c r="F152" i="1"/>
  <c r="F158" i="1"/>
  <c r="F233" i="1"/>
  <c r="F123" i="1"/>
  <c r="F289" i="1"/>
  <c r="F267" i="1"/>
  <c r="F15" i="1"/>
  <c r="F199" i="1"/>
  <c r="F231" i="1"/>
  <c r="F46" i="1"/>
  <c r="F315" i="1"/>
  <c r="F65" i="1"/>
  <c r="F164" i="1"/>
  <c r="F295" i="1"/>
  <c r="F354" i="1"/>
  <c r="F206" i="1"/>
  <c r="F76" i="1"/>
  <c r="F182" i="1"/>
  <c r="F303" i="1"/>
  <c r="F150" i="1"/>
  <c r="F132" i="1"/>
  <c r="F263" i="1"/>
  <c r="F122" i="1"/>
  <c r="F112" i="1"/>
  <c r="F239" i="1"/>
  <c r="F349" i="1"/>
  <c r="F240" i="1"/>
  <c r="F20" i="1"/>
  <c r="F138" i="1"/>
  <c r="F294" i="1"/>
  <c r="F61" i="1"/>
  <c r="F9" i="1"/>
  <c r="F212" i="1"/>
  <c r="F98" i="1"/>
  <c r="F357" i="1"/>
  <c r="F299" i="1"/>
  <c r="F307" i="1"/>
  <c r="F236" i="1"/>
  <c r="F351" i="1"/>
  <c r="F68" i="1"/>
  <c r="F161" i="1"/>
  <c r="F87" i="1"/>
  <c r="F127" i="1"/>
  <c r="F335" i="1"/>
  <c r="F39" i="1"/>
  <c r="F175" i="1"/>
  <c r="F318" i="1"/>
  <c r="F163" i="1"/>
  <c r="F276" i="1"/>
  <c r="F228" i="1"/>
  <c r="F100" i="1"/>
  <c r="F72" i="1"/>
  <c r="F32" i="1"/>
  <c r="F358" i="1"/>
  <c r="F221" i="1"/>
  <c r="F14" i="1"/>
  <c r="F266" i="1"/>
  <c r="F125" i="1"/>
  <c r="F243" i="1"/>
  <c r="F55" i="1"/>
  <c r="F160" i="1"/>
  <c r="F257" i="1"/>
  <c r="F196" i="1"/>
  <c r="F275" i="1"/>
  <c r="F321" i="1"/>
  <c r="F94" i="1"/>
  <c r="F63" i="1"/>
  <c r="F180" i="1"/>
  <c r="F121" i="1"/>
  <c r="F261" i="1"/>
  <c r="F49" i="1"/>
  <c r="F84" i="1"/>
  <c r="F44" i="1"/>
  <c r="F157" i="1"/>
  <c r="F336" i="1"/>
  <c r="F258" i="1"/>
  <c r="F282" i="1"/>
  <c r="F153" i="1"/>
  <c r="F173" i="1"/>
  <c r="F26" i="1"/>
  <c r="F338" i="1"/>
  <c r="F350" i="1"/>
  <c r="F181" i="1"/>
  <c r="F107" i="1"/>
  <c r="F18" i="1"/>
  <c r="F249" i="1"/>
  <c r="F28" i="1"/>
  <c r="F273" i="1"/>
  <c r="F67" i="1"/>
  <c r="F333" i="1"/>
  <c r="F319" i="1"/>
  <c r="F187" i="1"/>
  <c r="F328" i="1"/>
  <c r="F244" i="1"/>
  <c r="S364" i="1"/>
  <c r="F79" i="1"/>
  <c r="F62" i="1"/>
  <c r="F169" i="1"/>
  <c r="F270" i="1"/>
  <c r="F246" i="1"/>
  <c r="F29" i="1"/>
  <c r="F230" i="1"/>
  <c r="F279" i="1"/>
  <c r="F290" i="1"/>
  <c r="F238" i="1"/>
  <c r="F192" i="1"/>
  <c r="F162" i="1"/>
  <c r="F70" i="1"/>
  <c r="F359" i="1"/>
  <c r="F193" i="1"/>
  <c r="F177" i="1"/>
  <c r="F101" i="1"/>
  <c r="F57" i="1"/>
  <c r="F286" i="1"/>
  <c r="F343" i="1"/>
  <c r="F178" i="1"/>
  <c r="F154" i="1"/>
  <c r="F50" i="1"/>
  <c r="F141" i="1"/>
  <c r="F24" i="1"/>
  <c r="F110" i="1"/>
  <c r="F262" i="1"/>
  <c r="F113" i="1"/>
  <c r="F37" i="1"/>
  <c r="F225" i="1"/>
  <c r="F301" i="1"/>
  <c r="F16" i="1"/>
  <c r="F216" i="1"/>
  <c r="F222" i="1"/>
  <c r="F298" i="1"/>
  <c r="F111" i="1"/>
  <c r="F348" i="1"/>
  <c r="F197" i="1"/>
  <c r="F34" i="1"/>
  <c r="F205" i="1"/>
  <c r="F341" i="1"/>
  <c r="F362" i="1"/>
  <c r="F30" i="1"/>
  <c r="F254" i="1"/>
  <c r="F130" i="1"/>
  <c r="F43" i="1"/>
  <c r="F224" i="1"/>
  <c r="F198" i="1"/>
  <c r="F25" i="1"/>
  <c r="F92" i="1"/>
  <c r="F305" i="1"/>
  <c r="F237" i="1"/>
  <c r="F53" i="1"/>
  <c r="F144" i="1"/>
  <c r="F361" i="1"/>
  <c r="F186" i="1"/>
  <c r="F12" i="1"/>
  <c r="F293" i="1"/>
  <c r="F45" i="1"/>
  <c r="F156" i="1"/>
  <c r="F330" i="1"/>
  <c r="F103" i="1"/>
  <c r="F77" i="1"/>
  <c r="F325" i="1"/>
  <c r="F248" i="1"/>
  <c r="F167" i="1"/>
  <c r="F320" i="1"/>
  <c r="G364" i="1"/>
  <c r="F195" i="1"/>
  <c r="F117" i="1"/>
  <c r="F340" i="1"/>
  <c r="F140" i="1"/>
  <c r="F176" i="1"/>
  <c r="F42" i="1"/>
  <c r="F200" i="1"/>
  <c r="F277" i="1"/>
  <c r="F118" i="1"/>
  <c r="F247" i="1"/>
  <c r="F124" i="1"/>
  <c r="F268" i="1"/>
  <c r="F218" i="1"/>
  <c r="F17" i="1"/>
  <c r="F214" i="1"/>
  <c r="F332" i="1"/>
  <c r="F189" i="1"/>
  <c r="F11" i="1"/>
  <c r="F252" i="1"/>
  <c r="F331" i="1"/>
  <c r="F309" i="1"/>
  <c r="F131" i="1"/>
  <c r="F194" i="1"/>
  <c r="F334" i="1"/>
  <c r="F129" i="1"/>
  <c r="F306" i="1"/>
  <c r="F287" i="1"/>
  <c r="F265" i="1"/>
  <c r="F323" i="1"/>
  <c r="F207" i="1"/>
  <c r="F203" i="1"/>
  <c r="F59" i="1"/>
  <c r="F220" i="1"/>
  <c r="F168" i="1"/>
  <c r="F208" i="1"/>
  <c r="F344" i="1"/>
  <c r="F188" i="1"/>
  <c r="F142" i="1"/>
  <c r="F47" i="1"/>
  <c r="F38" i="1"/>
  <c r="F353" i="1"/>
  <c r="F322" i="1"/>
  <c r="F73" i="1"/>
  <c r="F22" i="1"/>
  <c r="F89" i="1"/>
  <c r="F31" i="1"/>
  <c r="F166" i="1"/>
  <c r="F109" i="1"/>
  <c r="F269" i="1"/>
  <c r="F52" i="1"/>
  <c r="F201" i="1"/>
  <c r="F172" i="1"/>
  <c r="F86" i="1"/>
  <c r="F139" i="1"/>
  <c r="F259" i="1"/>
  <c r="F345" i="1"/>
  <c r="F135" i="1"/>
  <c r="F115" i="1"/>
  <c r="F312" i="1"/>
  <c r="F191" i="1"/>
  <c r="F126" i="1"/>
  <c r="F66" i="1"/>
  <c r="F13" i="1"/>
  <c r="F302" i="1"/>
  <c r="F48" i="1"/>
  <c r="F355" i="1"/>
  <c r="F300" i="1"/>
  <c r="F104" i="1"/>
  <c r="F75" i="1"/>
  <c r="F210" i="1"/>
  <c r="F271" i="1"/>
  <c r="F278" i="1"/>
  <c r="F82" i="1"/>
  <c r="F310" i="1"/>
  <c r="F347" i="1"/>
  <c r="F174" i="1"/>
  <c r="F60" i="1"/>
  <c r="F165" i="1"/>
  <c r="F137" i="1"/>
  <c r="F185" i="1"/>
  <c r="F128" i="1"/>
  <c r="F134" i="1"/>
  <c r="F204" i="1"/>
  <c r="F288" i="1"/>
  <c r="F264" i="1"/>
  <c r="F339" i="1"/>
  <c r="F250" i="1"/>
  <c r="F116" i="1"/>
  <c r="F313" i="1"/>
  <c r="F356" i="1"/>
  <c r="F85" i="1"/>
  <c r="F326" i="1"/>
  <c r="F281" i="1"/>
  <c r="F83" i="1"/>
  <c r="F272" i="1"/>
  <c r="F255" i="1"/>
  <c r="F21" i="1"/>
  <c r="F346" i="1"/>
  <c r="F149" i="1"/>
  <c r="F324" i="1"/>
  <c r="F327" i="1"/>
  <c r="F106" i="1"/>
  <c r="F253" i="1"/>
  <c r="F133" i="1"/>
  <c r="F145" i="1"/>
  <c r="F274" i="1"/>
  <c r="F283" i="1"/>
  <c r="F159" i="1"/>
  <c r="F342" i="1"/>
  <c r="F78" i="1"/>
  <c r="F10" i="1"/>
  <c r="F74" i="1"/>
  <c r="F297" i="1"/>
  <c r="F308" i="1"/>
  <c r="F226" i="1"/>
  <c r="F136" i="1"/>
  <c r="F202" i="1"/>
  <c r="F364" i="1"/>
  <c r="F8" i="1"/>
  <c r="F40" i="1"/>
  <c r="F35" i="1"/>
  <c r="F91" i="1"/>
  <c r="F260" i="1"/>
  <c r="F95" i="1"/>
  <c r="F88" i="1"/>
  <c r="F147" i="1"/>
  <c r="F280" i="1"/>
  <c r="F232" i="1"/>
  <c r="F234" i="1"/>
  <c r="F148" i="1"/>
  <c r="G19" i="3"/>
  <c r="H19" i="3"/>
  <c r="I19" i="3"/>
  <c r="J10" i="3"/>
  <c r="J19" i="3"/>
  <c r="J16" i="3"/>
  <c r="J11" i="3"/>
  <c r="J13" i="3"/>
  <c r="J9" i="3"/>
  <c r="J15" i="3"/>
  <c r="J12" i="3"/>
  <c r="J17" i="3"/>
  <c r="J7" i="3"/>
  <c r="H364" i="1"/>
  <c r="J14" i="3"/>
  <c r="J8" i="3"/>
  <c r="J367" i="1"/>
  <c r="C4" i="1"/>
  <c r="N342" i="1"/>
  <c r="O342" i="1"/>
  <c r="N257" i="1"/>
  <c r="O257" i="1"/>
  <c r="N138" i="1"/>
  <c r="O138" i="1"/>
  <c r="N322" i="1"/>
  <c r="O322" i="1"/>
  <c r="N139" i="1"/>
  <c r="O139" i="1"/>
  <c r="N88" i="1"/>
  <c r="O88" i="1"/>
  <c r="N107" i="1"/>
  <c r="O107" i="1"/>
  <c r="N308" i="1"/>
  <c r="O308" i="1"/>
  <c r="N31" i="1"/>
  <c r="O31" i="1"/>
  <c r="N84" i="1"/>
  <c r="O84" i="1"/>
  <c r="N298" i="1"/>
  <c r="O298" i="1"/>
  <c r="N194" i="1"/>
  <c r="O194" i="1"/>
  <c r="N211" i="1"/>
  <c r="O211" i="1"/>
  <c r="N114" i="1"/>
  <c r="O114" i="1"/>
  <c r="N291" i="1"/>
  <c r="O291" i="1"/>
  <c r="N164" i="1"/>
  <c r="O164" i="1"/>
  <c r="N320" i="1"/>
  <c r="O320" i="1"/>
  <c r="N290" i="1"/>
  <c r="O290" i="1"/>
  <c r="N91" i="1"/>
  <c r="O91" i="1"/>
  <c r="N255" i="1"/>
  <c r="O255" i="1"/>
  <c r="N348" i="1"/>
  <c r="O348" i="1"/>
  <c r="N27" i="1"/>
  <c r="O27" i="1"/>
  <c r="N46" i="1"/>
  <c r="O46" i="1"/>
  <c r="N122" i="1"/>
  <c r="O122" i="1"/>
  <c r="N233" i="1"/>
  <c r="O233" i="1"/>
  <c r="N216" i="1"/>
  <c r="O216" i="1"/>
  <c r="N127" i="1"/>
  <c r="O127" i="1"/>
  <c r="N296" i="1"/>
  <c r="O296" i="1"/>
  <c r="N299" i="1"/>
  <c r="O299" i="1"/>
  <c r="N202" i="1"/>
  <c r="O202" i="1"/>
  <c r="N154" i="1"/>
  <c r="O154" i="1"/>
  <c r="N73" i="1"/>
  <c r="O73" i="1"/>
  <c r="N121" i="1"/>
  <c r="O121" i="1"/>
  <c r="N289" i="1"/>
  <c r="O289" i="1"/>
  <c r="N360" i="1"/>
  <c r="O360" i="1"/>
  <c r="N95" i="1"/>
  <c r="O95" i="1"/>
  <c r="N343" i="1"/>
  <c r="O343" i="1"/>
  <c r="N101" i="1"/>
  <c r="O101" i="1"/>
  <c r="N333" i="1"/>
  <c r="O333" i="1"/>
  <c r="N119" i="1"/>
  <c r="O119" i="1"/>
  <c r="N115" i="1"/>
  <c r="O115" i="1"/>
  <c r="N109" i="1"/>
  <c r="O109" i="1"/>
  <c r="N188" i="1"/>
  <c r="O188" i="1"/>
  <c r="N26" i="1"/>
  <c r="O26" i="1"/>
  <c r="N45" i="1"/>
  <c r="O45" i="1"/>
  <c r="N86" i="1"/>
  <c r="O86" i="1"/>
  <c r="N251" i="1"/>
  <c r="O251" i="1"/>
  <c r="N108" i="1"/>
  <c r="O108" i="1"/>
  <c r="N183" i="1"/>
  <c r="O183" i="1"/>
  <c r="N68" i="1"/>
  <c r="O68" i="1"/>
  <c r="N186" i="1"/>
  <c r="O186" i="1"/>
  <c r="N153" i="1"/>
  <c r="O153" i="1"/>
  <c r="N229" i="1"/>
  <c r="O229" i="1"/>
  <c r="N338" i="1"/>
  <c r="O338" i="1"/>
  <c r="N69" i="1"/>
  <c r="O69" i="1"/>
  <c r="N56" i="1"/>
  <c r="O56" i="1"/>
  <c r="N17" i="1"/>
  <c r="O17" i="1"/>
  <c r="N24" i="1"/>
  <c r="O24" i="1"/>
  <c r="N353" i="1"/>
  <c r="O353" i="1"/>
  <c r="N71" i="1"/>
  <c r="O71" i="1"/>
  <c r="N41" i="1"/>
  <c r="O41" i="1"/>
  <c r="N187" i="1"/>
  <c r="O187" i="1"/>
  <c r="N331" i="1"/>
  <c r="O331" i="1"/>
  <c r="N198" i="1"/>
  <c r="O198" i="1"/>
  <c r="N307" i="1"/>
  <c r="O307" i="1"/>
  <c r="N321" i="1"/>
  <c r="O321" i="1"/>
  <c r="N206" i="1"/>
  <c r="O206" i="1"/>
  <c r="N103" i="1"/>
  <c r="O103" i="1"/>
  <c r="N237" i="1"/>
  <c r="O237" i="1"/>
  <c r="N165" i="1"/>
  <c r="O165" i="1"/>
  <c r="N350" i="1"/>
  <c r="O350" i="1"/>
  <c r="N204" i="1"/>
  <c r="O204" i="1"/>
  <c r="N87" i="1"/>
  <c r="O87" i="1"/>
  <c r="N330" i="1"/>
  <c r="O330" i="1"/>
  <c r="N241" i="1"/>
  <c r="O241" i="1"/>
  <c r="N99" i="1"/>
  <c r="O99" i="1"/>
  <c r="N292" i="1"/>
  <c r="O292" i="1"/>
  <c r="N38" i="1"/>
  <c r="O38" i="1"/>
  <c r="N250" i="1"/>
  <c r="O250" i="1"/>
  <c r="N215" i="1"/>
  <c r="O215" i="1"/>
  <c r="N297" i="1"/>
  <c r="O297" i="1"/>
  <c r="N282" i="1"/>
  <c r="O282" i="1"/>
  <c r="N335" i="1"/>
  <c r="O335" i="1"/>
  <c r="N334" i="1"/>
  <c r="O334" i="1"/>
  <c r="N201" i="1"/>
  <c r="O201" i="1"/>
  <c r="N287" i="1"/>
  <c r="O287" i="1"/>
  <c r="N277" i="1"/>
  <c r="O277" i="1"/>
  <c r="N20" i="1"/>
  <c r="O20" i="1"/>
  <c r="N125" i="1"/>
  <c r="O125" i="1"/>
  <c r="N66" i="1"/>
  <c r="O66" i="1"/>
  <c r="N8" i="1"/>
  <c r="O8" i="1"/>
  <c r="N247" i="1"/>
  <c r="O247" i="1"/>
  <c r="N170" i="1"/>
  <c r="O170" i="1"/>
  <c r="N23" i="1"/>
  <c r="O23" i="1"/>
  <c r="N189" i="1"/>
  <c r="O189" i="1"/>
  <c r="N242" i="1"/>
  <c r="O242" i="1"/>
  <c r="N191" i="1"/>
  <c r="O191" i="1"/>
  <c r="N284" i="1"/>
  <c r="O284" i="1"/>
  <c r="N273" i="1"/>
  <c r="O273" i="1"/>
  <c r="N239" i="1"/>
  <c r="O239" i="1"/>
  <c r="N212" i="1"/>
  <c r="O212" i="1"/>
  <c r="N133" i="1"/>
  <c r="O133" i="1"/>
  <c r="N316" i="1"/>
  <c r="O316" i="1"/>
  <c r="N161" i="1"/>
  <c r="O161" i="1"/>
  <c r="N276" i="1"/>
  <c r="O276" i="1"/>
  <c r="N12" i="1"/>
  <c r="O12" i="1"/>
  <c r="N208" i="1"/>
  <c r="O208" i="1"/>
  <c r="N159" i="1"/>
  <c r="O159" i="1"/>
  <c r="N221" i="1"/>
  <c r="O221" i="1"/>
  <c r="N328" i="1"/>
  <c r="O328" i="1"/>
  <c r="N147" i="1"/>
  <c r="O147" i="1"/>
  <c r="N180" i="1"/>
  <c r="O180" i="1"/>
  <c r="N341" i="1"/>
  <c r="O341" i="1"/>
  <c r="N336" i="1"/>
  <c r="O336" i="1"/>
  <c r="N63" i="1"/>
  <c r="O63" i="1"/>
  <c r="N163" i="1"/>
  <c r="O163" i="1"/>
  <c r="N60" i="1"/>
  <c r="O60" i="1"/>
  <c r="N171" i="1"/>
  <c r="O171" i="1"/>
  <c r="N152" i="1"/>
  <c r="O152" i="1"/>
  <c r="N306" i="1"/>
  <c r="O306" i="1"/>
  <c r="N286" i="1"/>
  <c r="O286" i="1"/>
  <c r="N324" i="1"/>
  <c r="O324" i="1"/>
  <c r="N285" i="1"/>
  <c r="O285" i="1"/>
  <c r="N269" i="1"/>
  <c r="O269" i="1"/>
  <c r="N70" i="1"/>
  <c r="O70" i="1"/>
  <c r="N323" i="1"/>
  <c r="O323" i="1"/>
  <c r="N141" i="1"/>
  <c r="O141" i="1"/>
  <c r="N90" i="1"/>
  <c r="O90" i="1"/>
  <c r="N75" i="1"/>
  <c r="O75" i="1"/>
  <c r="N110" i="1"/>
  <c r="O110" i="1"/>
  <c r="N205" i="1"/>
  <c r="O205" i="1"/>
  <c r="N249" i="1"/>
  <c r="O249" i="1"/>
  <c r="N76" i="1"/>
  <c r="O76" i="1"/>
  <c r="N97" i="1"/>
  <c r="O97" i="1"/>
  <c r="N302" i="1"/>
  <c r="O302" i="1"/>
  <c r="N304" i="1"/>
  <c r="O304" i="1"/>
  <c r="N168" i="1"/>
  <c r="O168" i="1"/>
  <c r="N82" i="1"/>
  <c r="O82" i="1"/>
  <c r="N232" i="1"/>
  <c r="O232" i="1"/>
  <c r="N222" i="1"/>
  <c r="O222" i="1"/>
  <c r="N192" i="1"/>
  <c r="O192" i="1"/>
  <c r="N47" i="1"/>
  <c r="O47" i="1"/>
  <c r="N172" i="1"/>
  <c r="O172" i="1"/>
  <c r="N85" i="1"/>
  <c r="O85" i="1"/>
  <c r="N279" i="1"/>
  <c r="O279" i="1"/>
  <c r="N174" i="1"/>
  <c r="O174" i="1"/>
  <c r="N190" i="1"/>
  <c r="O190" i="1"/>
  <c r="N196" i="1"/>
  <c r="O196" i="1"/>
  <c r="N293" i="1"/>
  <c r="O293" i="1"/>
  <c r="N175" i="1"/>
  <c r="O175" i="1"/>
  <c r="N275" i="1"/>
  <c r="O275" i="1"/>
  <c r="N18" i="1"/>
  <c r="O18" i="1"/>
  <c r="N254" i="1"/>
  <c r="O254" i="1"/>
  <c r="N356" i="1"/>
  <c r="O356" i="1"/>
  <c r="N156" i="1"/>
  <c r="O156" i="1"/>
  <c r="N54" i="1"/>
  <c r="O54" i="1"/>
  <c r="N346" i="1"/>
  <c r="O346" i="1"/>
  <c r="N179" i="1"/>
  <c r="O179" i="1"/>
  <c r="N142" i="1"/>
  <c r="O142" i="1"/>
  <c r="N262" i="1"/>
  <c r="O262" i="1"/>
  <c r="N259" i="1"/>
  <c r="O259" i="1"/>
  <c r="N149" i="1"/>
  <c r="O149" i="1"/>
  <c r="N278" i="1"/>
  <c r="O278" i="1"/>
  <c r="N35" i="1"/>
  <c r="O35" i="1"/>
  <c r="N55" i="1"/>
  <c r="O55" i="1"/>
  <c r="N100" i="1"/>
  <c r="O100" i="1"/>
  <c r="N43" i="1"/>
  <c r="O43" i="1"/>
  <c r="N39" i="1"/>
  <c r="O39" i="1"/>
  <c r="N253" i="1"/>
  <c r="O253" i="1"/>
  <c r="N214" i="1"/>
  <c r="O214" i="1"/>
  <c r="N325" i="1"/>
  <c r="O325" i="1"/>
  <c r="N50" i="1"/>
  <c r="O50" i="1"/>
  <c r="N44" i="1"/>
  <c r="O44" i="1"/>
  <c r="N271" i="1"/>
  <c r="O271" i="1"/>
  <c r="N173" i="1"/>
  <c r="O173" i="1"/>
  <c r="N29" i="1"/>
  <c r="O29" i="1"/>
  <c r="N15" i="1"/>
  <c r="O15" i="1"/>
  <c r="N223" i="1"/>
  <c r="O223" i="1"/>
  <c r="N220" i="1"/>
  <c r="O220" i="1"/>
  <c r="N329" i="1"/>
  <c r="O329" i="1"/>
  <c r="N40" i="1"/>
  <c r="O40" i="1"/>
  <c r="N281" i="1"/>
  <c r="O281" i="1"/>
  <c r="N42" i="1"/>
  <c r="O42" i="1"/>
  <c r="N361" i="1"/>
  <c r="O361" i="1"/>
  <c r="N181" i="1"/>
  <c r="O181" i="1"/>
  <c r="N195" i="1"/>
  <c r="O195" i="1"/>
  <c r="N266" i="1"/>
  <c r="O266" i="1"/>
  <c r="N280" i="1"/>
  <c r="O280" i="1"/>
  <c r="N19" i="1"/>
  <c r="O19" i="1"/>
  <c r="N314" i="1"/>
  <c r="O314" i="1"/>
  <c r="N300" i="1"/>
  <c r="O300" i="1"/>
  <c r="N224" i="1"/>
  <c r="O224" i="1"/>
  <c r="N21" i="1"/>
  <c r="O21" i="1"/>
  <c r="N128" i="1"/>
  <c r="O128" i="1"/>
  <c r="N37" i="1"/>
  <c r="O37" i="1"/>
  <c r="N225" i="1"/>
  <c r="O225" i="1"/>
  <c r="N245" i="1"/>
  <c r="O245" i="1"/>
  <c r="N243" i="1"/>
  <c r="O243" i="1"/>
  <c r="N294" i="1"/>
  <c r="O294" i="1"/>
  <c r="N9" i="1"/>
  <c r="O9" i="1"/>
  <c r="N136" i="1"/>
  <c r="O136" i="1"/>
  <c r="N65" i="1"/>
  <c r="O65" i="1"/>
  <c r="N11" i="1"/>
  <c r="O11" i="1"/>
  <c r="N213" i="1"/>
  <c r="O213" i="1"/>
  <c r="N106" i="1"/>
  <c r="O106" i="1"/>
  <c r="N261" i="1"/>
  <c r="O261" i="1"/>
  <c r="N301" i="1"/>
  <c r="O301" i="1"/>
  <c r="N148" i="1"/>
  <c r="O148" i="1"/>
  <c r="N51" i="1"/>
  <c r="O51" i="1"/>
  <c r="N155" i="1"/>
  <c r="O155" i="1"/>
  <c r="N49" i="1"/>
  <c r="O49" i="1"/>
  <c r="N102" i="1"/>
  <c r="O102" i="1"/>
  <c r="N117" i="1"/>
  <c r="O117" i="1"/>
  <c r="N94" i="1"/>
  <c r="O94" i="1"/>
  <c r="N182" i="1"/>
  <c r="O182" i="1"/>
  <c r="N162" i="1"/>
  <c r="O162" i="1"/>
  <c r="N126" i="1"/>
  <c r="O126" i="1"/>
  <c r="N123" i="1"/>
  <c r="O123" i="1"/>
  <c r="N305" i="1"/>
  <c r="O305" i="1"/>
  <c r="N199" i="1"/>
  <c r="O199" i="1"/>
  <c r="N209" i="1"/>
  <c r="O209" i="1"/>
  <c r="N89" i="1"/>
  <c r="O89" i="1"/>
  <c r="N25" i="1"/>
  <c r="O25" i="1"/>
  <c r="N78" i="1"/>
  <c r="O78" i="1"/>
  <c r="N283" i="1"/>
  <c r="O283" i="1"/>
  <c r="N34" i="1"/>
  <c r="O34" i="1"/>
  <c r="N309" i="1"/>
  <c r="O309" i="1"/>
  <c r="N32" i="1"/>
  <c r="O32" i="1"/>
  <c r="N265" i="1"/>
  <c r="O265" i="1"/>
  <c r="N157" i="1"/>
  <c r="O157" i="1"/>
  <c r="N345" i="1"/>
  <c r="O345" i="1"/>
  <c r="N111" i="1"/>
  <c r="O111" i="1"/>
  <c r="N217" i="1"/>
  <c r="O217" i="1"/>
  <c r="N169" i="1"/>
  <c r="O169" i="1"/>
  <c r="N311" i="1"/>
  <c r="O311" i="1"/>
  <c r="N244" i="1"/>
  <c r="O244" i="1"/>
  <c r="N227" i="1"/>
  <c r="O227" i="1"/>
  <c r="N185" i="1"/>
  <c r="O185" i="1"/>
  <c r="N184" i="1"/>
  <c r="O184" i="1"/>
  <c r="N120" i="1"/>
  <c r="O120" i="1"/>
  <c r="N81" i="1"/>
  <c r="O81" i="1"/>
  <c r="N264" i="1"/>
  <c r="O264" i="1"/>
  <c r="N113" i="1"/>
  <c r="O113" i="1"/>
  <c r="N134" i="1"/>
  <c r="O134" i="1"/>
  <c r="N131" i="1"/>
  <c r="O131" i="1"/>
  <c r="N246" i="1"/>
  <c r="O246" i="1"/>
  <c r="N61" i="1"/>
  <c r="O61" i="1"/>
  <c r="N228" i="1"/>
  <c r="O228" i="1"/>
  <c r="N160" i="1"/>
  <c r="O160" i="1"/>
  <c r="N207" i="1"/>
  <c r="O207" i="1"/>
  <c r="N36" i="1"/>
  <c r="O36" i="1"/>
  <c r="N22" i="1"/>
  <c r="O22" i="1"/>
  <c r="N256" i="1"/>
  <c r="O256" i="1"/>
  <c r="N313" i="1"/>
  <c r="O313" i="1"/>
  <c r="N230" i="1"/>
  <c r="O230" i="1"/>
  <c r="N105" i="1"/>
  <c r="O105" i="1"/>
  <c r="N326" i="1"/>
  <c r="O326" i="1"/>
  <c r="N33" i="1"/>
  <c r="O33" i="1"/>
  <c r="N234" i="1"/>
  <c r="O234" i="1"/>
  <c r="N59" i="1"/>
  <c r="O59" i="1"/>
  <c r="N235" i="1"/>
  <c r="O235" i="1"/>
  <c r="N270" i="1"/>
  <c r="O270" i="1"/>
  <c r="N357" i="1"/>
  <c r="O357" i="1"/>
  <c r="N347" i="1"/>
  <c r="O347" i="1"/>
  <c r="N252" i="1"/>
  <c r="O252" i="1"/>
  <c r="N315" i="1"/>
  <c r="O315" i="1"/>
  <c r="N77" i="1"/>
  <c r="O77" i="1"/>
  <c r="N166" i="1"/>
  <c r="O166" i="1"/>
  <c r="N203" i="1"/>
  <c r="O203" i="1"/>
  <c r="N317" i="1"/>
  <c r="O317" i="1"/>
  <c r="N146" i="1"/>
  <c r="O146" i="1"/>
  <c r="N79" i="1"/>
  <c r="O79" i="1"/>
  <c r="N116" i="1"/>
  <c r="O116" i="1"/>
  <c r="N260" i="1"/>
  <c r="O260" i="1"/>
  <c r="N74" i="1"/>
  <c r="O74" i="1"/>
  <c r="N295" i="1"/>
  <c r="O295" i="1"/>
  <c r="N303" i="1"/>
  <c r="O303" i="1"/>
  <c r="N14" i="1"/>
  <c r="O14" i="1"/>
  <c r="N57" i="1"/>
  <c r="O57" i="1"/>
  <c r="N104" i="1"/>
  <c r="O104" i="1"/>
  <c r="N319" i="1"/>
  <c r="O319" i="1"/>
  <c r="N52" i="1"/>
  <c r="O52" i="1"/>
  <c r="N355" i="1"/>
  <c r="O355" i="1"/>
  <c r="N218" i="1"/>
  <c r="O218" i="1"/>
  <c r="N359" i="1"/>
  <c r="O359" i="1"/>
  <c r="N337" i="1"/>
  <c r="O337" i="1"/>
  <c r="N137" i="1"/>
  <c r="O137" i="1"/>
  <c r="N240" i="1"/>
  <c r="O240" i="1"/>
  <c r="N176" i="1"/>
  <c r="O176" i="1"/>
  <c r="N352" i="1"/>
  <c r="O352" i="1"/>
  <c r="N349" i="1"/>
  <c r="O349" i="1"/>
  <c r="N112" i="1"/>
  <c r="O112" i="1"/>
  <c r="N339" i="1"/>
  <c r="O339" i="1"/>
  <c r="N64" i="1"/>
  <c r="O64" i="1"/>
  <c r="N150" i="1"/>
  <c r="O150" i="1"/>
  <c r="N151" i="1"/>
  <c r="O151" i="1"/>
  <c r="N200" i="1"/>
  <c r="O200" i="1"/>
  <c r="N92" i="1"/>
  <c r="O92" i="1"/>
  <c r="N288" i="1"/>
  <c r="O288" i="1"/>
  <c r="N312" i="1"/>
  <c r="O312" i="1"/>
  <c r="N48" i="1"/>
  <c r="O48" i="1"/>
  <c r="N140" i="1"/>
  <c r="O140" i="1"/>
  <c r="N327" i="1"/>
  <c r="O327" i="1"/>
  <c r="N16" i="1"/>
  <c r="O16" i="1"/>
  <c r="N231" i="1"/>
  <c r="O231" i="1"/>
  <c r="N129" i="1"/>
  <c r="O129" i="1"/>
  <c r="N226" i="1"/>
  <c r="O226" i="1"/>
  <c r="N145" i="1"/>
  <c r="O145" i="1"/>
  <c r="N332" i="1"/>
  <c r="O332" i="1"/>
  <c r="N258" i="1"/>
  <c r="O258" i="1"/>
  <c r="N30" i="1"/>
  <c r="O30" i="1"/>
  <c r="N238" i="1"/>
  <c r="O238" i="1"/>
  <c r="N124" i="1"/>
  <c r="O124" i="1"/>
  <c r="N130" i="1"/>
  <c r="O130" i="1"/>
  <c r="N267" i="1"/>
  <c r="O267" i="1"/>
  <c r="N272" i="1"/>
  <c r="O272" i="1"/>
  <c r="N62" i="1"/>
  <c r="O62" i="1"/>
  <c r="N144" i="1"/>
  <c r="O144" i="1"/>
  <c r="N210" i="1"/>
  <c r="O210" i="1"/>
  <c r="N93" i="1"/>
  <c r="O93" i="1"/>
  <c r="N248" i="1"/>
  <c r="O248" i="1"/>
  <c r="N344" i="1"/>
  <c r="O344" i="1"/>
  <c r="N132" i="1"/>
  <c r="O132" i="1"/>
  <c r="N358" i="1"/>
  <c r="O358" i="1"/>
  <c r="N263" i="1"/>
  <c r="O263" i="1"/>
  <c r="N143" i="1"/>
  <c r="O143" i="1"/>
  <c r="N158" i="1"/>
  <c r="O158" i="1"/>
  <c r="N135" i="1"/>
  <c r="O135" i="1"/>
  <c r="N236" i="1"/>
  <c r="O236" i="1"/>
  <c r="N58" i="1"/>
  <c r="O58" i="1"/>
  <c r="N118" i="1"/>
  <c r="O118" i="1"/>
  <c r="N83" i="1"/>
  <c r="O83" i="1"/>
  <c r="N219" i="1"/>
  <c r="O219" i="1"/>
  <c r="N96" i="1"/>
  <c r="O96" i="1"/>
  <c r="N53" i="1"/>
  <c r="O53" i="1"/>
  <c r="N13" i="1"/>
  <c r="O13" i="1"/>
  <c r="N28" i="1"/>
  <c r="O28" i="1"/>
  <c r="N340" i="1"/>
  <c r="O340" i="1"/>
  <c r="N10" i="1"/>
  <c r="O10" i="1"/>
  <c r="N80" i="1"/>
  <c r="O80" i="1"/>
  <c r="N177" i="1"/>
  <c r="O177" i="1"/>
  <c r="N310" i="1"/>
  <c r="O310" i="1"/>
  <c r="N318" i="1"/>
  <c r="O318" i="1"/>
  <c r="N167" i="1"/>
  <c r="O167" i="1"/>
  <c r="N354" i="1"/>
  <c r="O354" i="1"/>
  <c r="N98" i="1"/>
  <c r="O98" i="1"/>
  <c r="N362" i="1"/>
  <c r="O362" i="1"/>
  <c r="N193" i="1"/>
  <c r="O193" i="1"/>
  <c r="N268" i="1"/>
  <c r="O268" i="1"/>
  <c r="N351" i="1"/>
  <c r="O351" i="1"/>
  <c r="N67" i="1"/>
  <c r="O67" i="1"/>
  <c r="N72" i="1"/>
  <c r="O72" i="1"/>
  <c r="N197" i="1"/>
  <c r="O197" i="1"/>
  <c r="N178" i="1"/>
  <c r="O178" i="1"/>
  <c r="N274" i="1"/>
  <c r="O274" i="1"/>
  <c r="L364" i="1"/>
  <c r="N7" i="1"/>
  <c r="M364" i="1"/>
  <c r="O7" i="1"/>
  <c r="N364" i="1"/>
  <c r="O364" i="1"/>
  <c r="P364" i="1"/>
  <c r="P257" i="1"/>
  <c r="P258" i="1"/>
  <c r="P313" i="1"/>
  <c r="P243" i="1"/>
  <c r="P82" i="1"/>
  <c r="P282" i="1"/>
  <c r="P216" i="1"/>
  <c r="P124" i="1"/>
  <c r="P252" i="1"/>
  <c r="P51" i="1"/>
  <c r="P259" i="1"/>
  <c r="P279" i="1"/>
  <c r="P75" i="1"/>
  <c r="P121" i="1"/>
  <c r="P144" i="1"/>
  <c r="P260" i="1"/>
  <c r="P157" i="1"/>
  <c r="P223" i="1"/>
  <c r="P97" i="1"/>
  <c r="P66" i="1"/>
  <c r="P86" i="1"/>
  <c r="P197" i="1"/>
  <c r="P332" i="1"/>
  <c r="P235" i="1"/>
  <c r="P117" i="1"/>
  <c r="P55" i="1"/>
  <c r="P125" i="1"/>
  <c r="P229" i="1"/>
  <c r="P348" i="1"/>
  <c r="P193" i="1"/>
  <c r="P83" i="1"/>
  <c r="P272" i="1"/>
  <c r="P312" i="1"/>
  <c r="P218" i="1"/>
  <c r="P166" i="1"/>
  <c r="P22" i="1"/>
  <c r="P244" i="1"/>
  <c r="P199" i="1"/>
  <c r="P213" i="1"/>
  <c r="P280" i="1"/>
  <c r="P50" i="1"/>
  <c r="P54" i="1"/>
  <c r="P222" i="1"/>
  <c r="P269" i="1"/>
  <c r="P159" i="1"/>
  <c r="P247" i="1"/>
  <c r="P99" i="1"/>
  <c r="P71" i="1"/>
  <c r="P26" i="1"/>
  <c r="P296" i="1"/>
  <c r="P194" i="1"/>
  <c r="P130" i="1"/>
  <c r="P317" i="1"/>
  <c r="P34" i="1"/>
  <c r="P281" i="1"/>
  <c r="P47" i="1"/>
  <c r="P23" i="1"/>
  <c r="P68" i="1"/>
  <c r="P88" i="1"/>
  <c r="P62" i="1"/>
  <c r="P203" i="1"/>
  <c r="P283" i="1"/>
  <c r="P15" i="1"/>
  <c r="P276" i="1"/>
  <c r="P307" i="1"/>
  <c r="P233" i="1"/>
  <c r="P274" i="1"/>
  <c r="P10" i="1"/>
  <c r="P132" i="1"/>
  <c r="P226" i="1"/>
  <c r="P349" i="1"/>
  <c r="P74" i="1"/>
  <c r="P234" i="1"/>
  <c r="P113" i="1"/>
  <c r="P309" i="1"/>
  <c r="P49" i="1"/>
  <c r="P37" i="1"/>
  <c r="P220" i="1"/>
  <c r="P278" i="1"/>
  <c r="P190" i="1"/>
  <c r="P205" i="1"/>
  <c r="P63" i="1"/>
  <c r="P351" i="1"/>
  <c r="P352" i="1"/>
  <c r="P169" i="1"/>
  <c r="P195" i="1"/>
  <c r="P323" i="1"/>
  <c r="P165" i="1"/>
  <c r="P84" i="1"/>
  <c r="P48" i="1"/>
  <c r="P160" i="1"/>
  <c r="P245" i="1"/>
  <c r="P346" i="1"/>
  <c r="P192" i="1"/>
  <c r="P70" i="1"/>
  <c r="P178" i="1"/>
  <c r="P129" i="1"/>
  <c r="P270" i="1"/>
  <c r="P94" i="1"/>
  <c r="P214" i="1"/>
  <c r="P324" i="1"/>
  <c r="P38" i="1"/>
  <c r="P202" i="1"/>
  <c r="P354" i="1"/>
  <c r="P200" i="1"/>
  <c r="P256" i="1"/>
  <c r="P106" i="1"/>
  <c r="P60" i="1"/>
  <c r="P297" i="1"/>
  <c r="P183" i="1"/>
  <c r="P31" i="1"/>
  <c r="P167" i="1"/>
  <c r="P135" i="1"/>
  <c r="P238" i="1"/>
  <c r="P151" i="1"/>
  <c r="P104" i="1"/>
  <c r="P347" i="1"/>
  <c r="P228" i="1"/>
  <c r="P111" i="1"/>
  <c r="P162" i="1"/>
  <c r="P9" i="1"/>
  <c r="P361" i="1"/>
  <c r="P340" i="1"/>
  <c r="P14" i="1"/>
  <c r="P89" i="1"/>
  <c r="P100" i="1"/>
  <c r="P328" i="1"/>
  <c r="P24" i="1"/>
  <c r="P177" i="1"/>
  <c r="P176" i="1"/>
  <c r="P217" i="1"/>
  <c r="P181" i="1"/>
  <c r="P254" i="1"/>
  <c r="P168" i="1"/>
  <c r="P191" i="1"/>
  <c r="P310" i="1"/>
  <c r="P92" i="1"/>
  <c r="P207" i="1"/>
  <c r="P65" i="1"/>
  <c r="P179" i="1"/>
  <c r="P336" i="1"/>
  <c r="P321" i="1"/>
  <c r="P290" i="1"/>
  <c r="P219" i="1"/>
  <c r="P359" i="1"/>
  <c r="P81" i="1"/>
  <c r="P19" i="1"/>
  <c r="P221" i="1"/>
  <c r="P237" i="1"/>
  <c r="P115" i="1"/>
  <c r="P342" i="1"/>
  <c r="P80" i="1"/>
  <c r="P358" i="1"/>
  <c r="P145" i="1"/>
  <c r="P112" i="1"/>
  <c r="P295" i="1"/>
  <c r="P59" i="1"/>
  <c r="P134" i="1"/>
  <c r="P32" i="1"/>
  <c r="P102" i="1"/>
  <c r="P225" i="1"/>
  <c r="P329" i="1"/>
  <c r="P35" i="1"/>
  <c r="P196" i="1"/>
  <c r="P249" i="1"/>
  <c r="P163" i="1"/>
  <c r="P239" i="1"/>
  <c r="P334" i="1"/>
  <c r="P103" i="1"/>
  <c r="P153" i="1"/>
  <c r="P95" i="1"/>
  <c r="P255" i="1"/>
  <c r="P322" i="1"/>
  <c r="P96" i="1"/>
  <c r="P64" i="1"/>
  <c r="P246" i="1"/>
  <c r="P261" i="1"/>
  <c r="P149" i="1"/>
  <c r="P171" i="1"/>
  <c r="P330" i="1"/>
  <c r="P289" i="1"/>
  <c r="P28" i="1"/>
  <c r="P339" i="1"/>
  <c r="P131" i="1"/>
  <c r="P136" i="1"/>
  <c r="P286" i="1"/>
  <c r="P201" i="1"/>
  <c r="P45" i="1"/>
  <c r="P211" i="1"/>
  <c r="P362" i="1"/>
  <c r="P118" i="1"/>
  <c r="P267" i="1"/>
  <c r="P288" i="1"/>
  <c r="P355" i="1"/>
  <c r="P77" i="1"/>
  <c r="P36" i="1"/>
  <c r="P311" i="1"/>
  <c r="P305" i="1"/>
  <c r="P11" i="1"/>
  <c r="P266" i="1"/>
  <c r="P325" i="1"/>
  <c r="P156" i="1"/>
  <c r="P232" i="1"/>
  <c r="P285" i="1"/>
  <c r="P208" i="1"/>
  <c r="P8" i="1"/>
  <c r="P241" i="1"/>
  <c r="P344" i="1"/>
  <c r="P284" i="1"/>
  <c r="P209" i="1"/>
  <c r="P292" i="1"/>
  <c r="P314" i="1"/>
  <c r="P114" i="1"/>
  <c r="P40" i="1"/>
  <c r="P72" i="1"/>
  <c r="P240" i="1"/>
  <c r="P78" i="1"/>
  <c r="P39" i="1"/>
  <c r="P304" i="1"/>
  <c r="P161" i="1"/>
  <c r="P204" i="1"/>
  <c r="P119" i="1"/>
  <c r="P308" i="1"/>
  <c r="P143" i="1"/>
  <c r="P185" i="1"/>
  <c r="P175" i="1"/>
  <c r="P187" i="1"/>
  <c r="P263" i="1"/>
  <c r="P227" i="1"/>
  <c r="P341" i="1"/>
  <c r="P343" i="1"/>
  <c r="P318" i="1"/>
  <c r="P30" i="1"/>
  <c r="P57" i="1"/>
  <c r="P61" i="1"/>
  <c r="P182" i="1"/>
  <c r="P42" i="1"/>
  <c r="P275" i="1"/>
  <c r="P152" i="1"/>
  <c r="P189" i="1"/>
  <c r="P350" i="1"/>
  <c r="P69" i="1"/>
  <c r="P333" i="1"/>
  <c r="P46" i="1"/>
  <c r="P107" i="1"/>
  <c r="P303" i="1"/>
  <c r="P16" i="1"/>
  <c r="P85" i="1"/>
  <c r="P215" i="1"/>
  <c r="P164" i="1"/>
  <c r="P33" i="1"/>
  <c r="P287" i="1"/>
  <c r="P326" i="1"/>
  <c r="P17" i="1"/>
  <c r="P210" i="1"/>
  <c r="P230" i="1"/>
  <c r="P300" i="1"/>
  <c r="P141" i="1"/>
  <c r="P250" i="1"/>
  <c r="P188" i="1"/>
  <c r="P298" i="1"/>
  <c r="P315" i="1"/>
  <c r="P101" i="1"/>
  <c r="P44" i="1"/>
  <c r="P58" i="1"/>
  <c r="P174" i="1"/>
  <c r="P248" i="1"/>
  <c r="P212" i="1"/>
  <c r="P13" i="1"/>
  <c r="P79" i="1"/>
  <c r="P148" i="1"/>
  <c r="P262" i="1"/>
  <c r="P90" i="1"/>
  <c r="P242" i="1"/>
  <c r="P198" i="1"/>
  <c r="P73" i="1"/>
  <c r="P140" i="1"/>
  <c r="P123" i="1"/>
  <c r="P110" i="1"/>
  <c r="P109" i="1"/>
  <c r="P231" i="1"/>
  <c r="P126" i="1"/>
  <c r="P170" i="1"/>
  <c r="P320" i="1"/>
  <c r="P53" i="1"/>
  <c r="P327" i="1"/>
  <c r="P146" i="1"/>
  <c r="P184" i="1"/>
  <c r="P301" i="1"/>
  <c r="P173" i="1"/>
  <c r="P172" i="1"/>
  <c r="P147" i="1"/>
  <c r="P277" i="1"/>
  <c r="P206" i="1"/>
  <c r="P186" i="1"/>
  <c r="P360" i="1"/>
  <c r="P91" i="1"/>
  <c r="P138" i="1"/>
  <c r="P76" i="1"/>
  <c r="P155" i="1"/>
  <c r="P236" i="1"/>
  <c r="P293" i="1"/>
  <c r="P337" i="1"/>
  <c r="P133" i="1"/>
  <c r="P116" i="1"/>
  <c r="P41" i="1"/>
  <c r="P93" i="1"/>
  <c r="P105" i="1"/>
  <c r="P224" i="1"/>
  <c r="P18" i="1"/>
  <c r="P306" i="1"/>
  <c r="P20" i="1"/>
  <c r="P56" i="1"/>
  <c r="P122" i="1"/>
  <c r="P52" i="1"/>
  <c r="P128" i="1"/>
  <c r="P12" i="1"/>
  <c r="P27" i="1"/>
  <c r="P319" i="1"/>
  <c r="P21" i="1"/>
  <c r="P87" i="1"/>
  <c r="P139" i="1"/>
  <c r="P158" i="1"/>
  <c r="P150" i="1"/>
  <c r="P357" i="1"/>
  <c r="P345" i="1"/>
  <c r="P294" i="1"/>
  <c r="P43" i="1"/>
  <c r="P302" i="1"/>
  <c r="P316" i="1"/>
  <c r="P335" i="1"/>
  <c r="P331" i="1"/>
  <c r="P251" i="1"/>
  <c r="P154" i="1"/>
  <c r="P291" i="1"/>
  <c r="P356" i="1"/>
  <c r="P264" i="1"/>
  <c r="P338" i="1"/>
  <c r="P265" i="1"/>
  <c r="P299" i="1"/>
  <c r="P120" i="1"/>
  <c r="P29" i="1"/>
  <c r="P180" i="1"/>
  <c r="P108" i="1"/>
  <c r="P98" i="1"/>
  <c r="P271" i="1"/>
  <c r="P268" i="1"/>
  <c r="P253" i="1"/>
  <c r="P67" i="1"/>
  <c r="P137" i="1"/>
  <c r="P25" i="1"/>
  <c r="P142" i="1"/>
  <c r="P273" i="1"/>
  <c r="P353" i="1"/>
  <c r="P127" i="1"/>
  <c r="P7" i="1"/>
</calcChain>
</file>

<file path=xl/sharedStrings.xml><?xml version="1.0" encoding="utf-8"?>
<sst xmlns="http://schemas.openxmlformats.org/spreadsheetml/2006/main" count="500" uniqueCount="444">
  <si>
    <t>Nr</t>
  </si>
  <si>
    <t>Kommunenavn</t>
  </si>
  <si>
    <t>Skatter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</si>
  <si>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</si>
  <si>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</si>
  <si>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</si>
  <si>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</si>
  <si>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</si>
  <si>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</si>
  <si>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</si>
  <si>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</si>
  <si>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</si>
  <si>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</si>
  <si>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</si>
  <si>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</si>
  <si>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</si>
  <si>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</si>
  <si>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</si>
  <si>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</si>
  <si>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</si>
  <si>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</si>
  <si>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</si>
  <si>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</si>
  <si>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</si>
  <si>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</si>
  <si>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</si>
  <si>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</si>
  <si>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</si>
  <si>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</si>
  <si>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</si>
  <si>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</si>
  <si>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</si>
  <si>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</si>
  <si>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</si>
  <si>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</si>
  <si>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</si>
  <si>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</si>
  <si>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</si>
  <si>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</si>
  <si>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</si>
  <si>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</si>
  <si>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</si>
  <si>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</si>
  <si>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</si>
  <si>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</si>
  <si>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</si>
  <si>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</si>
  <si>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</si>
  <si>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</si>
  <si>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</si>
  <si>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</si>
  <si>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</si>
  <si>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</si>
  <si>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</si>
  <si>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</si>
  <si>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</si>
  <si>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</si>
  <si>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</si>
  <si>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</si>
  <si>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</si>
  <si>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</si>
  <si>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</si>
  <si>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</si>
  <si>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</si>
  <si>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</si>
  <si>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</si>
  <si>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</si>
  <si>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</si>
  <si>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</si>
  <si>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</si>
  <si>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</si>
  <si>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</si>
  <si>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</si>
  <si>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</si>
  <si>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</si>
  <si>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</si>
  <si>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</si>
  <si>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</si>
  <si>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</si>
  <si>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</si>
  <si>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</si>
  <si>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</si>
  <si>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</si>
  <si>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</si>
  <si>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</si>
  <si>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</si>
  <si>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</si>
  <si>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</si>
  <si>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</si>
  <si>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</si>
  <si>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</si>
  <si>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</si>
  <si>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</si>
  <si>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</si>
  <si>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</si>
  <si>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</si>
  <si>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</si>
  <si>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</si>
  <si>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</si>
  <si>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</si>
  <si>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</si>
  <si>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</si>
  <si>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</si>
  <si>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</si>
  <si>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</si>
  <si>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</si>
  <si>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</si>
  <si>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</si>
  <si>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</si>
  <si>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</si>
  <si>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</si>
  <si>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</si>
  <si>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</si>
  <si>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</si>
  <si>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</si>
  <si>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</si>
  <si>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</si>
  <si>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</si>
  <si>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</si>
  <si>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</si>
  <si>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</si>
  <si>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</si>
  <si>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</si>
  <si>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</si>
  <si>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</si>
  <si>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</si>
  <si>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</si>
  <si>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</si>
  <si>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</si>
  <si>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</si>
  <si>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</si>
  <si>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</si>
  <si>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</si>
  <si>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</si>
  <si>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</si>
  <si>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</si>
  <si>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</si>
  <si>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</si>
  <si>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</si>
  <si>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</si>
  <si>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</si>
  <si>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</si>
  <si>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</si>
  <si>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</si>
  <si>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</si>
  <si>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</si>
  <si>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</si>
  <si>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</si>
  <si>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</si>
  <si>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</si>
  <si>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</si>
  <si>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</si>
  <si>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</si>
  <si>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</si>
  <si>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</si>
  <si>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</si>
  <si>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</si>
  <si>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</si>
  <si>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</si>
  <si>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</si>
  <si>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</si>
  <si>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</si>
  <si>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</si>
  <si>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</si>
  <si>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</si>
  <si>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</si>
  <si>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</si>
  <si>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</si>
  <si>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</si>
  <si>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</si>
  <si>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</si>
  <si>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</si>
  <si>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</si>
  <si>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</si>
  <si>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</si>
  <si>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</si>
  <si>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</si>
  <si>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</si>
  <si>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</si>
  <si>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</si>
  <si>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</si>
  <si>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</si>
  <si>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</si>
  <si>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</si>
  <si>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</si>
  <si>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</si>
  <si>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</si>
  <si>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</si>
  <si>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</si>
  <si>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</si>
  <si>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</si>
  <si>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</si>
  <si>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</si>
  <si>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</si>
  <si>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</si>
  <si>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</si>
  <si>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</si>
  <si>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</si>
  <si>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</si>
  <si>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</si>
  <si>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</si>
  <si>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</si>
  <si>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</si>
  <si>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</si>
  <si>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</si>
  <si>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</si>
  <si>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</si>
  <si>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</si>
  <si>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</si>
  <si>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</si>
  <si>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</si>
  <si>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</si>
  <si>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</si>
  <si>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</si>
  <si>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</si>
  <si>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</si>
  <si>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</si>
  <si>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</si>
  <si>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</si>
  <si>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</si>
  <si>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</si>
  <si>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</si>
  <si>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</si>
  <si>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</si>
  <si>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</si>
  <si>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</si>
  <si>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</si>
  <si>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</si>
  <si>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</si>
  <si>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</si>
  <si>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</si>
  <si>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</si>
  <si>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</si>
  <si>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</si>
  <si>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</si>
  <si>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</si>
  <si>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</si>
  <si>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</si>
  <si>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</si>
  <si>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</si>
  <si>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</si>
  <si>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</si>
  <si>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</si>
  <si>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</si>
  <si>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</si>
  <si>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</si>
  <si>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</si>
  <si>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</si>
  <si>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</si>
  <si>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</si>
  <si>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</si>
  <si>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</si>
  <si>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</si>
  <si>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</si>
  <si>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</si>
  <si>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</si>
  <si>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</si>
  <si>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</si>
  <si>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</si>
  <si>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</si>
  <si>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</si>
  <si>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</si>
  <si>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</si>
  <si>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</si>
  <si>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</si>
  <si>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</si>
  <si>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</si>
  <si>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</si>
  <si>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</si>
  <si>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</si>
  <si>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</si>
  <si>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</si>
  <si>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</si>
  <si>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</si>
  <si>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</si>
  <si>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</si>
  <si>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</si>
  <si>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</si>
  <si>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</si>
  <si>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</si>
  <si>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</si>
  <si>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</si>
  <si>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</si>
  <si>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</si>
  <si>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</si>
  <si>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</si>
  <si>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</si>
  <si>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</si>
  <si>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</si>
  <si>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</si>
  <si>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</si>
  <si>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</si>
  <si>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</si>
  <si>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</si>
  <si>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</si>
  <si>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</si>
  <si>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</si>
  <si>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</si>
  <si>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</si>
  <si>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</si>
  <si>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</si>
  <si>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</si>
  <si>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</si>
  <si>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</si>
  <si>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</si>
  <si>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</si>
  <si>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</si>
  <si>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</si>
  <si>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</si>
  <si>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</si>
  <si>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</si>
  <si>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</si>
  <si>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</si>
  <si>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</si>
  <si>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</si>
  <si>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</si>
  <si>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</si>
  <si>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</si>
  <si>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</si>
  <si>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</si>
  <si>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</si>
  <si>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</si>
  <si>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</si>
  <si>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</si>
  <si>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</si>
  <si>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</si>
  <si>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</si>
  <si>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</si>
  <si>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</si>
  <si>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</si>
  <si>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</si>
  <si>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</si>
  <si>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</si>
  <si>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</si>
  <si>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</si>
  <si>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</si>
  <si>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</si>
  <si>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</si>
  <si>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</si>
  <si>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</si>
  <si>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</si>
  <si>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</si>
  <si>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</si>
  <si>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</si>
  <si>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</si>
  <si>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</si>
  <si>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</si>
  <si>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</si>
  <si>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</si>
  <si>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</si>
  <si>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</si>
  <si>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</si>
  <si>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</si>
  <si>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</si>
  <si>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</si>
  <si>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</si>
  <si>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</si>
  <si>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</si>
  <si>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</si>
  <si>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</si>
  <si>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</si>
  <si>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</si>
  <si>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</si>
  <si>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</si>
  <si>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</si>
  <si>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</si>
  <si>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</si>
  <si>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</si>
  <si>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</si>
  <si>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</si>
  <si>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</si>
  <si>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</si>
  <si>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</si>
  <si>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</si>
  <si>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</si>
  <si>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</si>
  <si>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</si>
  <si>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</si>
  <si>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</si>
  <si>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</si>
  <si>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</si>
  <si>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</si>
  <si>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</si>
  <si>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</si>
  <si>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</si>
  <si>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</si>
  <si>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</si>
  <si>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</si>
  <si>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</si>
  <si>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</si>
  <si>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</si>
  <si>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</si>
  <si>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</si>
  <si>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</si>
  <si>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Skatt 2020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</si>
  <si>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</si>
  <si>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</si>
  <si>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</si>
  <si>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</si>
  <si>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</si>
  <si>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</si>
  <si>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</si>
  <si>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</si>
  <si>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</si>
  <si>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</si>
  <si>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Netto utjevn.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</si>
  <si>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</si>
  <si>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</si>
  <si>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</si>
  <si>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</si>
  <si>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</si>
  <si>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</si>
  <si>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</si>
  <si>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</si>
  <si>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</si>
  <si>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</si>
  <si>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</si>
  <si>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</si>
  <si>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</si>
  <si>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</si>
  <si>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</si>
  <si>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</si>
  <si>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</si>
  <si>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</si>
  <si>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</si>
  <si>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Anslag NB2021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</si>
  <si>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</si>
  <si>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</si>
  <si>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</si>
  <si>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</si>
  <si>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</si>
  <si>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2021   2)</t>
  </si>
  <si>
    <t>Endring fra 2020</t>
  </si>
  <si>
    <t>1.1.2021</t>
  </si>
  <si>
    <t>Skatt 2021</t>
  </si>
  <si>
    <t>Skatt og netto skatteutjevning 2021</t>
  </si>
  <si>
    <t>Folketall 1.1.2021</t>
  </si>
  <si>
    <t>endring 20-21</t>
  </si>
  <si>
    <t>Anslag RNB2021</t>
  </si>
  <si>
    <t>Anslag NB2022</t>
  </si>
  <si>
    <t>april 2021</t>
  </si>
  <si>
    <t>april</t>
  </si>
  <si>
    <t>Utbetales/trekkes ved 6. termin rammetilskudd i juni</t>
  </si>
  <si>
    <t>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</si>
</sst>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9"/>
      <color indexed="10"/>
      <name val="Times New Roman"/>
      <family val="1"/>
    </font>
    <font>
      <b/>
      <sz val="9"/>
      <name val="Arial"/>
      <family val="2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/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right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7" fontId="0" fillId="0" borderId="0" xfId="5" applyNumberFormat="1" applyFon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7" fillId="0" borderId="0" xfId="0" applyFont="1" applyAlignment="1">
      <alignment horizontal="center"/>
    </xf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0" fontId="17" fillId="0" borderId="0" xfId="0" applyFont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64" fontId="17" fillId="0" borderId="4" xfId="0" applyNumberFormat="1" applyFont="1" applyBorder="1"/>
    <xf numFmtId="164" fontId="0" fillId="0" borderId="4" xfId="0" applyNumberFormat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164" fontId="21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21" fillId="0" borderId="3" xfId="0" applyFont="1" applyBorder="1" applyAlignment="1">
      <alignment horizontal="center"/>
    </xf>
    <xf numFmtId="164" fontId="19" fillId="0" borderId="0" xfId="0" applyNumberFormat="1" applyFont="1"/>
    <xf numFmtId="164" fontId="9" fillId="0" borderId="0" xfId="11" applyNumberFormat="1" applyFont="1"/>
    <xf numFmtId="164" fontId="9" fillId="0" borderId="0" xfId="1" applyNumberFormat="1" applyFont="1" applyBorder="1"/>
    <xf numFmtId="164" fontId="22" fillId="0" borderId="0" xfId="11" applyNumberFormat="1" applyFont="1"/>
    <xf numFmtId="164" fontId="23" fillId="0" borderId="0" xfId="0" applyNumberFormat="1" applyFont="1"/>
    <xf numFmtId="164" fontId="22" fillId="0" borderId="0" xfId="1" applyNumberFormat="1" applyFont="1"/>
    <xf numFmtId="164" fontId="24" fillId="0" borderId="0" xfId="1" applyNumberFormat="1" applyFont="1" applyBorder="1"/>
    <xf numFmtId="10" fontId="17" fillId="0" borderId="0" xfId="5" applyNumberFormat="1" applyFont="1"/>
    <xf numFmtId="164" fontId="0" fillId="0" borderId="1" xfId="0" applyNumberFormat="1" applyBorder="1"/>
    <xf numFmtId="167" fontId="0" fillId="0" borderId="0" xfId="0" applyNumberFormat="1"/>
    <xf numFmtId="167" fontId="9" fillId="0" borderId="0" xfId="5" applyNumberFormat="1" applyFont="1"/>
    <xf numFmtId="0" fontId="25" fillId="0" borderId="0" xfId="0" applyFont="1"/>
    <xf numFmtId="3" fontId="26" fillId="0" borderId="0" xfId="0" applyNumberFormat="1" applyFont="1"/>
    <xf numFmtId="164" fontId="9" fillId="0" borderId="0" xfId="1" applyNumberFormat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7" fontId="0" fillId="0" borderId="1" xfId="5" applyNumberFormat="1" applyFont="1" applyBorder="1"/>
    <xf numFmtId="164" fontId="0" fillId="0" borderId="0" xfId="0" applyNumberFormat="1" applyBorder="1"/>
    <xf numFmtId="167" fontId="0" fillId="0" borderId="0" xfId="5" applyNumberFormat="1" applyFont="1" applyBorder="1"/>
    <xf numFmtId="164" fontId="0" fillId="0" borderId="3" xfId="0" applyNumberFormat="1" applyBorder="1"/>
    <xf numFmtId="167" fontId="0" fillId="0" borderId="3" xfId="5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Fill="1"/>
    <xf numFmtId="3" fontId="6" fillId="0" borderId="0" xfId="11" applyNumberFormat="1" applyFont="1" applyFill="1"/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1" fillId="0" borderId="0" xfId="0" applyFont="1"/>
    <xf numFmtId="3" fontId="2" fillId="0" borderId="0" xfId="11" applyNumberFormat="1" applyFont="1" applyFill="1"/>
    <xf numFmtId="3" fontId="6" fillId="0" borderId="0" xfId="1" applyNumberFormat="1" applyFont="1" applyFill="1"/>
    <xf numFmtId="164" fontId="27" fillId="0" borderId="5" xfId="1" applyNumberFormat="1" applyFont="1" applyBorder="1"/>
    <xf numFmtId="164" fontId="2" fillId="0" borderId="0" xfId="1" applyNumberFormat="1" applyFont="1" applyFill="1"/>
    <xf numFmtId="164" fontId="1" fillId="0" borderId="0" xfId="0" applyNumberFormat="1" applyFont="1"/>
    <xf numFmtId="164" fontId="6" fillId="0" borderId="3" xfId="1" applyNumberFormat="1" applyFont="1" applyBorder="1"/>
    <xf numFmtId="3" fontId="6" fillId="0" borderId="3" xfId="11" applyNumberFormat="1" applyFont="1" applyFill="1" applyBorder="1"/>
    <xf numFmtId="3" fontId="2" fillId="0" borderId="3" xfId="11" applyNumberFormat="1" applyFont="1" applyFill="1" applyBorder="1"/>
    <xf numFmtId="164" fontId="27" fillId="0" borderId="6" xfId="1" applyNumberFormat="1" applyFont="1" applyBorder="1"/>
    <xf numFmtId="0" fontId="27" fillId="0" borderId="0" xfId="0" applyFont="1"/>
    <xf numFmtId="164" fontId="27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7" fontId="6" fillId="0" borderId="3" xfId="5" applyNumberFormat="1" applyFont="1" applyBorder="1"/>
    <xf numFmtId="164" fontId="6" fillId="0" borderId="0" xfId="11" applyNumberFormat="1" applyFont="1"/>
    <xf numFmtId="164" fontId="6" fillId="0" borderId="0" xfId="7" applyNumberFormat="1" applyFont="1" applyBorder="1" applyProtection="1"/>
    <xf numFmtId="164" fontId="6" fillId="0" borderId="7" xfId="1" applyNumberFormat="1" applyFont="1" applyBorder="1"/>
    <xf numFmtId="164" fontId="6" fillId="0" borderId="0" xfId="7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/>
    <xf numFmtId="164" fontId="29" fillId="0" borderId="0" xfId="0" applyNumberFormat="1" applyFont="1"/>
    <xf numFmtId="0" fontId="6" fillId="0" borderId="0" xfId="0" applyFont="1"/>
    <xf numFmtId="164" fontId="11" fillId="0" borderId="0" xfId="0" applyNumberFormat="1" applyFont="1"/>
    <xf numFmtId="170" fontId="6" fillId="0" borderId="0" xfId="1" applyNumberFormat="1" applyFont="1" applyBorder="1"/>
    <xf numFmtId="164" fontId="6" fillId="0" borderId="8" xfId="1" applyNumberFormat="1" applyFont="1" applyBorder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167" fontId="2" fillId="0" borderId="0" xfId="5" applyNumberFormat="1" applyFont="1"/>
    <xf numFmtId="167" fontId="2" fillId="0" borderId="3" xfId="5" applyNumberFormat="1" applyFont="1" applyBorder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0" fontId="6" fillId="0" borderId="0" xfId="2" applyFont="1" applyBorder="1" applyAlignment="1">
      <alignment horizontal="left"/>
    </xf>
    <xf numFmtId="3" fontId="6" fillId="8" borderId="0" xfId="3" applyNumberFormat="1" applyFont="1" applyFill="1" applyBorder="1" applyAlignment="1">
      <alignment horizontal="center"/>
    </xf>
    <xf numFmtId="172" fontId="6" fillId="0" borderId="0" xfId="2" applyNumberFormat="1" applyFont="1" applyBorder="1" applyAlignment="1">
      <alignment horizontal="left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" fillId="8" borderId="0" xfId="2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30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3" fontId="6" fillId="0" borderId="0" xfId="7" applyNumberFormat="1" applyFont="1" applyAlignment="1">
      <alignment horizontal="right" indent="1"/>
    </xf>
    <xf numFmtId="3" fontId="21" fillId="0" borderId="0" xfId="1" applyNumberFormat="1" applyFont="1" applyFill="1" applyAlignment="1">
      <alignment horizontal="right"/>
    </xf>
    <xf numFmtId="0" fontId="31" fillId="0" borderId="0" xfId="0" applyFont="1" applyFill="1" applyAlignment="1">
      <alignment horizontal="right"/>
    </xf>
    <xf numFmtId="0" fontId="28" fillId="0" borderId="0" xfId="2" applyFont="1" applyFill="1"/>
    <xf numFmtId="0" fontId="31" fillId="0" borderId="0" xfId="0" applyFont="1" applyFill="1"/>
    <xf numFmtId="167" fontId="0" fillId="0" borderId="0" xfId="0" applyNumberFormat="1" applyFill="1"/>
    <xf numFmtId="176" fontId="0" fillId="0" borderId="0" xfId="0" applyNumberFormat="1"/>
    <xf numFmtId="3" fontId="17" fillId="0" borderId="0" xfId="0" applyNumberFormat="1" applyFont="1"/>
    <xf numFmtId="177" fontId="0" fillId="0" borderId="0" xfId="0" applyNumberFormat="1" applyFill="1" applyBorder="1"/>
    <xf numFmtId="10" fontId="0" fillId="0" borderId="4" xfId="5" applyNumberFormat="1" applyFont="1" applyBorder="1"/>
    <xf numFmtId="10" fontId="0" fillId="0" borderId="0" xfId="0" applyNumberFormat="1"/>
    <xf numFmtId="0" fontId="32" fillId="0" borderId="1" xfId="2" applyFont="1" applyBorder="1" applyAlignment="1">
      <alignment horizontal="left"/>
    </xf>
    <xf numFmtId="0" fontId="33" fillId="0" borderId="1" xfId="2" applyFont="1" applyBorder="1" applyAlignment="1">
      <alignment horizontal="center"/>
    </xf>
    <xf numFmtId="0" fontId="33" fillId="0" borderId="1" xfId="2" applyFont="1" applyBorder="1" applyAlignment="1">
      <alignment horizontal="center" wrapText="1"/>
    </xf>
    <xf numFmtId="3" fontId="32" fillId="2" borderId="1" xfId="3" applyNumberFormat="1" applyFont="1" applyFill="1" applyBorder="1" applyAlignment="1">
      <alignment horizontal="center"/>
    </xf>
    <xf numFmtId="3" fontId="32" fillId="0" borderId="1" xfId="3" applyNumberFormat="1" applyFont="1" applyFill="1" applyBorder="1" applyAlignment="1">
      <alignment horizontal="center"/>
    </xf>
    <xf numFmtId="164" fontId="32" fillId="0" borderId="1" xfId="1" applyNumberFormat="1" applyFont="1" applyFill="1" applyBorder="1" applyAlignment="1">
      <alignment horizontal="center"/>
    </xf>
    <xf numFmtId="0" fontId="34" fillId="0" borderId="0" xfId="2" applyFont="1" applyBorder="1" applyAlignment="1">
      <alignment horizontal="left"/>
    </xf>
    <xf numFmtId="0" fontId="32" fillId="0" borderId="0" xfId="2" applyFont="1" applyBorder="1"/>
    <xf numFmtId="0" fontId="32" fillId="0" borderId="0" xfId="2" applyFont="1" applyBorder="1" applyAlignment="1">
      <alignment horizontal="centerContinuous"/>
    </xf>
    <xf numFmtId="49" fontId="33" fillId="0" borderId="0" xfId="2" applyNumberFormat="1" applyFont="1" applyBorder="1" applyAlignment="1">
      <alignment horizontal="center"/>
    </xf>
    <xf numFmtId="0" fontId="33" fillId="0" borderId="0" xfId="2" applyFont="1" applyBorder="1" applyAlignment="1">
      <alignment horizontal="center"/>
    </xf>
    <xf numFmtId="3" fontId="32" fillId="2" borderId="0" xfId="3" applyNumberFormat="1" applyFont="1" applyFill="1" applyBorder="1" applyAlignment="1">
      <alignment horizontal="center"/>
    </xf>
    <xf numFmtId="164" fontId="32" fillId="0" borderId="0" xfId="1" applyNumberFormat="1" applyFont="1" applyFill="1" applyBorder="1" applyAlignment="1">
      <alignment horizontal="center"/>
    </xf>
    <xf numFmtId="0" fontId="34" fillId="0" borderId="0" xfId="2" applyFont="1" applyBorder="1"/>
    <xf numFmtId="0" fontId="32" fillId="0" borderId="0" xfId="2" applyFont="1" applyBorder="1" applyAlignment="1">
      <alignment horizontal="right"/>
    </xf>
    <xf numFmtId="3" fontId="32" fillId="0" borderId="0" xfId="3" applyNumberFormat="1" applyFont="1" applyBorder="1" applyAlignment="1">
      <alignment horizontal="center"/>
    </xf>
    <xf numFmtId="3" fontId="32" fillId="0" borderId="0" xfId="3" applyNumberFormat="1" applyFont="1" applyBorder="1" applyAlignment="1">
      <alignment horizontal="centerContinuous"/>
    </xf>
    <xf numFmtId="0" fontId="32" fillId="0" borderId="0" xfId="2" applyFont="1" applyBorder="1" applyAlignment="1">
      <alignment horizontal="center"/>
    </xf>
    <xf numFmtId="17" fontId="33" fillId="0" borderId="0" xfId="2" applyNumberFormat="1" applyFont="1" applyBorder="1" applyAlignment="1">
      <alignment horizontal="center"/>
    </xf>
    <xf numFmtId="3" fontId="32" fillId="6" borderId="0" xfId="3" applyNumberFormat="1" applyFont="1" applyFill="1" applyBorder="1" applyAlignment="1">
      <alignment horizontal="center"/>
    </xf>
    <xf numFmtId="0" fontId="32" fillId="6" borderId="0" xfId="2" applyFont="1" applyFill="1" applyBorder="1" applyAlignment="1">
      <alignment horizontal="center"/>
    </xf>
    <xf numFmtId="3" fontId="33" fillId="2" borderId="0" xfId="3" quotePrefix="1" applyNumberFormat="1" applyFont="1" applyFill="1" applyBorder="1" applyAlignment="1">
      <alignment horizontal="center"/>
    </xf>
    <xf numFmtId="3" fontId="32" fillId="0" borderId="0" xfId="3" quotePrefix="1" applyNumberFormat="1" applyFont="1" applyFill="1" applyBorder="1" applyAlignment="1">
      <alignment horizontal="center"/>
    </xf>
    <xf numFmtId="165" fontId="33" fillId="2" borderId="2" xfId="2" applyNumberFormat="1" applyFont="1" applyFill="1" applyBorder="1" applyAlignment="1">
      <alignment horizontal="left"/>
    </xf>
    <xf numFmtId="0" fontId="32" fillId="0" borderId="0" xfId="4" applyFont="1" applyFill="1" applyBorder="1" applyAlignment="1">
      <alignment horizontal="center"/>
    </xf>
    <xf numFmtId="14" fontId="35" fillId="2" borderId="0" xfId="2" applyNumberFormat="1" applyFont="1" applyFill="1" applyBorder="1" applyAlignment="1">
      <alignment horizontal="center"/>
    </xf>
    <xf numFmtId="166" fontId="32" fillId="0" borderId="0" xfId="1" applyNumberFormat="1" applyFont="1" applyFill="1" applyBorder="1" applyAlignment="1">
      <alignment horizontal="center"/>
    </xf>
    <xf numFmtId="0" fontId="34" fillId="3" borderId="3" xfId="2" applyFont="1" applyFill="1" applyBorder="1" applyAlignment="1">
      <alignment horizontal="right"/>
    </xf>
    <xf numFmtId="0" fontId="34" fillId="3" borderId="3" xfId="2" applyFont="1" applyFill="1" applyBorder="1" applyAlignment="1">
      <alignment horizontal="center"/>
    </xf>
    <xf numFmtId="0" fontId="34" fillId="7" borderId="3" xfId="2" applyFont="1" applyFill="1" applyBorder="1" applyAlignment="1">
      <alignment horizontal="center"/>
    </xf>
    <xf numFmtId="0" fontId="34" fillId="4" borderId="3" xfId="2" applyFont="1" applyFill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36" fillId="5" borderId="0" xfId="0" applyFont="1" applyFill="1"/>
    <xf numFmtId="168" fontId="32" fillId="0" borderId="0" xfId="1" applyNumberFormat="1" applyFont="1" applyBorder="1"/>
    <xf numFmtId="9" fontId="36" fillId="0" borderId="0" xfId="5" applyFont="1"/>
    <xf numFmtId="3" fontId="32" fillId="0" borderId="0" xfId="2" applyNumberFormat="1" applyFont="1" applyBorder="1"/>
    <xf numFmtId="164" fontId="32" fillId="0" borderId="0" xfId="1" applyNumberFormat="1" applyFont="1"/>
    <xf numFmtId="164" fontId="36" fillId="0" borderId="0" xfId="0" applyNumberFormat="1" applyFont="1"/>
    <xf numFmtId="167" fontId="36" fillId="0" borderId="0" xfId="5" applyNumberFormat="1" applyFont="1"/>
    <xf numFmtId="170" fontId="37" fillId="0" borderId="0" xfId="1" applyNumberFormat="1" applyFont="1"/>
    <xf numFmtId="3" fontId="32" fillId="2" borderId="0" xfId="8" applyNumberFormat="1" applyFont="1" applyFill="1" applyBorder="1" applyAlignment="1" applyProtection="1">
      <alignment horizontal="right"/>
    </xf>
    <xf numFmtId="3" fontId="36" fillId="0" borderId="0" xfId="0" applyNumberFormat="1" applyFont="1"/>
    <xf numFmtId="167" fontId="36" fillId="0" borderId="0" xfId="5" applyNumberFormat="1" applyFont="1" applyFill="1"/>
    <xf numFmtId="167" fontId="32" fillId="0" borderId="0" xfId="5" applyNumberFormat="1" applyFont="1" applyFill="1"/>
    <xf numFmtId="0" fontId="37" fillId="0" borderId="4" xfId="0" applyFont="1" applyBorder="1"/>
    <xf numFmtId="3" fontId="37" fillId="0" borderId="4" xfId="0" applyNumberFormat="1" applyFont="1" applyBorder="1"/>
    <xf numFmtId="168" fontId="33" fillId="0" borderId="4" xfId="1" applyNumberFormat="1" applyFont="1" applyBorder="1"/>
    <xf numFmtId="167" fontId="37" fillId="0" borderId="4" xfId="5" applyNumberFormat="1" applyFont="1" applyBorder="1"/>
    <xf numFmtId="3" fontId="33" fillId="0" borderId="4" xfId="2" applyNumberFormat="1" applyFont="1" applyBorder="1"/>
    <xf numFmtId="3" fontId="38" fillId="0" borderId="4" xfId="2" applyNumberFormat="1" applyFont="1" applyBorder="1"/>
    <xf numFmtId="164" fontId="37" fillId="0" borderId="4" xfId="0" applyNumberFormat="1" applyFont="1" applyBorder="1"/>
    <xf numFmtId="170" fontId="37" fillId="0" borderId="4" xfId="1" applyNumberFormat="1" applyFont="1" applyBorder="1"/>
    <xf numFmtId="3" fontId="37" fillId="2" borderId="4" xfId="0" applyNumberFormat="1" applyFont="1" applyFill="1" applyBorder="1"/>
    <xf numFmtId="3" fontId="37" fillId="0" borderId="4" xfId="0" applyNumberFormat="1" applyFont="1" applyFill="1" applyBorder="1"/>
    <xf numFmtId="0" fontId="39" fillId="2" borderId="0" xfId="0" applyFont="1" applyFill="1" applyBorder="1" applyAlignment="1">
      <alignment horizontal="right"/>
    </xf>
    <xf numFmtId="0" fontId="40" fillId="2" borderId="0" xfId="2" applyFont="1" applyFill="1" applyBorder="1"/>
    <xf numFmtId="3" fontId="40" fillId="2" borderId="0" xfId="3" applyNumberFormat="1" applyFont="1" applyFill="1" applyBorder="1"/>
    <xf numFmtId="4" fontId="40" fillId="2" borderId="0" xfId="1" applyNumberFormat="1" applyFont="1" applyFill="1" applyBorder="1"/>
    <xf numFmtId="10" fontId="36" fillId="0" borderId="0" xfId="0" applyNumberFormat="1" applyFont="1"/>
    <xf numFmtId="0" fontId="41" fillId="2" borderId="0" xfId="0" applyFont="1" applyFill="1" applyAlignment="1">
      <alignment horizontal="right"/>
    </xf>
    <xf numFmtId="0" fontId="40" fillId="2" borderId="0" xfId="2" applyFont="1" applyFill="1"/>
    <xf numFmtId="167" fontId="40" fillId="2" borderId="0" xfId="5" applyNumberFormat="1" applyFont="1" applyFill="1"/>
    <xf numFmtId="0" fontId="41" fillId="2" borderId="0" xfId="0" applyFont="1" applyFill="1"/>
    <xf numFmtId="1" fontId="42" fillId="0" borderId="0" xfId="0" applyNumberFormat="1" applyFont="1"/>
    <xf numFmtId="3" fontId="7" fillId="0" borderId="0" xfId="2" applyNumberFormat="1" applyFont="1" applyAlignment="1">
      <alignment horizontal="center"/>
    </xf>
    <xf numFmtId="49" fontId="32" fillId="0" borderId="0" xfId="1" applyNumberFormat="1" applyFont="1" applyFill="1" applyBorder="1" applyAlignment="1">
      <alignment horizontal="center"/>
    </xf>
    <xf numFmtId="3" fontId="32" fillId="6" borderId="1" xfId="3" applyNumberFormat="1" applyFont="1" applyFill="1" applyBorder="1" applyAlignment="1">
      <alignment horizontal="center"/>
    </xf>
    <xf numFmtId="49" fontId="32" fillId="0" borderId="0" xfId="3" applyNumberFormat="1" applyFont="1" applyBorder="1" applyAlignment="1">
      <alignment horizontal="center"/>
    </xf>
    <xf numFmtId="3" fontId="32" fillId="0" borderId="0" xfId="3" applyNumberFormat="1" applyFont="1" applyBorder="1" applyAlignment="1">
      <alignment horizontal="center"/>
    </xf>
    <xf numFmtId="49" fontId="32" fillId="0" borderId="0" xfId="2" applyNumberFormat="1" applyFont="1" applyBorder="1" applyAlignment="1">
      <alignment horizontal="center"/>
    </xf>
    <xf numFmtId="0" fontId="32" fillId="0" borderId="0" xfId="2" applyNumberFormat="1" applyFont="1" applyBorder="1" applyAlignment="1">
      <alignment horizontal="center"/>
    </xf>
    <xf numFmtId="0" fontId="32" fillId="0" borderId="0" xfId="2" applyFont="1" applyBorder="1" applyAlignment="1">
      <alignment horizontal="center"/>
    </xf>
    <xf numFmtId="3" fontId="32" fillId="0" borderId="1" xfId="3" applyNumberFormat="1" applyFont="1" applyBorder="1" applyAlignment="1">
      <alignment horizontal="center"/>
    </xf>
    <xf numFmtId="0" fontId="32" fillId="0" borderId="1" xfId="2" applyFont="1" applyBorder="1" applyAlignment="1">
      <alignment horizontal="center"/>
    </xf>
    <xf numFmtId="3" fontId="32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komm!$F$31:$F$56</c:f>
              <c:numCache>
                <c:formatCode>0%</c:formatCode>
                <c:ptCount val="26"/>
                <c:pt idx="0">
                  <c:v>0.87241721816647322</c:v>
                </c:pt>
                <c:pt idx="1">
                  <c:v>0.97367925753692697</c:v>
                </c:pt>
                <c:pt idx="2">
                  <c:v>0.97194477318695061</c:v>
                </c:pt>
                <c:pt idx="3">
                  <c:v>0.86463656285713542</c:v>
                </c:pt>
                <c:pt idx="4">
                  <c:v>0.97229284225160051</c:v>
                </c:pt>
                <c:pt idx="5">
                  <c:v>1.1275936376857376</c:v>
                </c:pt>
                <c:pt idx="6">
                  <c:v>1.0015636701591746</c:v>
                </c:pt>
                <c:pt idx="7">
                  <c:v>0.79807475102268022</c:v>
                </c:pt>
                <c:pt idx="8">
                  <c:v>0.81074441664468644</c:v>
                </c:pt>
                <c:pt idx="9">
                  <c:v>0.91042537507568833</c:v>
                </c:pt>
                <c:pt idx="10">
                  <c:v>0.84050255948742281</c:v>
                </c:pt>
                <c:pt idx="11">
                  <c:v>0.84411196044483683</c:v>
                </c:pt>
                <c:pt idx="12">
                  <c:v>0.93316073857273441</c:v>
                </c:pt>
                <c:pt idx="13">
                  <c:v>0.8984728407261513</c:v>
                </c:pt>
                <c:pt idx="14">
                  <c:v>0.88473269841171109</c:v>
                </c:pt>
                <c:pt idx="15">
                  <c:v>0.93594746617614677</c:v>
                </c:pt>
                <c:pt idx="16">
                  <c:v>0.9021299311577079</c:v>
                </c:pt>
                <c:pt idx="17">
                  <c:v>0.75442458371869503</c:v>
                </c:pt>
                <c:pt idx="18">
                  <c:v>0.77687334927054286</c:v>
                </c:pt>
                <c:pt idx="19">
                  <c:v>1.0491864244810132</c:v>
                </c:pt>
                <c:pt idx="20">
                  <c:v>0.8456906068065777</c:v>
                </c:pt>
                <c:pt idx="21">
                  <c:v>0.8902916523557961</c:v>
                </c:pt>
                <c:pt idx="22">
                  <c:v>0.87701205495084755</c:v>
                </c:pt>
                <c:pt idx="23">
                  <c:v>0.78654474844241473</c:v>
                </c:pt>
                <c:pt idx="24">
                  <c:v>1.1046360147356282</c:v>
                </c:pt>
                <c:pt idx="25">
                  <c:v>0.82138065797111071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komm!$P$31:$P$56</c:f>
              <c:numCache>
                <c:formatCode>0.0\ %</c:formatCode>
                <c:ptCount val="26"/>
                <c:pt idx="0">
                  <c:v>0.94747720897110432</c:v>
                </c:pt>
                <c:pt idx="1">
                  <c:v>0.97832805107755139</c:v>
                </c:pt>
                <c:pt idx="2">
                  <c:v>0.97763425733756093</c:v>
                </c:pt>
                <c:pt idx="3">
                  <c:v>0.94708817620563734</c:v>
                </c:pt>
                <c:pt idx="4">
                  <c:v>0.97777348496342109</c:v>
                </c:pt>
                <c:pt idx="5">
                  <c:v>1.0398938031370759</c:v>
                </c:pt>
                <c:pt idx="6">
                  <c:v>0.98948181612645036</c:v>
                </c:pt>
                <c:pt idx="7">
                  <c:v>0.94376008561391467</c:v>
                </c:pt>
                <c:pt idx="8">
                  <c:v>0.94439356889501491</c:v>
                </c:pt>
                <c:pt idx="9">
                  <c:v>0.95302649809305595</c:v>
                </c:pt>
                <c:pt idx="10">
                  <c:v>0.94588147603715167</c:v>
                </c:pt>
                <c:pt idx="11">
                  <c:v>0.94606194608502225</c:v>
                </c:pt>
                <c:pt idx="12">
                  <c:v>0.96212064349187432</c:v>
                </c:pt>
                <c:pt idx="13">
                  <c:v>0.9487799900990882</c:v>
                </c:pt>
                <c:pt idx="14">
                  <c:v>0.94809298298336619</c:v>
                </c:pt>
                <c:pt idx="15">
                  <c:v>0.96323533453323928</c:v>
                </c:pt>
                <c:pt idx="16">
                  <c:v>0.94970832052586385</c:v>
                </c:pt>
                <c:pt idx="17">
                  <c:v>0.94157757724871527</c:v>
                </c:pt>
                <c:pt idx="18">
                  <c:v>0.94270001552630778</c:v>
                </c:pt>
                <c:pt idx="19">
                  <c:v>1.0085309178551858</c:v>
                </c:pt>
                <c:pt idx="20">
                  <c:v>0.94614087840310934</c:v>
                </c:pt>
                <c:pt idx="21">
                  <c:v>0.94837093068057055</c:v>
                </c:pt>
                <c:pt idx="22">
                  <c:v>0.94770695081032286</c:v>
                </c:pt>
                <c:pt idx="23">
                  <c:v>0.94318358548490133</c:v>
                </c:pt>
                <c:pt idx="24">
                  <c:v>1.0307107539570322</c:v>
                </c:pt>
                <c:pt idx="25">
                  <c:v>0.94492538096133594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komm!$F$324:$F$362</c:f>
              <c:numCache>
                <c:formatCode>0%</c:formatCode>
                <c:ptCount val="39"/>
                <c:pt idx="0">
                  <c:v>0.98844791410131849</c:v>
                </c:pt>
                <c:pt idx="1">
                  <c:v>0.85341842252785238</c:v>
                </c:pt>
                <c:pt idx="2">
                  <c:v>0.88058876647369178</c:v>
                </c:pt>
                <c:pt idx="3">
                  <c:v>0.71545351192013951</c:v>
                </c:pt>
                <c:pt idx="4">
                  <c:v>0.84918924575913002</c:v>
                </c:pt>
                <c:pt idx="5">
                  <c:v>0.93147266238723714</c:v>
                </c:pt>
                <c:pt idx="6">
                  <c:v>0.72597761575714981</c:v>
                </c:pt>
                <c:pt idx="7">
                  <c:v>0.73544092368476555</c:v>
                </c:pt>
                <c:pt idx="8">
                  <c:v>0.8231801136135618</c:v>
                </c:pt>
                <c:pt idx="9">
                  <c:v>0.8324146244507703</c:v>
                </c:pt>
                <c:pt idx="10">
                  <c:v>0.60429399216320445</c:v>
                </c:pt>
                <c:pt idx="11">
                  <c:v>1.1764236462891065</c:v>
                </c:pt>
                <c:pt idx="12">
                  <c:v>0.79520782962069236</c:v>
                </c:pt>
                <c:pt idx="13">
                  <c:v>0.94315569391625098</c:v>
                </c:pt>
                <c:pt idx="14">
                  <c:v>0.81552627748879869</c:v>
                </c:pt>
                <c:pt idx="15">
                  <c:v>0.72028808780023823</c:v>
                </c:pt>
                <c:pt idx="16">
                  <c:v>0.86779544975072143</c:v>
                </c:pt>
                <c:pt idx="17">
                  <c:v>0.71262952195716311</c:v>
                </c:pt>
                <c:pt idx="18">
                  <c:v>0.78945396606097107</c:v>
                </c:pt>
                <c:pt idx="19">
                  <c:v>0.70468768978690977</c:v>
                </c:pt>
                <c:pt idx="20">
                  <c:v>1.0214249711490508</c:v>
                </c:pt>
                <c:pt idx="21">
                  <c:v>0.80338148511943874</c:v>
                </c:pt>
                <c:pt idx="22">
                  <c:v>0.81868949363087429</c:v>
                </c:pt>
                <c:pt idx="23">
                  <c:v>0.77356514398854936</c:v>
                </c:pt>
                <c:pt idx="24">
                  <c:v>0.99093615332739959</c:v>
                </c:pt>
                <c:pt idx="25">
                  <c:v>0.62915421709028951</c:v>
                </c:pt>
                <c:pt idx="26">
                  <c:v>0.71569900300391187</c:v>
                </c:pt>
                <c:pt idx="27">
                  <c:v>0.67948321277917401</c:v>
                </c:pt>
                <c:pt idx="28">
                  <c:v>0.86437349824910059</c:v>
                </c:pt>
                <c:pt idx="29">
                  <c:v>0.84351674269890065</c:v>
                </c:pt>
                <c:pt idx="30">
                  <c:v>0.84130330383422625</c:v>
                </c:pt>
                <c:pt idx="31">
                  <c:v>0.73425239060443981</c:v>
                </c:pt>
                <c:pt idx="32">
                  <c:v>0.99203704606788246</c:v>
                </c:pt>
                <c:pt idx="33">
                  <c:v>0.74477948065813881</c:v>
                </c:pt>
                <c:pt idx="34">
                  <c:v>0.81328764853893487</c:v>
                </c:pt>
                <c:pt idx="35">
                  <c:v>0.80663226412146238</c:v>
                </c:pt>
                <c:pt idx="36">
                  <c:v>0.66847787553082616</c:v>
                </c:pt>
                <c:pt idx="37">
                  <c:v>0.85955714478214373</c:v>
                </c:pt>
                <c:pt idx="38">
                  <c:v>0.878565133067439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0.9842355137033082</c:v>
                </c:pt>
                <c:pt idx="1">
                  <c:v>0.94652726918917329</c:v>
                </c:pt>
                <c:pt idx="2">
                  <c:v>0.94788578638646515</c:v>
                </c:pt>
                <c:pt idx="3">
                  <c:v>0.93962902365878764</c:v>
                </c:pt>
                <c:pt idx="4">
                  <c:v>0.94631581035073686</c:v>
                </c:pt>
                <c:pt idx="5">
                  <c:v>0.96144541301767539</c:v>
                </c:pt>
                <c:pt idx="6">
                  <c:v>0.94015522885063807</c:v>
                </c:pt>
                <c:pt idx="7">
                  <c:v>0.94062839424701894</c:v>
                </c:pt>
                <c:pt idx="8">
                  <c:v>0.94501535374345869</c:v>
                </c:pt>
                <c:pt idx="9">
                  <c:v>0.9454770792853191</c:v>
                </c:pt>
                <c:pt idx="10">
                  <c:v>0.93407104767094085</c:v>
                </c:pt>
                <c:pt idx="11">
                  <c:v>1.0594258065784232</c:v>
                </c:pt>
                <c:pt idx="12">
                  <c:v>0.94361673954381531</c:v>
                </c:pt>
                <c:pt idx="13">
                  <c:v>0.96611862562928097</c:v>
                </c:pt>
                <c:pt idx="14">
                  <c:v>0.94463266193722062</c:v>
                </c:pt>
                <c:pt idx="15">
                  <c:v>0.9398707524527925</c:v>
                </c:pt>
                <c:pt idx="16">
                  <c:v>0.94724612055031676</c:v>
                </c:pt>
                <c:pt idx="17">
                  <c:v>0.9394878241606387</c:v>
                </c:pt>
                <c:pt idx="18">
                  <c:v>0.94332904636582904</c:v>
                </c:pt>
                <c:pt idx="19">
                  <c:v>0.93909073255212605</c:v>
                </c:pt>
                <c:pt idx="20">
                  <c:v>0.99742633652240087</c:v>
                </c:pt>
                <c:pt idx="21">
                  <c:v>0.94402542231875253</c:v>
                </c:pt>
                <c:pt idx="22">
                  <c:v>0.94479082274432424</c:v>
                </c:pt>
                <c:pt idx="23">
                  <c:v>0.942534605262208</c:v>
                </c:pt>
                <c:pt idx="24">
                  <c:v>0.98523080939374053</c:v>
                </c:pt>
                <c:pt idx="25">
                  <c:v>0.93531405891729502</c:v>
                </c:pt>
                <c:pt idx="26">
                  <c:v>0.93964129821297604</c:v>
                </c:pt>
                <c:pt idx="27">
                  <c:v>0.93783050870173923</c:v>
                </c:pt>
                <c:pt idx="28">
                  <c:v>0.9470750229752356</c:v>
                </c:pt>
                <c:pt idx="29">
                  <c:v>0.94603218519772581</c:v>
                </c:pt>
                <c:pt idx="30">
                  <c:v>0.94592151325449203</c:v>
                </c:pt>
                <c:pt idx="31">
                  <c:v>0.94056896759300257</c:v>
                </c:pt>
                <c:pt idx="32">
                  <c:v>0.9856711664899338</c:v>
                </c:pt>
                <c:pt idx="33">
                  <c:v>0.94109532209568758</c:v>
                </c:pt>
                <c:pt idx="34">
                  <c:v>0.94452073048972729</c:v>
                </c:pt>
                <c:pt idx="35">
                  <c:v>0.94418796126885374</c:v>
                </c:pt>
                <c:pt idx="36">
                  <c:v>0.93728024183932201</c:v>
                </c:pt>
                <c:pt idx="37">
                  <c:v>0.94683420530188778</c:v>
                </c:pt>
                <c:pt idx="38">
                  <c:v>0.94778460471615256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tabellalle!$C$23:$C$37</c:f>
              <c:numCache>
                <c:formatCode>0.0\ %</c:formatCode>
                <c:ptCount val="15"/>
                <c:pt idx="0">
                  <c:v>3.0746113615962672E-2</c:v>
                </c:pt>
                <c:pt idx="1">
                  <c:v>2.6474443429102629E-2</c:v>
                </c:pt>
                <c:pt idx="2">
                  <c:v>1.5979408592894182E-2</c:v>
                </c:pt>
                <c:pt idx="3">
                  <c:v>1.1582888104399681E-2</c:v>
                </c:pt>
                <c:pt idx="4">
                  <c:v>-3.5277100205936024E-2</c:v>
                </c:pt>
                <c:pt idx="5">
                  <c:v>-2.2990931084298054E-2</c:v>
                </c:pt>
                <c:pt idx="6">
                  <c:v>4.1055409585105422E-3</c:v>
                </c:pt>
                <c:pt idx="7">
                  <c:v>5.640009789606863E-3</c:v>
                </c:pt>
                <c:pt idx="8">
                  <c:v>-9.4198804596434154E-4</c:v>
                </c:pt>
                <c:pt idx="9">
                  <c:v>7.7850546456893538E-4</c:v>
                </c:pt>
                <c:pt idx="10">
                  <c:v>-8.8272203882596659E-3</c:v>
                </c:pt>
                <c:pt idx="11">
                  <c:v>-7.2252672304739772E-3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tabellalle!$D$23:$D$37</c:f>
              <c:numCache>
                <c:formatCode>0.0\ %</c:formatCode>
                <c:ptCount val="15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12">
                  <c:v>6.9526961549956565E-2</c:v>
                </c:pt>
                <c:pt idx="13">
                  <c:v>8.5649650487872986E-2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tabellalle!$G$23:$G$37</c:f>
              <c:numCache>
                <c:formatCode>0.0\ %</c:formatCode>
                <c:ptCount val="15"/>
                <c:pt idx="0">
                  <c:v>2.6398549428736897E-2</c:v>
                </c:pt>
                <c:pt idx="1">
                  <c:v>2.2562749033607651E-2</c:v>
                </c:pt>
                <c:pt idx="2">
                  <c:v>1.4934014244971374E-2</c:v>
                </c:pt>
                <c:pt idx="3">
                  <c:v>1.0104384462184084E-2</c:v>
                </c:pt>
                <c:pt idx="4">
                  <c:v>-5.2112404672988916E-2</c:v>
                </c:pt>
                <c:pt idx="5">
                  <c:v>-3.9963492214182127E-2</c:v>
                </c:pt>
                <c:pt idx="6">
                  <c:v>-1.4943817671916276E-2</c:v>
                </c:pt>
                <c:pt idx="7">
                  <c:v>-1.3261331612922787E-2</c:v>
                </c:pt>
                <c:pt idx="8">
                  <c:v>-2.0615363952366648E-2</c:v>
                </c:pt>
                <c:pt idx="9">
                  <c:v>-1.9177454835129955E-2</c:v>
                </c:pt>
                <c:pt idx="10">
                  <c:v>-2.4905754189902474E-2</c:v>
                </c:pt>
                <c:pt idx="11">
                  <c:v>-2.3347396245920006E-2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tabellalle!$H$23:$H$37</c:f>
              <c:numCache>
                <c:formatCode>0.0\ %</c:formatCode>
                <c:ptCount val="15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12">
                  <c:v>9.2621017465590663E-2</c:v>
                </c:pt>
                <c:pt idx="13">
                  <c:v>0.10628606432402699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komm!$F$8:$F$30</c:f>
              <c:numCache>
                <c:formatCode>0%</c:formatCode>
                <c:ptCount val="23"/>
                <c:pt idx="0">
                  <c:v>1.0214966254245068</c:v>
                </c:pt>
                <c:pt idx="1">
                  <c:v>1.2036774369525838</c:v>
                </c:pt>
                <c:pt idx="2">
                  <c:v>0.94765030114837223</c:v>
                </c:pt>
                <c:pt idx="3">
                  <c:v>1.0036011157674112</c:v>
                </c:pt>
                <c:pt idx="4">
                  <c:v>0.82815744013518811</c:v>
                </c:pt>
                <c:pt idx="5">
                  <c:v>0.81769885615633098</c:v>
                </c:pt>
                <c:pt idx="6">
                  <c:v>0.82545083273903996</c:v>
                </c:pt>
                <c:pt idx="7">
                  <c:v>0.80049758464579968</c:v>
                </c:pt>
                <c:pt idx="8">
                  <c:v>0.90542600926584738</c:v>
                </c:pt>
                <c:pt idx="9">
                  <c:v>0.94068108922614624</c:v>
                </c:pt>
                <c:pt idx="10">
                  <c:v>0.86701044096605628</c:v>
                </c:pt>
                <c:pt idx="11">
                  <c:v>1.2374462369284818</c:v>
                </c:pt>
                <c:pt idx="12">
                  <c:v>1.0788348418876652</c:v>
                </c:pt>
                <c:pt idx="13">
                  <c:v>0.88557220259573932</c:v>
                </c:pt>
                <c:pt idx="14">
                  <c:v>1.6603898983077743</c:v>
                </c:pt>
                <c:pt idx="15">
                  <c:v>2.0985845765747513</c:v>
                </c:pt>
                <c:pt idx="16">
                  <c:v>1.2612482679350616</c:v>
                </c:pt>
                <c:pt idx="17">
                  <c:v>0.84522100328847438</c:v>
                </c:pt>
                <c:pt idx="18">
                  <c:v>0.93021880722889549</c:v>
                </c:pt>
                <c:pt idx="19">
                  <c:v>0.86381053625662241</c:v>
                </c:pt>
                <c:pt idx="20">
                  <c:v>0.85824983155874968</c:v>
                </c:pt>
                <c:pt idx="21">
                  <c:v>1.2087614807402844</c:v>
                </c:pt>
                <c:pt idx="22">
                  <c:v>1.0185275407835785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komm!$P$8:$P$30</c:f>
              <c:numCache>
                <c:formatCode>0.0\ %</c:formatCode>
                <c:ptCount val="23"/>
                <c:pt idx="0">
                  <c:v>0.99745499823258332</c:v>
                </c:pt>
                <c:pt idx="1">
                  <c:v>1.0703273228438144</c:v>
                </c:pt>
                <c:pt idx="2">
                  <c:v>0.96791646852212943</c:v>
                </c:pt>
                <c:pt idx="3">
                  <c:v>0.99029679436974505</c:v>
                </c:pt>
                <c:pt idx="4">
                  <c:v>0.94526422006954003</c:v>
                </c:pt>
                <c:pt idx="5">
                  <c:v>0.94474129087059711</c:v>
                </c:pt>
                <c:pt idx="6">
                  <c:v>0.94512888969973263</c:v>
                </c:pt>
                <c:pt idx="7">
                  <c:v>0.94388122729507051</c:v>
                </c:pt>
                <c:pt idx="8">
                  <c:v>0.95102675176911955</c:v>
                </c:pt>
                <c:pt idx="9">
                  <c:v>0.96512878375323896</c:v>
                </c:pt>
                <c:pt idx="10">
                  <c:v>0.9472068701110834</c:v>
                </c:pt>
                <c:pt idx="11">
                  <c:v>1.0838348428341731</c:v>
                </c:pt>
                <c:pt idx="12">
                  <c:v>1.0203902848178468</c:v>
                </c:pt>
                <c:pt idx="13">
                  <c:v>0.94813495819256766</c:v>
                </c:pt>
                <c:pt idx="14">
                  <c:v>1.2530123073858908</c:v>
                </c:pt>
                <c:pt idx="15">
                  <c:v>1.4282901786926814</c:v>
                </c:pt>
                <c:pt idx="16">
                  <c:v>1.0933556552368056</c:v>
                </c:pt>
                <c:pt idx="17">
                  <c:v>0.94611739822720431</c:v>
                </c:pt>
                <c:pt idx="18">
                  <c:v>0.96094387095433864</c:v>
                </c:pt>
                <c:pt idx="19">
                  <c:v>0.94704687487561179</c:v>
                </c:pt>
                <c:pt idx="20">
                  <c:v>0.94676883964071812</c:v>
                </c:pt>
                <c:pt idx="21">
                  <c:v>1.0723609403588945</c:v>
                </c:pt>
                <c:pt idx="22">
                  <c:v>0.99626736437621211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komm!$F$57:$F$97</c:f>
              <c:numCache>
                <c:formatCode>0%</c:formatCode>
                <c:ptCount val="41"/>
                <c:pt idx="0">
                  <c:v>0.98144476371226907</c:v>
                </c:pt>
                <c:pt idx="1">
                  <c:v>0.9516424780477003</c:v>
                </c:pt>
                <c:pt idx="2">
                  <c:v>1.154026901638449</c:v>
                </c:pt>
                <c:pt idx="3">
                  <c:v>0.70985244519680513</c:v>
                </c:pt>
                <c:pt idx="4">
                  <c:v>0.80893357931105969</c:v>
                </c:pt>
                <c:pt idx="5">
                  <c:v>0.72566628896149177</c:v>
                </c:pt>
                <c:pt idx="6">
                  <c:v>0.72125103186707051</c:v>
                </c:pt>
                <c:pt idx="7">
                  <c:v>0.90513977014573377</c:v>
                </c:pt>
                <c:pt idx="8">
                  <c:v>0.81926801907954894</c:v>
                </c:pt>
                <c:pt idx="9">
                  <c:v>0.67265532953862062</c:v>
                </c:pt>
                <c:pt idx="10">
                  <c:v>0.8444521171986471</c:v>
                </c:pt>
                <c:pt idx="11">
                  <c:v>0.84083056292006086</c:v>
                </c:pt>
                <c:pt idx="12">
                  <c:v>0.85846231459995292</c:v>
                </c:pt>
                <c:pt idx="13">
                  <c:v>0.82567379297128385</c:v>
                </c:pt>
                <c:pt idx="14">
                  <c:v>0.85915618296603247</c:v>
                </c:pt>
                <c:pt idx="15">
                  <c:v>1.4391255961496616</c:v>
                </c:pt>
                <c:pt idx="16">
                  <c:v>0.95241262231202628</c:v>
                </c:pt>
                <c:pt idx="17">
                  <c:v>1.1364046999221191</c:v>
                </c:pt>
                <c:pt idx="18">
                  <c:v>1.1371792534292522</c:v>
                </c:pt>
                <c:pt idx="19">
                  <c:v>0.84699347931808233</c:v>
                </c:pt>
                <c:pt idx="20">
                  <c:v>1.1821109010027899</c:v>
                </c:pt>
                <c:pt idx="21">
                  <c:v>0.99426606947555918</c:v>
                </c:pt>
                <c:pt idx="22">
                  <c:v>1.2976187910752321</c:v>
                </c:pt>
                <c:pt idx="23">
                  <c:v>0.77757267532381091</c:v>
                </c:pt>
                <c:pt idx="24">
                  <c:v>0.95301021597034929</c:v>
                </c:pt>
                <c:pt idx="25">
                  <c:v>1.5598366433140214</c:v>
                </c:pt>
                <c:pt idx="26">
                  <c:v>0.80740864110544253</c:v>
                </c:pt>
                <c:pt idx="27">
                  <c:v>0.79435151045152619</c:v>
                </c:pt>
                <c:pt idx="28">
                  <c:v>0.73345441777413423</c:v>
                </c:pt>
                <c:pt idx="29">
                  <c:v>0.85692124753101995</c:v>
                </c:pt>
                <c:pt idx="30">
                  <c:v>0.99273204644573132</c:v>
                </c:pt>
                <c:pt idx="31">
                  <c:v>0.91958221803963047</c:v>
                </c:pt>
                <c:pt idx="32">
                  <c:v>0.80893209138468325</c:v>
                </c:pt>
                <c:pt idx="33">
                  <c:v>0.85765728354313375</c:v>
                </c:pt>
                <c:pt idx="34">
                  <c:v>0.83937212676891915</c:v>
                </c:pt>
                <c:pt idx="35">
                  <c:v>0.99766717887140277</c:v>
                </c:pt>
                <c:pt idx="36">
                  <c:v>0.89051391340521369</c:v>
                </c:pt>
                <c:pt idx="37">
                  <c:v>0.83557579060208398</c:v>
                </c:pt>
                <c:pt idx="38">
                  <c:v>0.84682940844701815</c:v>
                </c:pt>
                <c:pt idx="39">
                  <c:v>0.93579105736510704</c:v>
                </c:pt>
                <c:pt idx="40">
                  <c:v>1.0021397752570609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komm!$P$57:$P$97</c:f>
              <c:numCache>
                <c:formatCode>0.0\ %</c:formatCode>
                <c:ptCount val="41"/>
                <c:pt idx="0">
                  <c:v>0.98143425354768821</c:v>
                </c:pt>
                <c:pt idx="1">
                  <c:v>0.96951333928186079</c:v>
                </c:pt>
                <c:pt idx="2">
                  <c:v>1.0504671087181603</c:v>
                </c:pt>
                <c:pt idx="3">
                  <c:v>0.93934897032262099</c:v>
                </c:pt>
                <c:pt idx="4">
                  <c:v>0.94430302702833346</c:v>
                </c:pt>
                <c:pt idx="5">
                  <c:v>0.94013966251085512</c:v>
                </c:pt>
                <c:pt idx="6">
                  <c:v>0.93991889965613418</c:v>
                </c:pt>
                <c:pt idx="7">
                  <c:v>0.950912256121074</c:v>
                </c:pt>
                <c:pt idx="8">
                  <c:v>0.94481974901675825</c:v>
                </c:pt>
                <c:pt idx="9">
                  <c:v>0.93748911453971162</c:v>
                </c:pt>
                <c:pt idx="10">
                  <c:v>0.94607895392271313</c:v>
                </c:pt>
                <c:pt idx="11">
                  <c:v>0.94589787620878329</c:v>
                </c:pt>
                <c:pt idx="12">
                  <c:v>0.94677946379277822</c:v>
                </c:pt>
                <c:pt idx="13">
                  <c:v>0.94514003771134469</c:v>
                </c:pt>
                <c:pt idx="14">
                  <c:v>0.94681415721108209</c:v>
                </c:pt>
                <c:pt idx="15">
                  <c:v>1.1645065865226456</c:v>
                </c:pt>
                <c:pt idx="16">
                  <c:v>0.96982139698759107</c:v>
                </c:pt>
                <c:pt idx="17">
                  <c:v>1.0434182280316282</c:v>
                </c:pt>
                <c:pt idx="18">
                  <c:v>1.0437280494344816</c:v>
                </c:pt>
                <c:pt idx="19">
                  <c:v>0.94620602202868476</c:v>
                </c:pt>
                <c:pt idx="20">
                  <c:v>1.0617007084638965</c:v>
                </c:pt>
                <c:pt idx="21">
                  <c:v>0.98656277585300423</c:v>
                </c:pt>
                <c:pt idx="22">
                  <c:v>1.1079038644928738</c:v>
                </c:pt>
                <c:pt idx="23">
                  <c:v>0.94273498182897109</c:v>
                </c:pt>
                <c:pt idx="24">
                  <c:v>0.97006043445092038</c:v>
                </c:pt>
                <c:pt idx="25">
                  <c:v>1.2127910053883895</c:v>
                </c:pt>
                <c:pt idx="26">
                  <c:v>0.9442267801180525</c:v>
                </c:pt>
                <c:pt idx="27">
                  <c:v>0.94357392358535697</c:v>
                </c:pt>
                <c:pt idx="28">
                  <c:v>0.94052906895148725</c:v>
                </c:pt>
                <c:pt idx="29">
                  <c:v>0.94670241043933179</c:v>
                </c:pt>
                <c:pt idx="30">
                  <c:v>0.98594916664107335</c:v>
                </c:pt>
                <c:pt idx="31">
                  <c:v>0.95668923527863292</c:v>
                </c:pt>
                <c:pt idx="32">
                  <c:v>0.94430295263201469</c:v>
                </c:pt>
                <c:pt idx="33">
                  <c:v>0.94673921223993729</c:v>
                </c:pt>
                <c:pt idx="34">
                  <c:v>0.94582495440122683</c:v>
                </c:pt>
                <c:pt idx="35">
                  <c:v>0.98792321961134189</c:v>
                </c:pt>
                <c:pt idx="36">
                  <c:v>0.94838204373304136</c:v>
                </c:pt>
                <c:pt idx="37">
                  <c:v>0.94563513759288476</c:v>
                </c:pt>
                <c:pt idx="38">
                  <c:v>0.94619781848513163</c:v>
                </c:pt>
                <c:pt idx="39">
                  <c:v>0.96317277100882337</c:v>
                </c:pt>
                <c:pt idx="40">
                  <c:v>0.98971225816560504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komm!$F$98:$F$148</c:f>
              <c:numCache>
                <c:formatCode>0%</c:formatCode>
                <c:ptCount val="51"/>
                <c:pt idx="0">
                  <c:v>0.76015447116078538</c:v>
                </c:pt>
                <c:pt idx="1">
                  <c:v>0.87869010740716558</c:v>
                </c:pt>
                <c:pt idx="2">
                  <c:v>0.8044859868708093</c:v>
                </c:pt>
                <c:pt idx="3">
                  <c:v>0.83066751707470499</c:v>
                </c:pt>
                <c:pt idx="4">
                  <c:v>0.91488580249979412</c:v>
                </c:pt>
                <c:pt idx="5">
                  <c:v>1.0354084241402808</c:v>
                </c:pt>
                <c:pt idx="6">
                  <c:v>0.86934731662131892</c:v>
                </c:pt>
                <c:pt idx="7">
                  <c:v>1.04621342904195</c:v>
                </c:pt>
                <c:pt idx="8">
                  <c:v>0.78381927660895079</c:v>
                </c:pt>
                <c:pt idx="9">
                  <c:v>0.79391762281837097</c:v>
                </c:pt>
                <c:pt idx="10">
                  <c:v>0.85859987952522387</c:v>
                </c:pt>
                <c:pt idx="11">
                  <c:v>0.84493311936614313</c:v>
                </c:pt>
                <c:pt idx="12">
                  <c:v>0.78770721942195243</c:v>
                </c:pt>
                <c:pt idx="13">
                  <c:v>0.85330107431215629</c:v>
                </c:pt>
                <c:pt idx="14">
                  <c:v>0.81284784304317192</c:v>
                </c:pt>
                <c:pt idx="15">
                  <c:v>0.95976406645977819</c:v>
                </c:pt>
                <c:pt idx="16">
                  <c:v>1.1077543757997241</c:v>
                </c:pt>
                <c:pt idx="17">
                  <c:v>0.93000547829087321</c:v>
                </c:pt>
                <c:pt idx="18">
                  <c:v>1.1410134200338748</c:v>
                </c:pt>
                <c:pt idx="19">
                  <c:v>1.0557472210533716</c:v>
                </c:pt>
                <c:pt idx="20">
                  <c:v>1.5468563754448963</c:v>
                </c:pt>
                <c:pt idx="21">
                  <c:v>1.2881622899197855</c:v>
                </c:pt>
                <c:pt idx="22">
                  <c:v>0.7740660489580462</c:v>
                </c:pt>
                <c:pt idx="23">
                  <c:v>0.99433991812494704</c:v>
                </c:pt>
                <c:pt idx="24">
                  <c:v>0.8566519915975962</c:v>
                </c:pt>
                <c:pt idx="25">
                  <c:v>1.0131430884869446</c:v>
                </c:pt>
                <c:pt idx="26">
                  <c:v>1.0298874528950639</c:v>
                </c:pt>
                <c:pt idx="27">
                  <c:v>1.0581317893083197</c:v>
                </c:pt>
                <c:pt idx="28">
                  <c:v>1.0704537186466336</c:v>
                </c:pt>
                <c:pt idx="29">
                  <c:v>0.89023567192520892</c:v>
                </c:pt>
                <c:pt idx="30">
                  <c:v>0.81796395663608212</c:v>
                </c:pt>
                <c:pt idx="31">
                  <c:v>0.78917950622489785</c:v>
                </c:pt>
                <c:pt idx="32">
                  <c:v>0.80756149847580905</c:v>
                </c:pt>
                <c:pt idx="33">
                  <c:v>0.72759566867259506</c:v>
                </c:pt>
                <c:pt idx="34">
                  <c:v>1.1038483787224886</c:v>
                </c:pt>
                <c:pt idx="35">
                  <c:v>0.97171223145960894</c:v>
                </c:pt>
                <c:pt idx="36">
                  <c:v>0.99504329115346446</c:v>
                </c:pt>
                <c:pt idx="37">
                  <c:v>1.0468134880501703</c:v>
                </c:pt>
                <c:pt idx="38">
                  <c:v>1.2769456371882277</c:v>
                </c:pt>
                <c:pt idx="39">
                  <c:v>1.0967732988890821</c:v>
                </c:pt>
                <c:pt idx="40">
                  <c:v>1.6103653628645469</c:v>
                </c:pt>
                <c:pt idx="41">
                  <c:v>0.91885482629508108</c:v>
                </c:pt>
                <c:pt idx="42">
                  <c:v>1.0020181839846281</c:v>
                </c:pt>
                <c:pt idx="43">
                  <c:v>0.88775836206834835</c:v>
                </c:pt>
                <c:pt idx="44">
                  <c:v>0.89826268830926781</c:v>
                </c:pt>
                <c:pt idx="45">
                  <c:v>1.0908742677265213</c:v>
                </c:pt>
                <c:pt idx="46">
                  <c:v>0.95991931451301371</c:v>
                </c:pt>
                <c:pt idx="47">
                  <c:v>1.0589978689697594</c:v>
                </c:pt>
                <c:pt idx="48">
                  <c:v>1.7910163684012881</c:v>
                </c:pt>
                <c:pt idx="49">
                  <c:v>0.84427864576057132</c:v>
                </c:pt>
                <c:pt idx="50">
                  <c:v>0.8770270855182809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komm!$P$98:$P$148</c:f>
              <c:numCache>
                <c:formatCode>0.0\ %</c:formatCode>
                <c:ptCount val="51"/>
                <c:pt idx="0">
                  <c:v>0.94186407162081975</c:v>
                </c:pt>
                <c:pt idx="1">
                  <c:v>0.94779085343313885</c:v>
                </c:pt>
                <c:pt idx="2">
                  <c:v>0.94408064740632114</c:v>
                </c:pt>
                <c:pt idx="3">
                  <c:v>0.94538972391651588</c:v>
                </c:pt>
                <c:pt idx="4">
                  <c:v>0.95481066906269829</c:v>
                </c:pt>
                <c:pt idx="5">
                  <c:v>1.0030197177188933</c:v>
                </c:pt>
                <c:pt idx="6">
                  <c:v>0.94732371389384662</c:v>
                </c:pt>
                <c:pt idx="7">
                  <c:v>1.0073417196795607</c:v>
                </c:pt>
                <c:pt idx="8">
                  <c:v>0.94304731189322832</c:v>
                </c:pt>
                <c:pt idx="9">
                  <c:v>0.94355222920369908</c:v>
                </c:pt>
                <c:pt idx="10">
                  <c:v>0.94678634203904177</c:v>
                </c:pt>
                <c:pt idx="11">
                  <c:v>0.94610300403108782</c:v>
                </c:pt>
                <c:pt idx="12">
                  <c:v>0.94324170903387827</c:v>
                </c:pt>
                <c:pt idx="13">
                  <c:v>0.94652140177838839</c:v>
                </c:pt>
                <c:pt idx="14">
                  <c:v>0.94449874021493929</c:v>
                </c:pt>
                <c:pt idx="15">
                  <c:v>0.97276197464669167</c:v>
                </c:pt>
                <c:pt idx="16">
                  <c:v>1.0319580983826704</c:v>
                </c:pt>
                <c:pt idx="17">
                  <c:v>0.96085853937912991</c:v>
                </c:pt>
                <c:pt idx="18">
                  <c:v>1.0452617160763304</c:v>
                </c:pt>
                <c:pt idx="19">
                  <c:v>1.0111552364841294</c:v>
                </c:pt>
                <c:pt idx="20">
                  <c:v>1.2075988982407395</c:v>
                </c:pt>
                <c:pt idx="21">
                  <c:v>1.1041212640306952</c:v>
                </c:pt>
                <c:pt idx="22">
                  <c:v>0.94255965051068291</c:v>
                </c:pt>
                <c:pt idx="23">
                  <c:v>0.98659231531275948</c:v>
                </c:pt>
                <c:pt idx="24">
                  <c:v>0.94668894764266054</c:v>
                </c:pt>
                <c:pt idx="25">
                  <c:v>0.99411358345755851</c:v>
                </c:pt>
                <c:pt idx="26">
                  <c:v>1.0008113292208063</c:v>
                </c:pt>
                <c:pt idx="27">
                  <c:v>1.0121090637861085</c:v>
                </c:pt>
                <c:pt idx="28">
                  <c:v>1.017037835521434</c:v>
                </c:pt>
                <c:pt idx="29">
                  <c:v>0.94836813165904088</c:v>
                </c:pt>
                <c:pt idx="30">
                  <c:v>0.94475454589458452</c:v>
                </c:pt>
                <c:pt idx="31">
                  <c:v>0.94331532337402557</c:v>
                </c:pt>
                <c:pt idx="32">
                  <c:v>0.94423442298657112</c:v>
                </c:pt>
                <c:pt idx="33">
                  <c:v>0.9402361314964105</c:v>
                </c:pt>
                <c:pt idx="34">
                  <c:v>1.030395699551776</c:v>
                </c:pt>
                <c:pt idx="35">
                  <c:v>0.97754124064662407</c:v>
                </c:pt>
                <c:pt idx="36">
                  <c:v>0.98687366452416636</c:v>
                </c:pt>
                <c:pt idx="37">
                  <c:v>1.0075817432828484</c:v>
                </c:pt>
                <c:pt idx="38">
                  <c:v>1.0996346029380719</c:v>
                </c:pt>
                <c:pt idx="39">
                  <c:v>1.0275656676184137</c:v>
                </c:pt>
                <c:pt idx="40">
                  <c:v>1.2330024932085994</c:v>
                </c:pt>
                <c:pt idx="41">
                  <c:v>0.95639827858081305</c:v>
                </c:pt>
                <c:pt idx="42">
                  <c:v>0.98966362165663202</c:v>
                </c:pt>
                <c:pt idx="43">
                  <c:v>0.94824426616619795</c:v>
                </c:pt>
                <c:pt idx="44">
                  <c:v>0.948769482478244</c:v>
                </c:pt>
                <c:pt idx="45">
                  <c:v>1.0252060551533893</c:v>
                </c:pt>
                <c:pt idx="46">
                  <c:v>0.97282407386798586</c:v>
                </c:pt>
                <c:pt idx="47">
                  <c:v>1.0124554956506844</c:v>
                </c:pt>
                <c:pt idx="48">
                  <c:v>1.3052628954232961</c:v>
                </c:pt>
                <c:pt idx="49">
                  <c:v>0.9460702803508092</c:v>
                </c:pt>
                <c:pt idx="50">
                  <c:v>0.94770770233869472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komm!$F$195:$F$217</c:f>
              <c:numCache>
                <c:formatCode>0%</c:formatCode>
                <c:ptCount val="23"/>
                <c:pt idx="0">
                  <c:v>0.80527660134033985</c:v>
                </c:pt>
                <c:pt idx="1">
                  <c:v>0.86559331628588287</c:v>
                </c:pt>
                <c:pt idx="2">
                  <c:v>0.93263278575692865</c:v>
                </c:pt>
                <c:pt idx="3">
                  <c:v>0.85649962704243043</c:v>
                </c:pt>
                <c:pt idx="4">
                  <c:v>0.85304531714268328</c:v>
                </c:pt>
                <c:pt idx="5">
                  <c:v>0.88275506849308061</c:v>
                </c:pt>
                <c:pt idx="6">
                  <c:v>0.81829260691358774</c:v>
                </c:pt>
                <c:pt idx="7">
                  <c:v>0.84109191792827198</c:v>
                </c:pt>
                <c:pt idx="8">
                  <c:v>0.95469234426185834</c:v>
                </c:pt>
                <c:pt idx="9">
                  <c:v>0.816162124314049</c:v>
                </c:pt>
                <c:pt idx="10">
                  <c:v>0.87587292195895816</c:v>
                </c:pt>
                <c:pt idx="11">
                  <c:v>0.78480481118785894</c:v>
                </c:pt>
                <c:pt idx="12">
                  <c:v>0.70830306647405494</c:v>
                </c:pt>
                <c:pt idx="13">
                  <c:v>0.75108551697392989</c:v>
                </c:pt>
                <c:pt idx="14">
                  <c:v>0.7327738556686878</c:v>
                </c:pt>
                <c:pt idx="15">
                  <c:v>1.6834996424441075</c:v>
                </c:pt>
                <c:pt idx="16">
                  <c:v>1.1713890409210348</c:v>
                </c:pt>
                <c:pt idx="17">
                  <c:v>0.97613035111365942</c:v>
                </c:pt>
                <c:pt idx="18">
                  <c:v>0.87487217460794198</c:v>
                </c:pt>
                <c:pt idx="19">
                  <c:v>1.190074113808087</c:v>
                </c:pt>
                <c:pt idx="20">
                  <c:v>1.1862688194641673</c:v>
                </c:pt>
                <c:pt idx="21">
                  <c:v>1.9258864974949816</c:v>
                </c:pt>
                <c:pt idx="22">
                  <c:v>1.9471951513573231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0.94412017812979765</c:v>
                </c:pt>
                <c:pt idx="1">
                  <c:v>0.94713601387707469</c:v>
                </c:pt>
                <c:pt idx="2">
                  <c:v>0.96190946236555197</c:v>
                </c:pt>
                <c:pt idx="3">
                  <c:v>0.94668132941490191</c:v>
                </c:pt>
                <c:pt idx="4">
                  <c:v>0.9465086139199147</c:v>
                </c:pt>
                <c:pt idx="5">
                  <c:v>0.94799410148743479</c:v>
                </c:pt>
                <c:pt idx="6">
                  <c:v>0.94477097840845992</c:v>
                </c:pt>
                <c:pt idx="7">
                  <c:v>0.94591094395919428</c:v>
                </c:pt>
                <c:pt idx="8">
                  <c:v>0.97073328576752382</c:v>
                </c:pt>
                <c:pt idx="9">
                  <c:v>0.94466445427848311</c:v>
                </c:pt>
                <c:pt idx="10">
                  <c:v>0.94764999416072826</c:v>
                </c:pt>
                <c:pt idx="11">
                  <c:v>0.94309658862217338</c:v>
                </c:pt>
                <c:pt idx="12">
                  <c:v>0.93927150138648319</c:v>
                </c:pt>
                <c:pt idx="13">
                  <c:v>0.9414106239114769</c:v>
                </c:pt>
                <c:pt idx="14">
                  <c:v>0.94049504084621505</c:v>
                </c:pt>
                <c:pt idx="15">
                  <c:v>1.2622562050404238</c:v>
                </c:pt>
                <c:pt idx="16">
                  <c:v>1.0574119644311946</c:v>
                </c:pt>
                <c:pt idx="17">
                  <c:v>0.97930848850824448</c:v>
                </c:pt>
                <c:pt idx="18">
                  <c:v>0.94759995679317754</c:v>
                </c:pt>
                <c:pt idx="19">
                  <c:v>1.0648859935860155</c:v>
                </c:pt>
                <c:pt idx="20">
                  <c:v>1.0633638758484478</c:v>
                </c:pt>
                <c:pt idx="21">
                  <c:v>1.3592109470607736</c:v>
                </c:pt>
                <c:pt idx="22">
                  <c:v>1.3677344086057104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komm!$F$149:$F$194</c:f>
              <c:numCache>
                <c:formatCode>0%</c:formatCode>
                <c:ptCount val="46"/>
                <c:pt idx="0">
                  <c:v>0.81050249013580811</c:v>
                </c:pt>
                <c:pt idx="1">
                  <c:v>0.9027814497992166</c:v>
                </c:pt>
                <c:pt idx="2">
                  <c:v>0.91896215924105229</c:v>
                </c:pt>
                <c:pt idx="3">
                  <c:v>0.83454480496620009</c:v>
                </c:pt>
                <c:pt idx="4">
                  <c:v>0.78867779430462426</c:v>
                </c:pt>
                <c:pt idx="5">
                  <c:v>0.71653101723974133</c:v>
                </c:pt>
                <c:pt idx="6">
                  <c:v>0.78779282657903094</c:v>
                </c:pt>
                <c:pt idx="7">
                  <c:v>0.68928960768283243</c:v>
                </c:pt>
                <c:pt idx="8">
                  <c:v>0.78777958305829021</c:v>
                </c:pt>
                <c:pt idx="9">
                  <c:v>0.67345082747912832</c:v>
                </c:pt>
                <c:pt idx="10">
                  <c:v>0.73761284614872114</c:v>
                </c:pt>
                <c:pt idx="11">
                  <c:v>0.69227823284160939</c:v>
                </c:pt>
                <c:pt idx="12">
                  <c:v>0.72455777076531336</c:v>
                </c:pt>
                <c:pt idx="13">
                  <c:v>0.79440023274137328</c:v>
                </c:pt>
                <c:pt idx="14">
                  <c:v>0.80343943504579596</c:v>
                </c:pt>
                <c:pt idx="15">
                  <c:v>0.86538260306700288</c:v>
                </c:pt>
                <c:pt idx="16">
                  <c:v>0.72574625188271025</c:v>
                </c:pt>
                <c:pt idx="17">
                  <c:v>0.94462431570431338</c:v>
                </c:pt>
                <c:pt idx="18">
                  <c:v>0.71095068525301786</c:v>
                </c:pt>
                <c:pt idx="19">
                  <c:v>0.62205072831974373</c:v>
                </c:pt>
                <c:pt idx="20">
                  <c:v>0.82556446794097971</c:v>
                </c:pt>
                <c:pt idx="21">
                  <c:v>0.87653716674740489</c:v>
                </c:pt>
                <c:pt idx="22">
                  <c:v>0.73645526969299024</c:v>
                </c:pt>
                <c:pt idx="23">
                  <c:v>0.85231010711566169</c:v>
                </c:pt>
                <c:pt idx="24">
                  <c:v>0.71567785154023922</c:v>
                </c:pt>
                <c:pt idx="25">
                  <c:v>0.80441712003941857</c:v>
                </c:pt>
                <c:pt idx="26">
                  <c:v>1.2131895761036011</c:v>
                </c:pt>
                <c:pt idx="27">
                  <c:v>0.81245702862145108</c:v>
                </c:pt>
                <c:pt idx="28">
                  <c:v>0.82002144350245254</c:v>
                </c:pt>
                <c:pt idx="29">
                  <c:v>1.0585827195773869</c:v>
                </c:pt>
                <c:pt idx="30">
                  <c:v>0.68993389671696159</c:v>
                </c:pt>
                <c:pt idx="31">
                  <c:v>0.93790408725821206</c:v>
                </c:pt>
                <c:pt idx="32">
                  <c:v>0.79148110697192786</c:v>
                </c:pt>
                <c:pt idx="33">
                  <c:v>0.93748775549561392</c:v>
                </c:pt>
                <c:pt idx="34">
                  <c:v>0.82358087222720633</c:v>
                </c:pt>
                <c:pt idx="35">
                  <c:v>0.78590538389424935</c:v>
                </c:pt>
                <c:pt idx="36">
                  <c:v>0.77832890452730152</c:v>
                </c:pt>
                <c:pt idx="37">
                  <c:v>0.8335516020061956</c:v>
                </c:pt>
                <c:pt idx="38">
                  <c:v>0.68366622679441269</c:v>
                </c:pt>
                <c:pt idx="39">
                  <c:v>0.80607687139930551</c:v>
                </c:pt>
                <c:pt idx="40">
                  <c:v>0.92075619762540961</c:v>
                </c:pt>
                <c:pt idx="41">
                  <c:v>0.73977008977693948</c:v>
                </c:pt>
                <c:pt idx="42">
                  <c:v>0.93959878303819289</c:v>
                </c:pt>
                <c:pt idx="43">
                  <c:v>0.97231318556501889</c:v>
                </c:pt>
                <c:pt idx="44">
                  <c:v>0.99072789922595816</c:v>
                </c:pt>
                <c:pt idx="45">
                  <c:v>1.1602803635015162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0.94438147256957106</c:v>
                </c:pt>
                <c:pt idx="1">
                  <c:v>0.94996892798246735</c:v>
                </c:pt>
                <c:pt idx="2">
                  <c:v>0.95644121175920149</c:v>
                </c:pt>
                <c:pt idx="3">
                  <c:v>0.94558358831109068</c:v>
                </c:pt>
                <c:pt idx="4">
                  <c:v>0.94329023777801191</c:v>
                </c:pt>
                <c:pt idx="5">
                  <c:v>0.93968289892476753</c:v>
                </c:pt>
                <c:pt idx="6">
                  <c:v>0.94324598939173199</c:v>
                </c:pt>
                <c:pt idx="7">
                  <c:v>0.93832082844692188</c:v>
                </c:pt>
                <c:pt idx="8">
                  <c:v>0.94324532721569498</c:v>
                </c:pt>
                <c:pt idx="9">
                  <c:v>0.93752888943673707</c:v>
                </c:pt>
                <c:pt idx="10">
                  <c:v>0.94073699037021652</c:v>
                </c:pt>
                <c:pt idx="11">
                  <c:v>0.93847025970486075</c:v>
                </c:pt>
                <c:pt idx="12">
                  <c:v>0.94008423660104634</c:v>
                </c:pt>
                <c:pt idx="13">
                  <c:v>0.94357635969984932</c:v>
                </c:pt>
                <c:pt idx="14">
                  <c:v>0.94402831981507052</c:v>
                </c:pt>
                <c:pt idx="15">
                  <c:v>0.94712547821613069</c:v>
                </c:pt>
                <c:pt idx="16">
                  <c:v>0.94014366065691612</c:v>
                </c:pt>
                <c:pt idx="17">
                  <c:v>0.96670607434450595</c:v>
                </c:pt>
                <c:pt idx="18">
                  <c:v>0.93940388232543148</c:v>
                </c:pt>
                <c:pt idx="19">
                  <c:v>0.93495888447876774</c:v>
                </c:pt>
                <c:pt idx="20">
                  <c:v>0.9451345714598296</c:v>
                </c:pt>
                <c:pt idx="21">
                  <c:v>0.94768320640015091</c:v>
                </c:pt>
                <c:pt idx="22">
                  <c:v>0.94067911154743</c:v>
                </c:pt>
                <c:pt idx="23">
                  <c:v>0.94647185341856388</c:v>
                </c:pt>
                <c:pt idx="24">
                  <c:v>0.93964024063979235</c:v>
                </c:pt>
                <c:pt idx="25">
                  <c:v>0.94407720406475149</c:v>
                </c:pt>
                <c:pt idx="26">
                  <c:v>1.0741321785042213</c:v>
                </c:pt>
                <c:pt idx="27">
                  <c:v>0.94447919949385295</c:v>
                </c:pt>
                <c:pt idx="28">
                  <c:v>0.94485742023790331</c:v>
                </c:pt>
                <c:pt idx="29">
                  <c:v>1.0122894358937355</c:v>
                </c:pt>
                <c:pt idx="30">
                  <c:v>0.93835304289862864</c:v>
                </c:pt>
                <c:pt idx="31">
                  <c:v>0.96401798296606556</c:v>
                </c:pt>
                <c:pt idx="32">
                  <c:v>0.94343040341137685</c:v>
                </c:pt>
                <c:pt idx="33">
                  <c:v>0.96385145026102614</c:v>
                </c:pt>
                <c:pt idx="34">
                  <c:v>0.94503539167414086</c:v>
                </c:pt>
                <c:pt idx="35">
                  <c:v>0.94315161725749297</c:v>
                </c:pt>
                <c:pt idx="36">
                  <c:v>0.94277279328914576</c:v>
                </c:pt>
                <c:pt idx="37">
                  <c:v>0.94553392816309056</c:v>
                </c:pt>
                <c:pt idx="38">
                  <c:v>0.93803965940250122</c:v>
                </c:pt>
                <c:pt idx="39">
                  <c:v>0.94416019163274589</c:v>
                </c:pt>
                <c:pt idx="40">
                  <c:v>0.95715882711294453</c:v>
                </c:pt>
                <c:pt idx="41">
                  <c:v>0.94084485255162753</c:v>
                </c:pt>
                <c:pt idx="42">
                  <c:v>0.96469586127805784</c:v>
                </c:pt>
                <c:pt idx="43">
                  <c:v>0.97778162228878818</c:v>
                </c:pt>
                <c:pt idx="44">
                  <c:v>0.98514750775316384</c:v>
                </c:pt>
                <c:pt idx="45">
                  <c:v>1.0529684934633872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komm!$F$218:$F$242</c:f>
              <c:numCache>
                <c:formatCode>0%</c:formatCode>
                <c:ptCount val="25"/>
                <c:pt idx="0">
                  <c:v>0.79177768979187768</c:v>
                </c:pt>
                <c:pt idx="1">
                  <c:v>0.84299077300816017</c:v>
                </c:pt>
                <c:pt idx="2">
                  <c:v>0.8155218286676249</c:v>
                </c:pt>
                <c:pt idx="3">
                  <c:v>0.85420927053410922</c:v>
                </c:pt>
                <c:pt idx="4">
                  <c:v>0.80990737026040194</c:v>
                </c:pt>
                <c:pt idx="5">
                  <c:v>0.8078074907471896</c:v>
                </c:pt>
                <c:pt idx="6">
                  <c:v>0.87628499281970118</c:v>
                </c:pt>
                <c:pt idx="7">
                  <c:v>0.6851839438591546</c:v>
                </c:pt>
                <c:pt idx="8">
                  <c:v>0.71052651661419608</c:v>
                </c:pt>
                <c:pt idx="9">
                  <c:v>0.78592073891045477</c:v>
                </c:pt>
                <c:pt idx="10">
                  <c:v>0.80917716641226112</c:v>
                </c:pt>
                <c:pt idx="11">
                  <c:v>0.8715245754194576</c:v>
                </c:pt>
                <c:pt idx="12">
                  <c:v>0.70256144623125649</c:v>
                </c:pt>
                <c:pt idx="13">
                  <c:v>0.87599645563410111</c:v>
                </c:pt>
                <c:pt idx="14">
                  <c:v>1.0239775824290482</c:v>
                </c:pt>
                <c:pt idx="15">
                  <c:v>0.78392560397731703</c:v>
                </c:pt>
                <c:pt idx="16">
                  <c:v>1.0551934753799164</c:v>
                </c:pt>
                <c:pt idx="17">
                  <c:v>2.1328878697669071</c:v>
                </c:pt>
                <c:pt idx="18">
                  <c:v>5.410747551727086</c:v>
                </c:pt>
                <c:pt idx="19">
                  <c:v>0.76767800242760176</c:v>
                </c:pt>
                <c:pt idx="20">
                  <c:v>2.4791481674495852</c:v>
                </c:pt>
                <c:pt idx="21">
                  <c:v>0.72913006827269</c:v>
                </c:pt>
                <c:pt idx="22">
                  <c:v>0.75214847859279899</c:v>
                </c:pt>
                <c:pt idx="23">
                  <c:v>1.185801649178944</c:v>
                </c:pt>
                <c:pt idx="24">
                  <c:v>3.2995331103437491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0.94344523255237445</c:v>
                </c:pt>
                <c:pt idx="1">
                  <c:v>0.94600588671318853</c:v>
                </c:pt>
                <c:pt idx="2">
                  <c:v>0.94463243949616205</c:v>
                </c:pt>
                <c:pt idx="3">
                  <c:v>0.94656681158948608</c:v>
                </c:pt>
                <c:pt idx="4">
                  <c:v>0.94435171657580064</c:v>
                </c:pt>
                <c:pt idx="5">
                  <c:v>0.94424672260013987</c:v>
                </c:pt>
                <c:pt idx="6">
                  <c:v>0.94767059770376549</c:v>
                </c:pt>
                <c:pt idx="7">
                  <c:v>0.93811554525573837</c:v>
                </c:pt>
                <c:pt idx="8">
                  <c:v>0.93938267389349028</c:v>
                </c:pt>
                <c:pt idx="9">
                  <c:v>0.94315238500830334</c:v>
                </c:pt>
                <c:pt idx="10">
                  <c:v>0.94431520638339361</c:v>
                </c:pt>
                <c:pt idx="11">
                  <c:v>0.94743257683375326</c:v>
                </c:pt>
                <c:pt idx="12">
                  <c:v>0.93898442037434338</c:v>
                </c:pt>
                <c:pt idx="13">
                  <c:v>0.94765617084448572</c:v>
                </c:pt>
                <c:pt idx="14">
                  <c:v>0.99844738103440001</c:v>
                </c:pt>
                <c:pt idx="15">
                  <c:v>0.94305262826164638</c:v>
                </c:pt>
                <c:pt idx="16">
                  <c:v>1.0109337382147472</c:v>
                </c:pt>
                <c:pt idx="17">
                  <c:v>1.4420114959695438</c:v>
                </c:pt>
                <c:pt idx="18">
                  <c:v>2.7531553687536165</c:v>
                </c:pt>
                <c:pt idx="19">
                  <c:v>0.94224024818416063</c:v>
                </c:pt>
                <c:pt idx="20">
                  <c:v>1.5805156150426154</c:v>
                </c:pt>
                <c:pt idx="21">
                  <c:v>0.94031285147641519</c:v>
                </c:pt>
                <c:pt idx="22">
                  <c:v>0.94146377199242048</c:v>
                </c:pt>
                <c:pt idx="23">
                  <c:v>1.0631770077343583</c:v>
                </c:pt>
                <c:pt idx="24">
                  <c:v>1.9086695922002812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komm!$F$243:$F$285</c:f>
              <c:numCache>
                <c:formatCode>0%</c:formatCode>
                <c:ptCount val="43"/>
                <c:pt idx="0">
                  <c:v>1.0286031344662425</c:v>
                </c:pt>
                <c:pt idx="1">
                  <c:v>1.0026357339497021</c:v>
                </c:pt>
                <c:pt idx="2">
                  <c:v>0.88564324124821059</c:v>
                </c:pt>
                <c:pt idx="3">
                  <c:v>0.79542340846148829</c:v>
                </c:pt>
                <c:pt idx="4">
                  <c:v>0.94720492208547158</c:v>
                </c:pt>
                <c:pt idx="5">
                  <c:v>0.9585480316078423</c:v>
                </c:pt>
                <c:pt idx="6">
                  <c:v>0.88363141967436531</c:v>
                </c:pt>
                <c:pt idx="7">
                  <c:v>0.99443080063356126</c:v>
                </c:pt>
                <c:pt idx="8">
                  <c:v>1.0654887224853169</c:v>
                </c:pt>
                <c:pt idx="9">
                  <c:v>1.303185073366611</c:v>
                </c:pt>
                <c:pt idx="10">
                  <c:v>3.6406667165434969</c:v>
                </c:pt>
                <c:pt idx="11">
                  <c:v>1.6480432755657237</c:v>
                </c:pt>
                <c:pt idx="12">
                  <c:v>0.91927579457653763</c:v>
                </c:pt>
                <c:pt idx="13">
                  <c:v>0.94622457597232279</c:v>
                </c:pt>
                <c:pt idx="14">
                  <c:v>0.97359757567866156</c:v>
                </c:pt>
                <c:pt idx="15">
                  <c:v>0.90857896210635025</c:v>
                </c:pt>
                <c:pt idx="16">
                  <c:v>1.7786109759916837</c:v>
                </c:pt>
                <c:pt idx="17">
                  <c:v>0.90032291029022216</c:v>
                </c:pt>
                <c:pt idx="18">
                  <c:v>0.83258677515199031</c:v>
                </c:pt>
                <c:pt idx="19">
                  <c:v>1.1257864108151943</c:v>
                </c:pt>
                <c:pt idx="20">
                  <c:v>4.7213529464789019</c:v>
                </c:pt>
                <c:pt idx="21">
                  <c:v>0.78998645166219339</c:v>
                </c:pt>
                <c:pt idx="22">
                  <c:v>0.84239983406590113</c:v>
                </c:pt>
                <c:pt idx="23">
                  <c:v>1.0687452727158913</c:v>
                </c:pt>
                <c:pt idx="24">
                  <c:v>0.87445201003957529</c:v>
                </c:pt>
                <c:pt idx="25">
                  <c:v>1.5128968019472522</c:v>
                </c:pt>
                <c:pt idx="26">
                  <c:v>1.0802338374694767</c:v>
                </c:pt>
                <c:pt idx="27">
                  <c:v>0.96108701534618535</c:v>
                </c:pt>
                <c:pt idx="28">
                  <c:v>0.95440910809272161</c:v>
                </c:pt>
                <c:pt idx="29">
                  <c:v>1.234286771796135</c:v>
                </c:pt>
                <c:pt idx="30">
                  <c:v>1.2359574829757589</c:v>
                </c:pt>
                <c:pt idx="31">
                  <c:v>0.88288417214983317</c:v>
                </c:pt>
                <c:pt idx="32">
                  <c:v>2.5615734655506324</c:v>
                </c:pt>
                <c:pt idx="33">
                  <c:v>1.4884881209592522</c:v>
                </c:pt>
                <c:pt idx="34">
                  <c:v>1.3633242435828119</c:v>
                </c:pt>
                <c:pt idx="35">
                  <c:v>1.4126166771496218</c:v>
                </c:pt>
                <c:pt idx="36">
                  <c:v>0.85842518813391988</c:v>
                </c:pt>
                <c:pt idx="37">
                  <c:v>0.80373368262302813</c:v>
                </c:pt>
                <c:pt idx="38">
                  <c:v>0.92167711304381783</c:v>
                </c:pt>
                <c:pt idx="39">
                  <c:v>1.2185710311502433</c:v>
                </c:pt>
                <c:pt idx="40">
                  <c:v>0.81316301278533987</c:v>
                </c:pt>
                <c:pt idx="41">
                  <c:v>0.83318779624854311</c:v>
                </c:pt>
                <c:pt idx="42">
                  <c:v>0.83949920628199015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1.0002976018492775</c:v>
                </c:pt>
                <c:pt idx="1">
                  <c:v>0.9899106416426614</c:v>
                </c:pt>
                <c:pt idx="2">
                  <c:v>0.94813851012519124</c:v>
                </c:pt>
                <c:pt idx="3">
                  <c:v>0.94362751848585491</c:v>
                </c:pt>
                <c:pt idx="4">
                  <c:v>0.96773831689696943</c:v>
                </c:pt>
                <c:pt idx="5">
                  <c:v>0.97227556070591759</c:v>
                </c:pt>
                <c:pt idx="6">
                  <c:v>0.94803791904649881</c:v>
                </c:pt>
                <c:pt idx="7">
                  <c:v>0.98662866831620499</c:v>
                </c:pt>
                <c:pt idx="8">
                  <c:v>1.0150518370569075</c:v>
                </c:pt>
                <c:pt idx="9">
                  <c:v>1.1101303774094251</c:v>
                </c:pt>
                <c:pt idx="10">
                  <c:v>2.0451230346801808</c:v>
                </c:pt>
                <c:pt idx="11">
                  <c:v>1.2480736582890706</c:v>
                </c:pt>
                <c:pt idx="12">
                  <c:v>0.95656666589339567</c:v>
                </c:pt>
                <c:pt idx="13">
                  <c:v>0.96734617845170978</c:v>
                </c:pt>
                <c:pt idx="14">
                  <c:v>0.97829537833424518</c:v>
                </c:pt>
                <c:pt idx="15">
                  <c:v>0.95228793290532077</c:v>
                </c:pt>
                <c:pt idx="16">
                  <c:v>1.3003007384594545</c:v>
                </c:pt>
                <c:pt idx="17">
                  <c:v>0.94898551217886939</c:v>
                </c:pt>
                <c:pt idx="18">
                  <c:v>0.94548568682038003</c:v>
                </c:pt>
                <c:pt idx="19">
                  <c:v>1.0391709123888584</c:v>
                </c:pt>
                <c:pt idx="20">
                  <c:v>2.4773975266543427</c:v>
                </c:pt>
                <c:pt idx="21">
                  <c:v>0.94335567064589043</c:v>
                </c:pt>
                <c:pt idx="22">
                  <c:v>0.94597633976607565</c:v>
                </c:pt>
                <c:pt idx="23">
                  <c:v>1.0163544571491372</c:v>
                </c:pt>
                <c:pt idx="24">
                  <c:v>0.94757894856475933</c:v>
                </c:pt>
                <c:pt idx="25">
                  <c:v>1.1940150688416815</c:v>
                </c:pt>
                <c:pt idx="26">
                  <c:v>1.0209498830505714</c:v>
                </c:pt>
                <c:pt idx="27">
                  <c:v>0.97329115420125456</c:v>
                </c:pt>
                <c:pt idx="28">
                  <c:v>0.9706199912998692</c:v>
                </c:pt>
                <c:pt idx="29">
                  <c:v>1.0825710567812348</c:v>
                </c:pt>
                <c:pt idx="30">
                  <c:v>1.0832393412530843</c:v>
                </c:pt>
                <c:pt idx="31">
                  <c:v>0.94800055667027228</c:v>
                </c:pt>
                <c:pt idx="32">
                  <c:v>1.6134857342830344</c:v>
                </c:pt>
                <c:pt idx="33">
                  <c:v>1.1842515964464815</c:v>
                </c:pt>
                <c:pt idx="34">
                  <c:v>1.1341860454959054</c:v>
                </c:pt>
                <c:pt idx="35">
                  <c:v>1.1539030189226296</c:v>
                </c:pt>
                <c:pt idx="36">
                  <c:v>0.94677760746947659</c:v>
                </c:pt>
                <c:pt idx="37">
                  <c:v>0.94404303219393171</c:v>
                </c:pt>
                <c:pt idx="38">
                  <c:v>0.95752719328030778</c:v>
                </c:pt>
                <c:pt idx="39">
                  <c:v>1.076284760522878</c:v>
                </c:pt>
                <c:pt idx="40">
                  <c:v>0.9445144987020474</c:v>
                </c:pt>
                <c:pt idx="41">
                  <c:v>0.94551573787520782</c:v>
                </c:pt>
                <c:pt idx="42">
                  <c:v>0.9458313083768799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komm!$F$286:$F$323</c:f>
              <c:numCache>
                <c:formatCode>0%</c:formatCode>
                <c:ptCount val="38"/>
                <c:pt idx="0">
                  <c:v>0.98863438848361473</c:v>
                </c:pt>
                <c:pt idx="1">
                  <c:v>0.74962935259340058</c:v>
                </c:pt>
                <c:pt idx="2">
                  <c:v>0.78706252007154387</c:v>
                </c:pt>
                <c:pt idx="3">
                  <c:v>1.4392768433386611</c:v>
                </c:pt>
                <c:pt idx="4">
                  <c:v>0.75079908547048113</c:v>
                </c:pt>
                <c:pt idx="5">
                  <c:v>0.83194609183567236</c:v>
                </c:pt>
                <c:pt idx="6">
                  <c:v>0.90530694980159476</c:v>
                </c:pt>
                <c:pt idx="7">
                  <c:v>0.8652714049127328</c:v>
                </c:pt>
                <c:pt idx="8">
                  <c:v>0.70330105589026015</c:v>
                </c:pt>
                <c:pt idx="9">
                  <c:v>0.72701187040475856</c:v>
                </c:pt>
                <c:pt idx="10">
                  <c:v>0.79437102980726826</c:v>
                </c:pt>
                <c:pt idx="11">
                  <c:v>0.79258703035304645</c:v>
                </c:pt>
                <c:pt idx="12">
                  <c:v>0.88405604674105653</c:v>
                </c:pt>
                <c:pt idx="13">
                  <c:v>0.85130287192863907</c:v>
                </c:pt>
                <c:pt idx="14">
                  <c:v>2.506263409507167</c:v>
                </c:pt>
                <c:pt idx="15">
                  <c:v>0.90187411297943865</c:v>
                </c:pt>
                <c:pt idx="16">
                  <c:v>0.79019184584754198</c:v>
                </c:pt>
                <c:pt idx="17">
                  <c:v>0.69374754250286519</c:v>
                </c:pt>
                <c:pt idx="18">
                  <c:v>0.79546481225872634</c:v>
                </c:pt>
                <c:pt idx="19">
                  <c:v>0.73294558358468853</c:v>
                </c:pt>
                <c:pt idx="20">
                  <c:v>0.70123425563325958</c:v>
                </c:pt>
                <c:pt idx="21">
                  <c:v>0.87762660003325699</c:v>
                </c:pt>
                <c:pt idx="22">
                  <c:v>1.2969289016382624</c:v>
                </c:pt>
                <c:pt idx="23">
                  <c:v>1.7493801675094343</c:v>
                </c:pt>
                <c:pt idx="24">
                  <c:v>0.97245556949718182</c:v>
                </c:pt>
                <c:pt idx="25">
                  <c:v>0.673893456072582</c:v>
                </c:pt>
                <c:pt idx="26">
                  <c:v>0.75034929005234019</c:v>
                </c:pt>
                <c:pt idx="27">
                  <c:v>0.8585807787564721</c:v>
                </c:pt>
                <c:pt idx="28">
                  <c:v>0.75282502974073351</c:v>
                </c:pt>
                <c:pt idx="29">
                  <c:v>0.77687787554175702</c:v>
                </c:pt>
                <c:pt idx="30">
                  <c:v>0.71325363708891321</c:v>
                </c:pt>
                <c:pt idx="31">
                  <c:v>0.85917252072184036</c:v>
                </c:pt>
                <c:pt idx="32">
                  <c:v>0.85830931653638809</c:v>
                </c:pt>
                <c:pt idx="33">
                  <c:v>0.79504767359193373</c:v>
                </c:pt>
                <c:pt idx="34">
                  <c:v>0.82096129042186339</c:v>
                </c:pt>
                <c:pt idx="35">
                  <c:v>0.77884130981139854</c:v>
                </c:pt>
                <c:pt idx="36">
                  <c:v>0.90944403745964753</c:v>
                </c:pt>
                <c:pt idx="37">
                  <c:v>0.88835072732924003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0.9843101034562266</c:v>
                </c:pt>
                <c:pt idx="1">
                  <c:v>0.94133781569245067</c:v>
                </c:pt>
                <c:pt idx="2">
                  <c:v>0.94320947406635769</c:v>
                </c:pt>
                <c:pt idx="3">
                  <c:v>1.1645670853982453</c:v>
                </c:pt>
                <c:pt idx="4">
                  <c:v>0.94139630233630456</c:v>
                </c:pt>
                <c:pt idx="5">
                  <c:v>0.94545365265456416</c:v>
                </c:pt>
                <c:pt idx="6">
                  <c:v>0.95097912798341866</c:v>
                </c:pt>
                <c:pt idx="7">
                  <c:v>0.94711991830841724</c:v>
                </c:pt>
                <c:pt idx="8">
                  <c:v>0.93902140085729358</c:v>
                </c:pt>
                <c:pt idx="9">
                  <c:v>0.94020694158301854</c:v>
                </c:pt>
                <c:pt idx="10">
                  <c:v>0.94357489955314389</c:v>
                </c:pt>
                <c:pt idx="11">
                  <c:v>0.94348569958043282</c:v>
                </c:pt>
                <c:pt idx="12">
                  <c:v>0.94805915039983346</c:v>
                </c:pt>
                <c:pt idx="13">
                  <c:v>0.94642149165921252</c:v>
                </c:pt>
                <c:pt idx="14">
                  <c:v>1.591361711865648</c:v>
                </c:pt>
                <c:pt idx="15">
                  <c:v>0.94960599325455586</c:v>
                </c:pt>
                <c:pt idx="16">
                  <c:v>0.94336594035515775</c:v>
                </c:pt>
                <c:pt idx="17">
                  <c:v>0.93854372518792384</c:v>
                </c:pt>
                <c:pt idx="18">
                  <c:v>0.94362958867571689</c:v>
                </c:pt>
                <c:pt idx="19">
                  <c:v>0.94050362724201497</c:v>
                </c:pt>
                <c:pt idx="20">
                  <c:v>0.93891806084444351</c:v>
                </c:pt>
                <c:pt idx="21">
                  <c:v>0.9477376780644432</c:v>
                </c:pt>
                <c:pt idx="22">
                  <c:v>1.1076279087180858</c:v>
                </c:pt>
                <c:pt idx="23">
                  <c:v>1.2886084150665544</c:v>
                </c:pt>
                <c:pt idx="24">
                  <c:v>0.97783857586165324</c:v>
                </c:pt>
                <c:pt idx="25">
                  <c:v>0.93755102086640951</c:v>
                </c:pt>
                <c:pt idx="26">
                  <c:v>0.94137381256539776</c:v>
                </c:pt>
                <c:pt idx="27">
                  <c:v>0.94678538700060444</c:v>
                </c:pt>
                <c:pt idx="28">
                  <c:v>0.94149759954981727</c:v>
                </c:pt>
                <c:pt idx="29">
                  <c:v>0.94270024183986834</c:v>
                </c:pt>
                <c:pt idx="30">
                  <c:v>0.93951902991722602</c:v>
                </c:pt>
                <c:pt idx="31">
                  <c:v>0.94681497409887272</c:v>
                </c:pt>
                <c:pt idx="32">
                  <c:v>0.94677181388960008</c:v>
                </c:pt>
                <c:pt idx="33">
                  <c:v>0.94360873174237714</c:v>
                </c:pt>
                <c:pt idx="34">
                  <c:v>0.94490441258387359</c:v>
                </c:pt>
                <c:pt idx="35">
                  <c:v>0.94279841355335037</c:v>
                </c:pt>
                <c:pt idx="36">
                  <c:v>0.9526339630466395</c:v>
                </c:pt>
                <c:pt idx="37">
                  <c:v>0.94827388442924265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06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304800</xdr:colOff>
      <xdr:row>35</xdr:row>
      <xdr:rowOff>161925</xdr:rowOff>
    </xdr:from>
    <xdr:to>
      <xdr:col>31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514349</xdr:colOff>
      <xdr:row>11</xdr:row>
      <xdr:rowOff>28575</xdr:rowOff>
    </xdr:from>
    <xdr:to>
      <xdr:col>31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419100</xdr:colOff>
      <xdr:row>56</xdr:row>
      <xdr:rowOff>104776</xdr:rowOff>
    </xdr:from>
    <xdr:to>
      <xdr:col>33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447676</xdr:colOff>
      <xdr:row>118</xdr:row>
      <xdr:rowOff>61736</xdr:rowOff>
    </xdr:from>
    <xdr:to>
      <xdr:col>35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195</xdr:row>
      <xdr:rowOff>0</xdr:rowOff>
    </xdr:from>
    <xdr:to>
      <xdr:col>32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692150</xdr:colOff>
      <xdr:row>150</xdr:row>
      <xdr:rowOff>136524</xdr:rowOff>
    </xdr:from>
    <xdr:to>
      <xdr:col>33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220</xdr:row>
      <xdr:rowOff>0</xdr:rowOff>
    </xdr:from>
    <xdr:to>
      <xdr:col>32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-1</xdr:colOff>
      <xdr:row>245</xdr:row>
      <xdr:rowOff>0</xdr:rowOff>
    </xdr:from>
    <xdr:to>
      <xdr:col>34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287</xdr:row>
      <xdr:rowOff>0</xdr:rowOff>
    </xdr:from>
    <xdr:to>
      <xdr:col>36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325</xdr:row>
      <xdr:rowOff>0</xdr:rowOff>
    </xdr:from>
    <xdr:to>
      <xdr:col>33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8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6" sqref="B6"/>
    </sheetView>
  </sheetViews>
  <sheetFormatPr baseColWidth="10" defaultRowHeight="15"/>
  <cols>
    <col min="1" max="1" width="5.85546875" customWidth="1"/>
    <col min="2" max="2" width="11.7109375" style="179" customWidth="1"/>
    <col min="3" max="3" width="18.42578125" style="179" customWidth="1"/>
    <col min="4" max="4" width="15.140625" style="179" customWidth="1"/>
    <col min="5" max="12" width="11.42578125" style="179"/>
    <col min="13" max="13" width="15" style="179" customWidth="1"/>
    <col min="14" max="14" width="13.42578125" style="179" customWidth="1"/>
    <col min="15" max="16" width="11.42578125" style="179"/>
    <col min="17" max="17" width="12.5703125" style="179" customWidth="1"/>
    <col min="18" max="18" width="14.85546875" style="179" customWidth="1"/>
    <col min="19" max="19" width="11.42578125" style="179"/>
    <col min="20" max="20" width="13" style="179" customWidth="1"/>
    <col min="21" max="21" width="16.7109375" style="179" customWidth="1"/>
    <col min="22" max="22" width="13.140625" style="179" customWidth="1"/>
  </cols>
  <sheetData>
    <row r="1" spans="2:28" ht="30">
      <c r="B1" s="147" t="s">
        <v>0</v>
      </c>
      <c r="C1" s="147" t="s">
        <v>1</v>
      </c>
      <c r="D1" s="220" t="s">
        <v>2</v>
      </c>
      <c r="E1" s="220"/>
      <c r="F1" s="220"/>
      <c r="G1" s="220" t="s">
        <v>381</v>
      </c>
      <c r="H1" s="220"/>
      <c r="I1" s="220" t="s">
        <v>3</v>
      </c>
      <c r="J1" s="220"/>
      <c r="K1" s="220"/>
      <c r="L1" s="220"/>
      <c r="M1" s="148" t="s">
        <v>405</v>
      </c>
      <c r="N1" s="221" t="s">
        <v>4</v>
      </c>
      <c r="O1" s="221"/>
      <c r="P1" s="221"/>
      <c r="Q1" s="149" t="s">
        <v>5</v>
      </c>
      <c r="R1" s="214" t="s">
        <v>432</v>
      </c>
      <c r="S1" s="214"/>
      <c r="T1" s="150" t="s">
        <v>6</v>
      </c>
      <c r="U1" s="151" t="s">
        <v>7</v>
      </c>
      <c r="V1" s="152" t="s">
        <v>8</v>
      </c>
    </row>
    <row r="2" spans="2:28">
      <c r="B2" s="153" t="s">
        <v>9</v>
      </c>
      <c r="C2" s="154"/>
      <c r="D2" s="215" t="s">
        <v>440</v>
      </c>
      <c r="E2" s="215"/>
      <c r="F2" s="215"/>
      <c r="G2" s="216" t="s">
        <v>10</v>
      </c>
      <c r="H2" s="216"/>
      <c r="I2" s="155" t="s">
        <v>11</v>
      </c>
      <c r="J2" s="155"/>
      <c r="K2" s="155"/>
      <c r="L2" s="155"/>
      <c r="M2" s="156" t="str">
        <f>D2</f>
        <v>april 2021</v>
      </c>
      <c r="N2" s="217" t="str">
        <f>D2</f>
        <v>april 2021</v>
      </c>
      <c r="O2" s="218"/>
      <c r="P2" s="218"/>
      <c r="Q2" s="157" t="s">
        <v>441</v>
      </c>
      <c r="R2" s="222" t="s">
        <v>383</v>
      </c>
      <c r="S2" s="222"/>
      <c r="T2" s="158" t="s">
        <v>12</v>
      </c>
      <c r="U2" s="213" t="s">
        <v>443</v>
      </c>
      <c r="V2" s="159" t="str">
        <f>U2</f>
        <v>april 2020</v>
      </c>
    </row>
    <row r="3" spans="2:28">
      <c r="B3" s="160" t="s">
        <v>13</v>
      </c>
      <c r="C3" s="161"/>
      <c r="D3" s="162"/>
      <c r="E3" s="162"/>
      <c r="F3" s="163" t="s">
        <v>14</v>
      </c>
      <c r="G3" s="219" t="s">
        <v>15</v>
      </c>
      <c r="H3" s="219"/>
      <c r="I3" s="155" t="s">
        <v>16</v>
      </c>
      <c r="J3" s="155"/>
      <c r="K3" s="155" t="s">
        <v>17</v>
      </c>
      <c r="L3" s="155"/>
      <c r="M3" s="156" t="s">
        <v>18</v>
      </c>
      <c r="N3" s="164" t="s">
        <v>19</v>
      </c>
      <c r="O3" s="155"/>
      <c r="P3" s="164" t="s">
        <v>20</v>
      </c>
      <c r="Q3" s="165" t="s">
        <v>431</v>
      </c>
      <c r="R3" s="166" t="s">
        <v>7</v>
      </c>
      <c r="S3" s="167" t="s">
        <v>8</v>
      </c>
      <c r="T3" s="168" t="s">
        <v>433</v>
      </c>
      <c r="U3" s="169"/>
      <c r="V3" s="159"/>
    </row>
    <row r="4" spans="2:28">
      <c r="B4" s="161"/>
      <c r="C4" s="170">
        <f>J366</f>
        <v>-114.1339584153928</v>
      </c>
      <c r="D4" s="171" t="s">
        <v>21</v>
      </c>
      <c r="E4" s="162" t="s">
        <v>22</v>
      </c>
      <c r="F4" s="162" t="s">
        <v>23</v>
      </c>
      <c r="G4" s="164" t="s">
        <v>24</v>
      </c>
      <c r="H4" s="164" t="s">
        <v>21</v>
      </c>
      <c r="I4" s="164" t="s">
        <v>22</v>
      </c>
      <c r="J4" s="164" t="s">
        <v>21</v>
      </c>
      <c r="K4" s="164" t="s">
        <v>22</v>
      </c>
      <c r="L4" s="164" t="s">
        <v>21</v>
      </c>
      <c r="M4" s="157" t="s">
        <v>21</v>
      </c>
      <c r="N4" s="164" t="s">
        <v>21</v>
      </c>
      <c r="O4" s="164" t="s">
        <v>22</v>
      </c>
      <c r="P4" s="164" t="s">
        <v>25</v>
      </c>
      <c r="Q4" s="157" t="s">
        <v>21</v>
      </c>
      <c r="R4" s="167" t="s">
        <v>26</v>
      </c>
      <c r="S4" s="167" t="s">
        <v>22</v>
      </c>
      <c r="T4" s="172"/>
      <c r="U4" s="173" t="s">
        <v>21</v>
      </c>
      <c r="V4" s="171" t="s">
        <v>22</v>
      </c>
    </row>
    <row r="5" spans="2:28">
      <c r="B5" s="174"/>
      <c r="C5" s="174"/>
      <c r="D5" s="175">
        <v>1</v>
      </c>
      <c r="E5" s="175">
        <v>2</v>
      </c>
      <c r="F5" s="175">
        <v>3</v>
      </c>
      <c r="G5" s="175">
        <v>4</v>
      </c>
      <c r="H5" s="175">
        <v>5</v>
      </c>
      <c r="I5" s="175">
        <v>6</v>
      </c>
      <c r="J5" s="175">
        <v>7</v>
      </c>
      <c r="K5" s="175">
        <v>8</v>
      </c>
      <c r="L5" s="175">
        <v>9</v>
      </c>
      <c r="M5" s="175">
        <v>10</v>
      </c>
      <c r="N5" s="175">
        <v>11</v>
      </c>
      <c r="O5" s="175">
        <v>12</v>
      </c>
      <c r="P5" s="175">
        <v>13</v>
      </c>
      <c r="Q5" s="175">
        <v>14</v>
      </c>
      <c r="R5" s="176">
        <v>15</v>
      </c>
      <c r="S5" s="176">
        <v>16</v>
      </c>
      <c r="T5" s="177">
        <v>17</v>
      </c>
      <c r="U5" s="175">
        <v>18</v>
      </c>
      <c r="V5" s="175">
        <v>19</v>
      </c>
    </row>
    <row r="6" spans="2:28" ht="18.75" customHeight="1">
      <c r="B6" s="178"/>
      <c r="R6" s="180"/>
      <c r="S6" s="180"/>
      <c r="T6" s="180"/>
      <c r="U6" s="180"/>
      <c r="V6" s="180"/>
    </row>
    <row r="7" spans="2:28" ht="21.95" customHeight="1">
      <c r="B7" s="181">
        <v>301</v>
      </c>
      <c r="C7" s="181" t="s">
        <v>27</v>
      </c>
      <c r="D7" s="181">
        <v>9320739</v>
      </c>
      <c r="E7" s="181">
        <f>D7/T7*1000</f>
        <v>13372.460940302148</v>
      </c>
      <c r="F7" s="182">
        <f>E7/E$364</f>
        <v>1.3056416541731251</v>
      </c>
      <c r="G7" s="183">
        <f>($E$364-E7)*0.6</f>
        <v>-1878.2402058463281</v>
      </c>
      <c r="H7" s="183">
        <f t="shared" ref="H7" si="0">G7*T7/1000</f>
        <v>-1309152.205876949</v>
      </c>
      <c r="I7" s="183">
        <f>IF(E7&lt;E$364*0.9,(E$364*0.9-E7)*0.35,0)</f>
        <v>0</v>
      </c>
      <c r="J7" s="184">
        <f t="shared" ref="J7" si="1">I7*T7/1000</f>
        <v>0</v>
      </c>
      <c r="K7" s="183">
        <f>I7+J$366</f>
        <v>-114.1339584153928</v>
      </c>
      <c r="L7" s="184">
        <f t="shared" ref="L7" si="2">K7*T7/1000</f>
        <v>-79552.510355112943</v>
      </c>
      <c r="M7" s="185">
        <f>+H7+L7</f>
        <v>-1388704.7162320619</v>
      </c>
      <c r="N7" s="185">
        <f>D7+M7</f>
        <v>7932034.2837679386</v>
      </c>
      <c r="O7" s="185">
        <f>N7/T7*1000</f>
        <v>11380.086776040429</v>
      </c>
      <c r="P7" s="186">
        <f>O7/O$364</f>
        <v>1.111113009732031</v>
      </c>
      <c r="Q7" s="187">
        <v>-39789.768515028991</v>
      </c>
      <c r="R7" s="186">
        <f>(D7-U7)/U7</f>
        <v>0.11056687322525943</v>
      </c>
      <c r="S7" s="186">
        <f>(E7-V7)/V7</f>
        <v>0.1049647252987447</v>
      </c>
      <c r="T7" s="188">
        <v>697010</v>
      </c>
      <c r="U7" s="189">
        <v>8392776</v>
      </c>
      <c r="V7" s="189">
        <v>12102.160941551045</v>
      </c>
      <c r="Z7" s="16"/>
      <c r="AA7" s="16"/>
      <c r="AB7" s="15"/>
    </row>
    <row r="8" spans="2:28" ht="24.95" customHeight="1">
      <c r="B8" s="181">
        <v>1101</v>
      </c>
      <c r="C8" s="181" t="s">
        <v>28</v>
      </c>
      <c r="D8" s="181">
        <v>154705</v>
      </c>
      <c r="E8" s="181">
        <f t="shared" ref="E8:E71" si="3">D8/T8*1000</f>
        <v>10462.230337458579</v>
      </c>
      <c r="F8" s="182">
        <f t="shared" ref="F8:F71" si="4">E8/E$364</f>
        <v>1.0214966254245068</v>
      </c>
      <c r="G8" s="183">
        <f t="shared" ref="G8:G30" si="5">($E$364-E8)*0.6</f>
        <v>-132.10184414018696</v>
      </c>
      <c r="H8" s="183">
        <f t="shared" ref="H8:H30" si="6">G8*T8/1000</f>
        <v>-1953.3899693009446</v>
      </c>
      <c r="I8" s="183">
        <f t="shared" ref="I8:I30" si="7">IF(E8&lt;E$364*0.9,(E$364*0.9-E8)*0.35,0)</f>
        <v>0</v>
      </c>
      <c r="J8" s="184">
        <f t="shared" ref="J8:J30" si="8">I8*T8/1000</f>
        <v>0</v>
      </c>
      <c r="K8" s="183">
        <f t="shared" ref="K8:K30" si="9">I8+J$366</f>
        <v>-114.1339584153928</v>
      </c>
      <c r="L8" s="184">
        <f t="shared" ref="L8:L30" si="10">K8*T8/1000</f>
        <v>-1687.6988430884135</v>
      </c>
      <c r="M8" s="185">
        <f>+H8+L8</f>
        <v>-3641.0888123893583</v>
      </c>
      <c r="N8" s="185">
        <f t="shared" ref="N8:N30" si="11">D8+M8</f>
        <v>151063.91118761065</v>
      </c>
      <c r="O8" s="185">
        <f t="shared" ref="O8:O30" si="12">N8/T8*1000</f>
        <v>10215.994534902999</v>
      </c>
      <c r="P8" s="186">
        <f t="shared" ref="P8:P71" si="13">O8/O$364</f>
        <v>0.99745499823258332</v>
      </c>
      <c r="Q8" s="187">
        <v>1178.9188711327915</v>
      </c>
      <c r="R8" s="186">
        <f t="shared" ref="R8:R71" si="14">(D8-U8)/U8</f>
        <v>8.4157930145203785E-2</v>
      </c>
      <c r="S8" s="186">
        <f t="shared" ref="S8:S71" si="15">(E8-V8)/V8</f>
        <v>8.5917569715332071E-2</v>
      </c>
      <c r="T8" s="188">
        <v>14787</v>
      </c>
      <c r="U8" s="189">
        <v>142696</v>
      </c>
      <c r="V8" s="189">
        <v>9634.4608736749706</v>
      </c>
      <c r="Z8" s="15"/>
      <c r="AA8" s="15"/>
      <c r="AB8" s="15"/>
    </row>
    <row r="9" spans="2:28">
      <c r="B9" s="181">
        <v>1103</v>
      </c>
      <c r="C9" s="181" t="s">
        <v>29</v>
      </c>
      <c r="D9" s="181">
        <v>1777064</v>
      </c>
      <c r="E9" s="181">
        <f t="shared" si="3"/>
        <v>12328.137248780758</v>
      </c>
      <c r="F9" s="182">
        <f t="shared" si="4"/>
        <v>1.2036774369525838</v>
      </c>
      <c r="G9" s="183">
        <f t="shared" si="5"/>
        <v>-1251.6459909334947</v>
      </c>
      <c r="H9" s="183">
        <f t="shared" si="6"/>
        <v>-180421.01465509046</v>
      </c>
      <c r="I9" s="183">
        <f t="shared" si="7"/>
        <v>0</v>
      </c>
      <c r="J9" s="184">
        <f t="shared" si="8"/>
        <v>0</v>
      </c>
      <c r="K9" s="183">
        <f t="shared" si="9"/>
        <v>-114.1339584153928</v>
      </c>
      <c r="L9" s="184">
        <f t="shared" si="10"/>
        <v>-16452.067703703626</v>
      </c>
      <c r="M9" s="185">
        <f t="shared" ref="M9:M72" si="16">+H9+L9</f>
        <v>-196873.08235879408</v>
      </c>
      <c r="N9" s="185">
        <f t="shared" si="11"/>
        <v>1580190.9176412059</v>
      </c>
      <c r="O9" s="185">
        <f t="shared" si="12"/>
        <v>10962.357299431873</v>
      </c>
      <c r="P9" s="186">
        <f t="shared" si="13"/>
        <v>1.0703273228438144</v>
      </c>
      <c r="Q9" s="187">
        <v>12223.424718819122</v>
      </c>
      <c r="R9" s="190">
        <f t="shared" si="14"/>
        <v>5.3859971546212498E-2</v>
      </c>
      <c r="S9" s="190">
        <f t="shared" si="15"/>
        <v>4.9670763559254878E-2</v>
      </c>
      <c r="T9" s="188">
        <v>144147</v>
      </c>
      <c r="U9" s="189">
        <v>1686243</v>
      </c>
      <c r="V9" s="189">
        <v>11744.765765389277</v>
      </c>
      <c r="W9" s="16"/>
      <c r="X9" s="112"/>
      <c r="Y9" s="1"/>
      <c r="Z9" s="16"/>
      <c r="AA9" s="16"/>
      <c r="AB9" s="15"/>
    </row>
    <row r="10" spans="2:28">
      <c r="B10" s="181">
        <v>1106</v>
      </c>
      <c r="C10" s="181" t="s">
        <v>30</v>
      </c>
      <c r="D10" s="181">
        <v>362253</v>
      </c>
      <c r="E10" s="181">
        <f t="shared" si="3"/>
        <v>9705.8918093400862</v>
      </c>
      <c r="F10" s="182">
        <f t="shared" si="4"/>
        <v>0.94765030114837223</v>
      </c>
      <c r="G10" s="183">
        <f t="shared" si="5"/>
        <v>321.70127273090873</v>
      </c>
      <c r="H10" s="183">
        <f t="shared" si="6"/>
        <v>12006.856602135707</v>
      </c>
      <c r="I10" s="183">
        <f t="shared" si="7"/>
        <v>0</v>
      </c>
      <c r="J10" s="184">
        <f t="shared" si="8"/>
        <v>0</v>
      </c>
      <c r="K10" s="183">
        <f t="shared" si="9"/>
        <v>-114.1339584153928</v>
      </c>
      <c r="L10" s="184">
        <f t="shared" si="10"/>
        <v>-4259.8217299377056</v>
      </c>
      <c r="M10" s="185">
        <f t="shared" si="16"/>
        <v>7747.0348721980017</v>
      </c>
      <c r="N10" s="185">
        <f t="shared" si="11"/>
        <v>370000.03487219801</v>
      </c>
      <c r="O10" s="185">
        <f t="shared" si="12"/>
        <v>9913.4591236556007</v>
      </c>
      <c r="P10" s="186">
        <f t="shared" si="13"/>
        <v>0.96791646852212943</v>
      </c>
      <c r="Q10" s="187">
        <v>4270.4356412584639</v>
      </c>
      <c r="R10" s="190">
        <f t="shared" si="14"/>
        <v>6.0136843583920588E-2</v>
      </c>
      <c r="S10" s="190">
        <f t="shared" si="15"/>
        <v>6.1102592657731852E-2</v>
      </c>
      <c r="T10" s="188">
        <v>37323</v>
      </c>
      <c r="U10" s="189">
        <v>341704</v>
      </c>
      <c r="V10" s="189">
        <v>9146.9871777712342</v>
      </c>
      <c r="W10" s="16"/>
      <c r="X10" s="12"/>
      <c r="Y10" s="1"/>
      <c r="Z10" s="16"/>
      <c r="AA10" s="15"/>
      <c r="AB10" s="15"/>
    </row>
    <row r="11" spans="2:28">
      <c r="B11" s="181">
        <v>1108</v>
      </c>
      <c r="C11" s="181" t="s">
        <v>31</v>
      </c>
      <c r="D11" s="181">
        <v>826941</v>
      </c>
      <c r="E11" s="181">
        <f t="shared" si="3"/>
        <v>10278.943443132381</v>
      </c>
      <c r="F11" s="182">
        <f t="shared" si="4"/>
        <v>1.0036011157674112</v>
      </c>
      <c r="G11" s="183">
        <f t="shared" si="5"/>
        <v>-22.129707544467966</v>
      </c>
      <c r="H11" s="183">
        <f t="shared" si="6"/>
        <v>-1780.3349719524479</v>
      </c>
      <c r="I11" s="183">
        <f t="shared" si="7"/>
        <v>0</v>
      </c>
      <c r="J11" s="184">
        <f t="shared" si="8"/>
        <v>0</v>
      </c>
      <c r="K11" s="183">
        <f t="shared" si="9"/>
        <v>-114.1339584153928</v>
      </c>
      <c r="L11" s="184">
        <f t="shared" si="10"/>
        <v>-9182.0769545183502</v>
      </c>
      <c r="M11" s="185">
        <f t="shared" si="16"/>
        <v>-10962.411926470799</v>
      </c>
      <c r="N11" s="185">
        <f t="shared" si="11"/>
        <v>815978.58807352919</v>
      </c>
      <c r="O11" s="185">
        <f t="shared" si="12"/>
        <v>10142.67977717252</v>
      </c>
      <c r="P11" s="186">
        <f t="shared" si="13"/>
        <v>0.99029679436974505</v>
      </c>
      <c r="Q11" s="187">
        <v>1235.3867304140895</v>
      </c>
      <c r="R11" s="190">
        <f t="shared" si="14"/>
        <v>6.5500073443576001E-2</v>
      </c>
      <c r="S11" s="190">
        <f t="shared" si="15"/>
        <v>5.3408071367081505E-2</v>
      </c>
      <c r="T11" s="188">
        <v>80450</v>
      </c>
      <c r="U11" s="189">
        <v>776106</v>
      </c>
      <c r="V11" s="189">
        <v>9757.7982574147882</v>
      </c>
      <c r="W11" s="16"/>
      <c r="X11" s="12"/>
      <c r="Y11" s="1"/>
      <c r="Z11" s="16"/>
      <c r="AA11" s="16"/>
      <c r="AB11" s="15"/>
    </row>
    <row r="12" spans="2:28">
      <c r="B12" s="181">
        <v>1111</v>
      </c>
      <c r="C12" s="181" t="s">
        <v>32</v>
      </c>
      <c r="D12" s="181">
        <v>27626</v>
      </c>
      <c r="E12" s="181">
        <f t="shared" si="3"/>
        <v>8482.0386859072769</v>
      </c>
      <c r="F12" s="182">
        <f t="shared" si="4"/>
        <v>0.82815744013518811</v>
      </c>
      <c r="G12" s="183">
        <f t="shared" si="5"/>
        <v>1056.0131467905942</v>
      </c>
      <c r="H12" s="183">
        <f t="shared" si="6"/>
        <v>3439.4348190969654</v>
      </c>
      <c r="I12" s="183">
        <f t="shared" si="7"/>
        <v>257.53554805830726</v>
      </c>
      <c r="J12" s="184">
        <f t="shared" si="8"/>
        <v>838.79328002590671</v>
      </c>
      <c r="K12" s="183">
        <f t="shared" si="9"/>
        <v>143.40158964291447</v>
      </c>
      <c r="L12" s="184">
        <f t="shared" si="10"/>
        <v>467.05897746697241</v>
      </c>
      <c r="M12" s="185">
        <f t="shared" si="16"/>
        <v>3906.4937965639378</v>
      </c>
      <c r="N12" s="185">
        <f t="shared" si="11"/>
        <v>31532.493796563936</v>
      </c>
      <c r="O12" s="185">
        <f t="shared" si="12"/>
        <v>9681.4534223407863</v>
      </c>
      <c r="P12" s="186">
        <f t="shared" si="13"/>
        <v>0.94526422006954003</v>
      </c>
      <c r="Q12" s="187">
        <v>648.98258401200837</v>
      </c>
      <c r="R12" s="190">
        <f t="shared" si="14"/>
        <v>4.4461247637051039E-2</v>
      </c>
      <c r="S12" s="190">
        <f t="shared" si="15"/>
        <v>5.1836933450883485E-2</v>
      </c>
      <c r="T12" s="188">
        <v>3257</v>
      </c>
      <c r="U12" s="189">
        <v>26450</v>
      </c>
      <c r="V12" s="189">
        <v>8064.0243902439024</v>
      </c>
      <c r="W12" s="15"/>
      <c r="X12" s="13"/>
      <c r="Y12" s="1"/>
      <c r="Z12" s="16"/>
      <c r="AA12" s="16"/>
      <c r="AB12" s="15"/>
    </row>
    <row r="13" spans="2:28">
      <c r="B13" s="181">
        <v>1112</v>
      </c>
      <c r="C13" s="181" t="s">
        <v>33</v>
      </c>
      <c r="D13" s="181">
        <v>26582</v>
      </c>
      <c r="E13" s="181">
        <f t="shared" si="3"/>
        <v>8374.921235034657</v>
      </c>
      <c r="F13" s="182">
        <f t="shared" si="4"/>
        <v>0.81769885615633098</v>
      </c>
      <c r="G13" s="183">
        <f t="shared" si="5"/>
        <v>1120.2836173141661</v>
      </c>
      <c r="H13" s="183">
        <f t="shared" si="6"/>
        <v>3555.7802013551636</v>
      </c>
      <c r="I13" s="183">
        <f t="shared" si="7"/>
        <v>295.02665586372422</v>
      </c>
      <c r="J13" s="184">
        <f t="shared" si="8"/>
        <v>936.41460571146069</v>
      </c>
      <c r="K13" s="183">
        <f t="shared" si="9"/>
        <v>180.89269744833143</v>
      </c>
      <c r="L13" s="184">
        <f t="shared" si="10"/>
        <v>574.15342170100394</v>
      </c>
      <c r="M13" s="185">
        <f t="shared" si="16"/>
        <v>4129.9336230561676</v>
      </c>
      <c r="N13" s="185">
        <f t="shared" si="11"/>
        <v>30711.933623056168</v>
      </c>
      <c r="O13" s="185">
        <f t="shared" si="12"/>
        <v>9676.097549797154</v>
      </c>
      <c r="P13" s="186">
        <f t="shared" si="13"/>
        <v>0.94474129087059711</v>
      </c>
      <c r="Q13" s="187">
        <v>-245.38760465025553</v>
      </c>
      <c r="R13" s="190">
        <f t="shared" si="14"/>
        <v>0.13037931621023985</v>
      </c>
      <c r="S13" s="190">
        <f t="shared" si="15"/>
        <v>0.14035115642885573</v>
      </c>
      <c r="T13" s="188">
        <v>3174</v>
      </c>
      <c r="U13" s="189">
        <v>23516</v>
      </c>
      <c r="V13" s="189">
        <v>7344.159900062461</v>
      </c>
      <c r="W13" s="15"/>
      <c r="X13" s="13"/>
      <c r="Y13" s="1"/>
      <c r="Z13" s="16"/>
      <c r="AA13" s="16"/>
      <c r="AB13" s="15"/>
    </row>
    <row r="14" spans="2:28">
      <c r="B14" s="181">
        <v>1114</v>
      </c>
      <c r="C14" s="181" t="s">
        <v>34</v>
      </c>
      <c r="D14" s="181">
        <v>23596</v>
      </c>
      <c r="E14" s="181">
        <f t="shared" si="3"/>
        <v>8454.3174489430312</v>
      </c>
      <c r="F14" s="182">
        <f t="shared" si="4"/>
        <v>0.82545083273903996</v>
      </c>
      <c r="G14" s="183">
        <f t="shared" si="5"/>
        <v>1072.6458889691417</v>
      </c>
      <c r="H14" s="183">
        <f t="shared" si="6"/>
        <v>2993.7546761128742</v>
      </c>
      <c r="I14" s="183">
        <f t="shared" si="7"/>
        <v>267.23798099579324</v>
      </c>
      <c r="J14" s="184">
        <f t="shared" si="8"/>
        <v>745.86120495925888</v>
      </c>
      <c r="K14" s="183">
        <f t="shared" si="9"/>
        <v>153.10402258040045</v>
      </c>
      <c r="L14" s="184">
        <f t="shared" si="10"/>
        <v>427.31332702189763</v>
      </c>
      <c r="M14" s="185">
        <f t="shared" si="16"/>
        <v>3421.068003134772</v>
      </c>
      <c r="N14" s="185">
        <f t="shared" si="11"/>
        <v>27017.068003134773</v>
      </c>
      <c r="O14" s="185">
        <f t="shared" si="12"/>
        <v>9680.0673604925742</v>
      </c>
      <c r="P14" s="186">
        <f t="shared" si="13"/>
        <v>0.94512888969973263</v>
      </c>
      <c r="Q14" s="187">
        <v>550.91381393230495</v>
      </c>
      <c r="R14" s="190">
        <f t="shared" si="14"/>
        <v>7.4010013654984066E-2</v>
      </c>
      <c r="S14" s="190">
        <f t="shared" si="15"/>
        <v>7.2470766053902E-2</v>
      </c>
      <c r="T14" s="188">
        <v>2791</v>
      </c>
      <c r="U14" s="189">
        <v>21970</v>
      </c>
      <c r="V14" s="189">
        <v>7883.0283458916401</v>
      </c>
      <c r="W14" s="15"/>
      <c r="X14" s="13"/>
      <c r="Y14" s="1"/>
      <c r="Z14" s="16"/>
      <c r="AA14" s="16"/>
      <c r="AB14" s="15"/>
    </row>
    <row r="15" spans="2:28">
      <c r="B15" s="181">
        <v>1119</v>
      </c>
      <c r="C15" s="181" t="s">
        <v>35</v>
      </c>
      <c r="D15" s="181">
        <v>156760</v>
      </c>
      <c r="E15" s="181">
        <f t="shared" si="3"/>
        <v>8198.7447698744763</v>
      </c>
      <c r="F15" s="182">
        <f t="shared" si="4"/>
        <v>0.80049758464579968</v>
      </c>
      <c r="G15" s="183">
        <f t="shared" si="5"/>
        <v>1225.9894964102746</v>
      </c>
      <c r="H15" s="183">
        <f t="shared" si="6"/>
        <v>23440.91917136445</v>
      </c>
      <c r="I15" s="183">
        <f t="shared" si="7"/>
        <v>356.68841866978744</v>
      </c>
      <c r="J15" s="184">
        <f t="shared" si="8"/>
        <v>6819.8825649663358</v>
      </c>
      <c r="K15" s="183">
        <f t="shared" si="9"/>
        <v>242.55446025439466</v>
      </c>
      <c r="L15" s="184">
        <f t="shared" si="10"/>
        <v>4637.6412800640255</v>
      </c>
      <c r="M15" s="185">
        <f t="shared" si="16"/>
        <v>28078.560451428475</v>
      </c>
      <c r="N15" s="185">
        <f t="shared" si="11"/>
        <v>184838.56045142846</v>
      </c>
      <c r="O15" s="185">
        <f t="shared" si="12"/>
        <v>9667.2887265391455</v>
      </c>
      <c r="P15" s="186">
        <f t="shared" si="13"/>
        <v>0.94388122729507051</v>
      </c>
      <c r="Q15" s="187">
        <v>2872.3862315964652</v>
      </c>
      <c r="R15" s="190">
        <f t="shared" si="14"/>
        <v>6.6750141203530428E-2</v>
      </c>
      <c r="S15" s="190">
        <f t="shared" si="15"/>
        <v>5.955292529269067E-2</v>
      </c>
      <c r="T15" s="188">
        <v>19120</v>
      </c>
      <c r="U15" s="189">
        <v>146951</v>
      </c>
      <c r="V15" s="189">
        <v>7737.9284924437889</v>
      </c>
      <c r="W15" s="15"/>
      <c r="X15" s="13"/>
      <c r="Y15" s="1"/>
      <c r="Z15" s="16"/>
      <c r="AA15" s="16"/>
      <c r="AB15" s="15"/>
    </row>
    <row r="16" spans="2:28">
      <c r="B16" s="181">
        <v>1120</v>
      </c>
      <c r="C16" s="181" t="s">
        <v>36</v>
      </c>
      <c r="D16" s="181">
        <v>184059</v>
      </c>
      <c r="E16" s="181">
        <f t="shared" si="3"/>
        <v>9273.428053204354</v>
      </c>
      <c r="F16" s="182">
        <f t="shared" si="4"/>
        <v>0.90542600926584738</v>
      </c>
      <c r="G16" s="183">
        <f t="shared" si="5"/>
        <v>581.17952641234808</v>
      </c>
      <c r="H16" s="183">
        <f t="shared" si="6"/>
        <v>11535.251240232285</v>
      </c>
      <c r="I16" s="183">
        <f t="shared" si="7"/>
        <v>0</v>
      </c>
      <c r="J16" s="184">
        <f t="shared" si="8"/>
        <v>0</v>
      </c>
      <c r="K16" s="183">
        <f t="shared" si="9"/>
        <v>-114.1339584153928</v>
      </c>
      <c r="L16" s="184">
        <f t="shared" si="10"/>
        <v>-2265.3308066287163</v>
      </c>
      <c r="M16" s="185">
        <f t="shared" si="16"/>
        <v>9269.9204336035691</v>
      </c>
      <c r="N16" s="185">
        <f t="shared" si="11"/>
        <v>193328.92043360358</v>
      </c>
      <c r="O16" s="185">
        <f t="shared" si="12"/>
        <v>9740.4736212013086</v>
      </c>
      <c r="P16" s="186">
        <f t="shared" si="13"/>
        <v>0.95102675176911955</v>
      </c>
      <c r="Q16" s="187">
        <v>1585.2470382257088</v>
      </c>
      <c r="R16" s="190">
        <f t="shared" si="14"/>
        <v>7.5450200413681889E-2</v>
      </c>
      <c r="S16" s="190">
        <f t="shared" si="15"/>
        <v>6.1362279610197634E-2</v>
      </c>
      <c r="T16" s="188">
        <v>19848</v>
      </c>
      <c r="U16" s="189">
        <v>171146</v>
      </c>
      <c r="V16" s="189">
        <v>8737.2881355932204</v>
      </c>
      <c r="W16" s="15"/>
      <c r="X16" s="13"/>
      <c r="Y16" s="1"/>
      <c r="Z16" s="16"/>
      <c r="AA16" s="16"/>
      <c r="AB16" s="15"/>
    </row>
    <row r="17" spans="2:28">
      <c r="B17" s="181">
        <v>1121</v>
      </c>
      <c r="C17" s="181" t="s">
        <v>37</v>
      </c>
      <c r="D17" s="181">
        <v>184077</v>
      </c>
      <c r="E17" s="181">
        <f t="shared" si="3"/>
        <v>9634.5127185177444</v>
      </c>
      <c r="F17" s="182">
        <f t="shared" si="4"/>
        <v>0.94068108922614624</v>
      </c>
      <c r="G17" s="183">
        <f t="shared" si="5"/>
        <v>364.52872722431385</v>
      </c>
      <c r="H17" s="183">
        <f t="shared" si="6"/>
        <v>6964.685862347741</v>
      </c>
      <c r="I17" s="183">
        <f t="shared" si="7"/>
        <v>0</v>
      </c>
      <c r="J17" s="184">
        <f t="shared" si="8"/>
        <v>0</v>
      </c>
      <c r="K17" s="183">
        <f t="shared" si="9"/>
        <v>-114.1339584153928</v>
      </c>
      <c r="L17" s="184">
        <f t="shared" si="10"/>
        <v>-2180.6434094844949</v>
      </c>
      <c r="M17" s="185">
        <f t="shared" si="16"/>
        <v>4784.0424528632466</v>
      </c>
      <c r="N17" s="185">
        <f t="shared" si="11"/>
        <v>188861.04245286324</v>
      </c>
      <c r="O17" s="185">
        <f t="shared" si="12"/>
        <v>9884.9074873266636</v>
      </c>
      <c r="P17" s="186">
        <f t="shared" si="13"/>
        <v>0.96512878375323896</v>
      </c>
      <c r="Q17" s="187">
        <v>1274.6382059824846</v>
      </c>
      <c r="R17" s="190">
        <f t="shared" si="14"/>
        <v>7.7122477281637472E-2</v>
      </c>
      <c r="S17" s="190">
        <f t="shared" si="15"/>
        <v>6.6411011214249804E-2</v>
      </c>
      <c r="T17" s="188">
        <v>19106</v>
      </c>
      <c r="U17" s="189">
        <v>170897</v>
      </c>
      <c r="V17" s="189">
        <v>9034.5210403890887</v>
      </c>
      <c r="W17" s="15"/>
      <c r="X17" s="13"/>
      <c r="Y17" s="1"/>
      <c r="Z17" s="16"/>
      <c r="AA17" s="16"/>
      <c r="AB17" s="15"/>
    </row>
    <row r="18" spans="2:28">
      <c r="B18" s="181">
        <v>1122</v>
      </c>
      <c r="C18" s="181" t="s">
        <v>38</v>
      </c>
      <c r="D18" s="181">
        <v>107128</v>
      </c>
      <c r="E18" s="181">
        <f t="shared" si="3"/>
        <v>8879.9734748010596</v>
      </c>
      <c r="F18" s="182">
        <f t="shared" si="4"/>
        <v>0.86701044096605628</v>
      </c>
      <c r="G18" s="183">
        <f t="shared" si="5"/>
        <v>817.25227345432461</v>
      </c>
      <c r="H18" s="183">
        <f t="shared" si="6"/>
        <v>9859.3314269529728</v>
      </c>
      <c r="I18" s="183">
        <f t="shared" si="7"/>
        <v>118.25837194548329</v>
      </c>
      <c r="J18" s="184">
        <f t="shared" si="8"/>
        <v>1426.6689991503104</v>
      </c>
      <c r="K18" s="183">
        <f t="shared" si="9"/>
        <v>4.1244135300904929</v>
      </c>
      <c r="L18" s="184">
        <f t="shared" si="10"/>
        <v>49.756924827011709</v>
      </c>
      <c r="M18" s="185">
        <f t="shared" si="16"/>
        <v>9909.0883517799848</v>
      </c>
      <c r="N18" s="185">
        <f t="shared" si="11"/>
        <v>117037.08835177998</v>
      </c>
      <c r="O18" s="185">
        <f t="shared" si="12"/>
        <v>9701.3501617854745</v>
      </c>
      <c r="P18" s="186">
        <f t="shared" si="13"/>
        <v>0.9472068701110834</v>
      </c>
      <c r="Q18" s="187">
        <v>1174.8404339947629</v>
      </c>
      <c r="R18" s="190">
        <f t="shared" si="14"/>
        <v>3.8192795604097413E-2</v>
      </c>
      <c r="S18" s="190">
        <f t="shared" si="15"/>
        <v>3.285725570626457E-2</v>
      </c>
      <c r="T18" s="188">
        <v>12064</v>
      </c>
      <c r="U18" s="189">
        <v>103187</v>
      </c>
      <c r="V18" s="189">
        <v>8597.4837527078816</v>
      </c>
      <c r="W18" s="15"/>
      <c r="X18" s="13"/>
      <c r="Y18" s="1"/>
      <c r="Z18" s="16"/>
      <c r="AA18" s="16"/>
      <c r="AB18" s="15"/>
    </row>
    <row r="19" spans="2:28">
      <c r="B19" s="181">
        <v>1124</v>
      </c>
      <c r="C19" s="181" t="s">
        <v>39</v>
      </c>
      <c r="D19" s="181">
        <v>347990</v>
      </c>
      <c r="E19" s="181">
        <f t="shared" si="3"/>
        <v>12673.999344429472</v>
      </c>
      <c r="F19" s="182">
        <f t="shared" si="4"/>
        <v>1.2374462369284818</v>
      </c>
      <c r="G19" s="183">
        <f t="shared" si="5"/>
        <v>-1459.1632483227229</v>
      </c>
      <c r="H19" s="183">
        <f t="shared" si="6"/>
        <v>-40064.245309197002</v>
      </c>
      <c r="I19" s="183">
        <f t="shared" si="7"/>
        <v>0</v>
      </c>
      <c r="J19" s="184">
        <f t="shared" si="8"/>
        <v>0</v>
      </c>
      <c r="K19" s="183">
        <f t="shared" si="9"/>
        <v>-114.1339584153928</v>
      </c>
      <c r="L19" s="184">
        <f t="shared" si="10"/>
        <v>-3133.7760962114398</v>
      </c>
      <c r="M19" s="185">
        <f t="shared" si="16"/>
        <v>-43198.021405408443</v>
      </c>
      <c r="N19" s="185">
        <f t="shared" si="11"/>
        <v>304791.97859459155</v>
      </c>
      <c r="O19" s="185">
        <f t="shared" si="12"/>
        <v>11100.702137691354</v>
      </c>
      <c r="P19" s="186">
        <f t="shared" si="13"/>
        <v>1.0838348428341731</v>
      </c>
      <c r="Q19" s="187">
        <v>1218.0621386821294</v>
      </c>
      <c r="R19" s="190">
        <f t="shared" si="14"/>
        <v>8.4574292357271527E-2</v>
      </c>
      <c r="S19" s="190">
        <f t="shared" si="15"/>
        <v>7.256604000353252E-2</v>
      </c>
      <c r="T19" s="188">
        <v>27457</v>
      </c>
      <c r="U19" s="189">
        <v>320854</v>
      </c>
      <c r="V19" s="189">
        <v>11816.521194711451</v>
      </c>
      <c r="W19" s="15"/>
      <c r="X19" s="13"/>
      <c r="Y19" s="1"/>
      <c r="Z19" s="16"/>
      <c r="AA19" s="16"/>
      <c r="AB19" s="15"/>
    </row>
    <row r="20" spans="2:28">
      <c r="B20" s="181">
        <v>1127</v>
      </c>
      <c r="C20" s="181" t="s">
        <v>40</v>
      </c>
      <c r="D20" s="181">
        <v>125025</v>
      </c>
      <c r="E20" s="181">
        <f t="shared" si="3"/>
        <v>11049.491825011048</v>
      </c>
      <c r="F20" s="182">
        <f t="shared" si="4"/>
        <v>1.0788348418876652</v>
      </c>
      <c r="G20" s="183">
        <f t="shared" si="5"/>
        <v>-484.45873667166813</v>
      </c>
      <c r="H20" s="183">
        <f t="shared" si="6"/>
        <v>-5481.6506054399242</v>
      </c>
      <c r="I20" s="183">
        <f t="shared" si="7"/>
        <v>0</v>
      </c>
      <c r="J20" s="184">
        <f t="shared" si="8"/>
        <v>0</v>
      </c>
      <c r="K20" s="183">
        <f t="shared" si="9"/>
        <v>-114.1339584153928</v>
      </c>
      <c r="L20" s="184">
        <f t="shared" si="10"/>
        <v>-1291.4257394701694</v>
      </c>
      <c r="M20" s="185">
        <f t="shared" si="16"/>
        <v>-6773.0763449100941</v>
      </c>
      <c r="N20" s="185">
        <f t="shared" si="11"/>
        <v>118251.92365508991</v>
      </c>
      <c r="O20" s="185">
        <f t="shared" si="12"/>
        <v>10450.899129923986</v>
      </c>
      <c r="P20" s="186">
        <f t="shared" si="13"/>
        <v>1.0203902848178468</v>
      </c>
      <c r="Q20" s="187">
        <v>909.74546742866369</v>
      </c>
      <c r="R20" s="190">
        <f t="shared" si="14"/>
        <v>8.6871479240559143E-2</v>
      </c>
      <c r="S20" s="190">
        <f t="shared" si="15"/>
        <v>7.7842233191189977E-2</v>
      </c>
      <c r="T20" s="188">
        <v>11315</v>
      </c>
      <c r="U20" s="189">
        <v>115032</v>
      </c>
      <c r="V20" s="189">
        <v>10251.492736832724</v>
      </c>
      <c r="W20" s="15"/>
      <c r="X20" s="13"/>
      <c r="Y20" s="1"/>
      <c r="Z20" s="16"/>
      <c r="AA20" s="16"/>
      <c r="AB20" s="15"/>
    </row>
    <row r="21" spans="2:28">
      <c r="B21" s="181">
        <v>1130</v>
      </c>
      <c r="C21" s="181" t="s">
        <v>41</v>
      </c>
      <c r="D21" s="181">
        <v>118546</v>
      </c>
      <c r="E21" s="181">
        <f t="shared" si="3"/>
        <v>9070.0841622035186</v>
      </c>
      <c r="F21" s="182">
        <f t="shared" si="4"/>
        <v>0.88557220259573932</v>
      </c>
      <c r="G21" s="183">
        <f t="shared" si="5"/>
        <v>703.18586101284927</v>
      </c>
      <c r="H21" s="183">
        <f t="shared" si="6"/>
        <v>9190.6392034379387</v>
      </c>
      <c r="I21" s="183">
        <f t="shared" si="7"/>
        <v>51.719631354622649</v>
      </c>
      <c r="J21" s="184">
        <f t="shared" si="8"/>
        <v>675.97558180491797</v>
      </c>
      <c r="K21" s="183">
        <f t="shared" si="9"/>
        <v>-62.414327060770148</v>
      </c>
      <c r="L21" s="184">
        <f t="shared" si="10"/>
        <v>-815.75525468426576</v>
      </c>
      <c r="M21" s="185">
        <f t="shared" si="16"/>
        <v>8374.8839487536734</v>
      </c>
      <c r="N21" s="185">
        <f t="shared" si="11"/>
        <v>126920.88394875368</v>
      </c>
      <c r="O21" s="185">
        <f t="shared" si="12"/>
        <v>9710.8556961555987</v>
      </c>
      <c r="P21" s="186">
        <f t="shared" si="13"/>
        <v>0.94813495819256766</v>
      </c>
      <c r="Q21" s="187">
        <v>1695.6803110337614</v>
      </c>
      <c r="R21" s="190">
        <f t="shared" si="14"/>
        <v>6.4758927929869939E-2</v>
      </c>
      <c r="S21" s="191">
        <f t="shared" si="15"/>
        <v>5.6449409135007879E-2</v>
      </c>
      <c r="T21" s="188">
        <v>13070</v>
      </c>
      <c r="U21" s="189">
        <v>111336</v>
      </c>
      <c r="V21" s="189">
        <v>8585.4410857495368</v>
      </c>
      <c r="W21" s="16"/>
      <c r="X21" s="1"/>
      <c r="Y21" s="1"/>
      <c r="Z21" s="16"/>
      <c r="AA21" s="16"/>
      <c r="AB21" s="15"/>
    </row>
    <row r="22" spans="2:28">
      <c r="B22" s="181">
        <v>1133</v>
      </c>
      <c r="C22" s="181" t="s">
        <v>42</v>
      </c>
      <c r="D22" s="181">
        <v>43875</v>
      </c>
      <c r="E22" s="181">
        <f t="shared" si="3"/>
        <v>17005.81395348837</v>
      </c>
      <c r="F22" s="182">
        <f t="shared" si="4"/>
        <v>1.6603898983077743</v>
      </c>
      <c r="G22" s="183">
        <f t="shared" si="5"/>
        <v>-4058.2520137580614</v>
      </c>
      <c r="H22" s="183">
        <f t="shared" si="6"/>
        <v>-10470.2901954958</v>
      </c>
      <c r="I22" s="183">
        <f t="shared" si="7"/>
        <v>0</v>
      </c>
      <c r="J22" s="184">
        <f t="shared" si="8"/>
        <v>0</v>
      </c>
      <c r="K22" s="183">
        <f t="shared" si="9"/>
        <v>-114.1339584153928</v>
      </c>
      <c r="L22" s="184">
        <f t="shared" si="10"/>
        <v>-294.46561271171339</v>
      </c>
      <c r="M22" s="185">
        <f t="shared" si="16"/>
        <v>-10764.755808207514</v>
      </c>
      <c r="N22" s="185">
        <f t="shared" si="11"/>
        <v>33110.244191792488</v>
      </c>
      <c r="O22" s="185">
        <f t="shared" si="12"/>
        <v>12833.427981314917</v>
      </c>
      <c r="P22" s="186">
        <f t="shared" si="13"/>
        <v>1.2530123073858908</v>
      </c>
      <c r="Q22" s="187">
        <v>-6209.2027126852909</v>
      </c>
      <c r="R22" s="190">
        <f t="shared" si="14"/>
        <v>1.0758385551050497E-2</v>
      </c>
      <c r="S22" s="191">
        <f t="shared" si="15"/>
        <v>8.407784654420004E-3</v>
      </c>
      <c r="T22" s="188">
        <v>2580</v>
      </c>
      <c r="U22" s="189">
        <v>43408</v>
      </c>
      <c r="V22" s="189">
        <v>16864.024864024865</v>
      </c>
      <c r="W22" s="16"/>
      <c r="X22" s="1"/>
      <c r="Y22" s="1"/>
      <c r="Z22" s="16"/>
      <c r="AA22" s="16"/>
      <c r="AB22" s="15"/>
    </row>
    <row r="23" spans="2:28">
      <c r="B23" s="181">
        <v>1134</v>
      </c>
      <c r="C23" s="181" t="s">
        <v>43</v>
      </c>
      <c r="D23" s="181">
        <v>81870</v>
      </c>
      <c r="E23" s="181">
        <f t="shared" si="3"/>
        <v>21493.830401680232</v>
      </c>
      <c r="F23" s="182">
        <f t="shared" si="4"/>
        <v>2.0985845765747513</v>
      </c>
      <c r="G23" s="183">
        <f t="shared" si="5"/>
        <v>-6751.0618826731788</v>
      </c>
      <c r="H23" s="183">
        <f t="shared" si="6"/>
        <v>-25714.794711102139</v>
      </c>
      <c r="I23" s="183">
        <f t="shared" si="7"/>
        <v>0</v>
      </c>
      <c r="J23" s="184">
        <f t="shared" si="8"/>
        <v>0</v>
      </c>
      <c r="K23" s="183">
        <f t="shared" si="9"/>
        <v>-114.1339584153928</v>
      </c>
      <c r="L23" s="184">
        <f t="shared" si="10"/>
        <v>-434.73624760423115</v>
      </c>
      <c r="M23" s="185">
        <f t="shared" si="16"/>
        <v>-26149.530958706371</v>
      </c>
      <c r="N23" s="185">
        <f t="shared" si="11"/>
        <v>55720.469041293632</v>
      </c>
      <c r="O23" s="185">
        <f t="shared" si="12"/>
        <v>14628.634560591659</v>
      </c>
      <c r="P23" s="186">
        <f t="shared" si="13"/>
        <v>1.4282901786926814</v>
      </c>
      <c r="Q23" s="187">
        <v>-14637.089431247397</v>
      </c>
      <c r="R23" s="190">
        <f t="shared" si="14"/>
        <v>0.11518239027978315</v>
      </c>
      <c r="S23" s="190">
        <f t="shared" si="15"/>
        <v>0.11371851210929267</v>
      </c>
      <c r="T23" s="188">
        <v>3809</v>
      </c>
      <c r="U23" s="189">
        <v>73414</v>
      </c>
      <c r="V23" s="189">
        <v>19299.158780231333</v>
      </c>
      <c r="W23" s="15"/>
      <c r="X23" s="13"/>
      <c r="Z23" s="16"/>
      <c r="AA23" s="16"/>
      <c r="AB23" s="15"/>
    </row>
    <row r="24" spans="2:28">
      <c r="B24" s="181">
        <v>1135</v>
      </c>
      <c r="C24" s="181" t="s">
        <v>44</v>
      </c>
      <c r="D24" s="181">
        <v>58918</v>
      </c>
      <c r="E24" s="181">
        <f t="shared" si="3"/>
        <v>12917.78118833589</v>
      </c>
      <c r="F24" s="182">
        <f t="shared" si="4"/>
        <v>1.2612482679350616</v>
      </c>
      <c r="G24" s="183">
        <f t="shared" si="5"/>
        <v>-1605.4323546665735</v>
      </c>
      <c r="H24" s="183">
        <f t="shared" si="6"/>
        <v>-7322.3769696342415</v>
      </c>
      <c r="I24" s="183">
        <f t="shared" si="7"/>
        <v>0</v>
      </c>
      <c r="J24" s="184">
        <f t="shared" si="8"/>
        <v>0</v>
      </c>
      <c r="K24" s="183">
        <f t="shared" si="9"/>
        <v>-114.1339584153928</v>
      </c>
      <c r="L24" s="184">
        <f t="shared" si="10"/>
        <v>-520.56498433260651</v>
      </c>
      <c r="M24" s="185">
        <f t="shared" si="16"/>
        <v>-7842.9419539668479</v>
      </c>
      <c r="N24" s="185">
        <f t="shared" si="11"/>
        <v>51075.058046033155</v>
      </c>
      <c r="O24" s="185">
        <f t="shared" si="12"/>
        <v>11198.214875253927</v>
      </c>
      <c r="P24" s="186">
        <f t="shared" si="13"/>
        <v>1.0933556552368056</v>
      </c>
      <c r="Q24" s="187">
        <v>-4737.2961133944191</v>
      </c>
      <c r="R24" s="190">
        <f t="shared" si="14"/>
        <v>2.6410229608724436E-2</v>
      </c>
      <c r="S24" s="190">
        <f t="shared" si="15"/>
        <v>3.4061610403878201E-2</v>
      </c>
      <c r="T24" s="188">
        <v>4561</v>
      </c>
      <c r="U24" s="189">
        <v>57402</v>
      </c>
      <c r="V24" s="189">
        <v>12492.27421109902</v>
      </c>
      <c r="W24" s="15"/>
      <c r="X24" s="13"/>
      <c r="Z24" s="16"/>
      <c r="AA24" s="16"/>
      <c r="AB24" s="15"/>
    </row>
    <row r="25" spans="2:28">
      <c r="B25" s="181">
        <v>1144</v>
      </c>
      <c r="C25" s="181" t="s">
        <v>45</v>
      </c>
      <c r="D25" s="181">
        <v>4389</v>
      </c>
      <c r="E25" s="181">
        <f t="shared" si="3"/>
        <v>8656.8047337278094</v>
      </c>
      <c r="F25" s="182">
        <f t="shared" si="4"/>
        <v>0.84522100328847438</v>
      </c>
      <c r="G25" s="183">
        <f t="shared" si="5"/>
        <v>951.15351809827473</v>
      </c>
      <c r="H25" s="183">
        <f t="shared" si="6"/>
        <v>482.23483367582526</v>
      </c>
      <c r="I25" s="183">
        <f t="shared" si="7"/>
        <v>196.36743132112088</v>
      </c>
      <c r="J25" s="184">
        <f t="shared" si="8"/>
        <v>99.558287679808288</v>
      </c>
      <c r="K25" s="183">
        <f t="shared" si="9"/>
        <v>82.233472905728078</v>
      </c>
      <c r="L25" s="184">
        <f t="shared" si="10"/>
        <v>41.692370763204131</v>
      </c>
      <c r="M25" s="185">
        <f t="shared" si="16"/>
        <v>523.92720443902942</v>
      </c>
      <c r="N25" s="185">
        <f t="shared" si="11"/>
        <v>4912.9272044390291</v>
      </c>
      <c r="O25" s="185">
        <f t="shared" si="12"/>
        <v>9690.1917247318124</v>
      </c>
      <c r="P25" s="186">
        <f t="shared" si="13"/>
        <v>0.94611739822720431</v>
      </c>
      <c r="Q25" s="187">
        <v>133.28898375624573</v>
      </c>
      <c r="R25" s="190">
        <f t="shared" si="14"/>
        <v>-2.5532859680284192E-2</v>
      </c>
      <c r="S25" s="190">
        <f t="shared" si="15"/>
        <v>-6.3126005023806256E-3</v>
      </c>
      <c r="T25" s="188">
        <v>507</v>
      </c>
      <c r="U25" s="189">
        <v>4504</v>
      </c>
      <c r="V25" s="189">
        <v>8711.7988394584136</v>
      </c>
      <c r="W25" s="15"/>
      <c r="X25" s="13"/>
      <c r="Z25" s="16"/>
      <c r="AA25" s="16"/>
      <c r="AB25" s="15"/>
    </row>
    <row r="26" spans="2:28">
      <c r="B26" s="181">
        <v>1145</v>
      </c>
      <c r="C26" s="181" t="s">
        <v>46</v>
      </c>
      <c r="D26" s="181">
        <v>8184</v>
      </c>
      <c r="E26" s="181">
        <f t="shared" si="3"/>
        <v>9527.3573923166477</v>
      </c>
      <c r="F26" s="182">
        <f t="shared" si="4"/>
        <v>0.93021880722889549</v>
      </c>
      <c r="G26" s="183">
        <f t="shared" si="5"/>
        <v>428.82192294497179</v>
      </c>
      <c r="H26" s="183">
        <f t="shared" si="6"/>
        <v>368.35803180973073</v>
      </c>
      <c r="I26" s="183">
        <f t="shared" si="7"/>
        <v>0</v>
      </c>
      <c r="J26" s="184">
        <f t="shared" si="8"/>
        <v>0</v>
      </c>
      <c r="K26" s="183">
        <f t="shared" si="9"/>
        <v>-114.1339584153928</v>
      </c>
      <c r="L26" s="184">
        <f t="shared" si="10"/>
        <v>-98.041070278822417</v>
      </c>
      <c r="M26" s="185">
        <f t="shared" si="16"/>
        <v>270.31696153090832</v>
      </c>
      <c r="N26" s="185">
        <f t="shared" si="11"/>
        <v>8454.3169615309089</v>
      </c>
      <c r="O26" s="185">
        <f t="shared" si="12"/>
        <v>9842.0453568462253</v>
      </c>
      <c r="P26" s="186">
        <f t="shared" si="13"/>
        <v>0.96094387095433864</v>
      </c>
      <c r="Q26" s="187">
        <v>111.88731387726074</v>
      </c>
      <c r="R26" s="190">
        <f t="shared" si="14"/>
        <v>0.1430167597765363</v>
      </c>
      <c r="S26" s="190">
        <f t="shared" si="15"/>
        <v>0.13370230422538892</v>
      </c>
      <c r="T26" s="188">
        <v>859</v>
      </c>
      <c r="U26" s="189">
        <v>7160</v>
      </c>
      <c r="V26" s="189">
        <v>8403.7558685446002</v>
      </c>
      <c r="W26" s="15"/>
      <c r="Z26" s="16"/>
      <c r="AA26" s="16"/>
      <c r="AB26" s="15"/>
    </row>
    <row r="27" spans="2:28">
      <c r="B27" s="181">
        <v>1146</v>
      </c>
      <c r="C27" s="181" t="s">
        <v>47</v>
      </c>
      <c r="D27" s="181">
        <v>98894</v>
      </c>
      <c r="E27" s="181">
        <f t="shared" si="3"/>
        <v>8847.1998568616928</v>
      </c>
      <c r="F27" s="182">
        <f t="shared" si="4"/>
        <v>0.86381053625662241</v>
      </c>
      <c r="G27" s="183">
        <f t="shared" si="5"/>
        <v>836.91644421794479</v>
      </c>
      <c r="H27" s="183">
        <f t="shared" si="6"/>
        <v>9355.0520134681865</v>
      </c>
      <c r="I27" s="183">
        <f t="shared" si="7"/>
        <v>129.7291382242617</v>
      </c>
      <c r="J27" s="184">
        <f t="shared" si="8"/>
        <v>1450.1123070707972</v>
      </c>
      <c r="K27" s="183">
        <f t="shared" si="9"/>
        <v>15.595179808868906</v>
      </c>
      <c r="L27" s="184">
        <f t="shared" si="10"/>
        <v>174.32291990353662</v>
      </c>
      <c r="M27" s="185">
        <f t="shared" si="16"/>
        <v>9529.3749333717224</v>
      </c>
      <c r="N27" s="185">
        <f t="shared" si="11"/>
        <v>108423.37493337173</v>
      </c>
      <c r="O27" s="185">
        <f t="shared" si="12"/>
        <v>9699.7114808885071</v>
      </c>
      <c r="P27" s="186">
        <f t="shared" si="13"/>
        <v>0.94704687487561179</v>
      </c>
      <c r="Q27" s="187">
        <v>2339.6219140577941</v>
      </c>
      <c r="R27" s="190">
        <f t="shared" si="14"/>
        <v>7.8957417327645454E-2</v>
      </c>
      <c r="S27" s="190">
        <f t="shared" si="15"/>
        <v>6.8050082548792051E-2</v>
      </c>
      <c r="T27" s="188">
        <v>11178</v>
      </c>
      <c r="U27" s="189">
        <v>91657</v>
      </c>
      <c r="V27" s="189">
        <v>8283.5065521915949</v>
      </c>
      <c r="W27" s="15"/>
      <c r="Z27" s="16"/>
      <c r="AA27" s="16"/>
      <c r="AB27" s="15"/>
    </row>
    <row r="28" spans="2:28">
      <c r="B28" s="181">
        <v>1149</v>
      </c>
      <c r="C28" s="181" t="s">
        <v>48</v>
      </c>
      <c r="D28" s="181">
        <v>372223</v>
      </c>
      <c r="E28" s="181">
        <f t="shared" si="3"/>
        <v>8790.2467823828065</v>
      </c>
      <c r="F28" s="182">
        <f t="shared" si="4"/>
        <v>0.85824983155874968</v>
      </c>
      <c r="G28" s="183">
        <f t="shared" si="5"/>
        <v>871.0882889052765</v>
      </c>
      <c r="H28" s="183">
        <f t="shared" si="6"/>
        <v>36886.233593693934</v>
      </c>
      <c r="I28" s="183">
        <f t="shared" si="7"/>
        <v>149.66271429187191</v>
      </c>
      <c r="J28" s="184">
        <f t="shared" si="8"/>
        <v>6337.4676366893154</v>
      </c>
      <c r="K28" s="183">
        <f t="shared" si="9"/>
        <v>35.52875587647911</v>
      </c>
      <c r="L28" s="184">
        <f t="shared" si="10"/>
        <v>1504.4651675895079</v>
      </c>
      <c r="M28" s="185">
        <f t="shared" si="16"/>
        <v>38390.698761283442</v>
      </c>
      <c r="N28" s="185">
        <f t="shared" si="11"/>
        <v>410613.69876128342</v>
      </c>
      <c r="O28" s="185">
        <f t="shared" si="12"/>
        <v>9696.8638271645632</v>
      </c>
      <c r="P28" s="186">
        <f t="shared" si="13"/>
        <v>0.94676883964071812</v>
      </c>
      <c r="Q28" s="187">
        <v>8940.4426373928909</v>
      </c>
      <c r="R28" s="190">
        <f t="shared" si="14"/>
        <v>8.4455256602619197E-2</v>
      </c>
      <c r="S28" s="190">
        <f t="shared" si="15"/>
        <v>8.038326732880112E-2</v>
      </c>
      <c r="T28" s="188">
        <v>42345</v>
      </c>
      <c r="U28" s="189">
        <v>343235</v>
      </c>
      <c r="V28" s="189">
        <v>8136.2300289195473</v>
      </c>
      <c r="W28" s="15"/>
      <c r="Z28" s="16"/>
      <c r="AA28" s="16"/>
      <c r="AB28" s="15"/>
    </row>
    <row r="29" spans="2:28">
      <c r="B29" s="181">
        <v>1151</v>
      </c>
      <c r="C29" s="181" t="s">
        <v>49</v>
      </c>
      <c r="D29" s="181">
        <v>2377</v>
      </c>
      <c r="E29" s="181">
        <f t="shared" si="3"/>
        <v>12380.208333333334</v>
      </c>
      <c r="F29" s="182">
        <f t="shared" si="4"/>
        <v>1.2087614807402844</v>
      </c>
      <c r="G29" s="183">
        <f t="shared" si="5"/>
        <v>-1282.8886416650398</v>
      </c>
      <c r="H29" s="183">
        <f t="shared" si="6"/>
        <v>-246.31461919968766</v>
      </c>
      <c r="I29" s="183">
        <f t="shared" si="7"/>
        <v>0</v>
      </c>
      <c r="J29" s="184">
        <f t="shared" si="8"/>
        <v>0</v>
      </c>
      <c r="K29" s="183">
        <f t="shared" si="9"/>
        <v>-114.1339584153928</v>
      </c>
      <c r="L29" s="184">
        <f t="shared" si="10"/>
        <v>-21.91372001575542</v>
      </c>
      <c r="M29" s="185">
        <f t="shared" si="16"/>
        <v>-268.2283392154431</v>
      </c>
      <c r="N29" s="185">
        <f t="shared" si="11"/>
        <v>2108.7716607845568</v>
      </c>
      <c r="O29" s="185">
        <f t="shared" si="12"/>
        <v>10983.185733252902</v>
      </c>
      <c r="P29" s="186">
        <f t="shared" si="13"/>
        <v>1.0723609403588945</v>
      </c>
      <c r="Q29" s="187">
        <v>-8.9378762928589026</v>
      </c>
      <c r="R29" s="190">
        <f t="shared" si="14"/>
        <v>0.31253451131971288</v>
      </c>
      <c r="S29" s="190">
        <f t="shared" si="15"/>
        <v>0.35355121479845392</v>
      </c>
      <c r="T29" s="188">
        <v>192</v>
      </c>
      <c r="U29" s="189">
        <v>1811</v>
      </c>
      <c r="V29" s="189">
        <v>9146.4646464646466</v>
      </c>
      <c r="W29" s="15"/>
      <c r="Z29" s="16"/>
      <c r="AA29" s="16"/>
      <c r="AB29" s="15"/>
    </row>
    <row r="30" spans="2:28">
      <c r="B30" s="181">
        <v>1160</v>
      </c>
      <c r="C30" s="181" t="s">
        <v>50</v>
      </c>
      <c r="D30" s="181">
        <v>90809</v>
      </c>
      <c r="E30" s="181">
        <f t="shared" si="3"/>
        <v>10431.820792647903</v>
      </c>
      <c r="F30" s="182">
        <f t="shared" si="4"/>
        <v>1.0185275407835785</v>
      </c>
      <c r="G30" s="183">
        <f t="shared" si="5"/>
        <v>-113.85611725378112</v>
      </c>
      <c r="H30" s="183">
        <f t="shared" si="6"/>
        <v>-991.11750069416462</v>
      </c>
      <c r="I30" s="183">
        <f t="shared" si="7"/>
        <v>0</v>
      </c>
      <c r="J30" s="184">
        <f t="shared" si="8"/>
        <v>0</v>
      </c>
      <c r="K30" s="183">
        <f t="shared" si="9"/>
        <v>-114.1339584153928</v>
      </c>
      <c r="L30" s="184">
        <f t="shared" si="10"/>
        <v>-993.53610800599438</v>
      </c>
      <c r="M30" s="185">
        <f t="shared" si="16"/>
        <v>-1984.6536087001591</v>
      </c>
      <c r="N30" s="185">
        <f t="shared" si="11"/>
        <v>88824.346391299841</v>
      </c>
      <c r="O30" s="185">
        <f t="shared" si="12"/>
        <v>10203.830716978729</v>
      </c>
      <c r="P30" s="186">
        <f t="shared" si="13"/>
        <v>0.99626736437621211</v>
      </c>
      <c r="Q30" s="187">
        <v>619.19472328471193</v>
      </c>
      <c r="R30" s="190">
        <f t="shared" si="14"/>
        <v>6.3860446589657671E-2</v>
      </c>
      <c r="S30" s="190">
        <f t="shared" si="15"/>
        <v>6.4960359745235632E-2</v>
      </c>
      <c r="T30" s="188">
        <v>8705</v>
      </c>
      <c r="U30" s="189">
        <v>85358</v>
      </c>
      <c r="V30" s="189">
        <v>9795.501491852192</v>
      </c>
      <c r="W30" s="15"/>
      <c r="Z30" s="16"/>
      <c r="AA30" s="16"/>
      <c r="AB30" s="15"/>
    </row>
    <row r="31" spans="2:28" ht="27.95" customHeight="1">
      <c r="B31" s="181">
        <v>1505</v>
      </c>
      <c r="C31" s="181" t="s">
        <v>51</v>
      </c>
      <c r="D31" s="181">
        <v>215333</v>
      </c>
      <c r="E31" s="181">
        <f t="shared" si="3"/>
        <v>8935.3500145234248</v>
      </c>
      <c r="F31" s="182">
        <f t="shared" si="4"/>
        <v>0.87241721816647322</v>
      </c>
      <c r="G31" s="183">
        <f t="shared" ref="G31:G94" si="17">($E$364-E31)*0.6</f>
        <v>784.02634962090553</v>
      </c>
      <c r="H31" s="183">
        <f t="shared" ref="H31:H94" si="18">G31*T31/1000</f>
        <v>18894.250999514203</v>
      </c>
      <c r="I31" s="183">
        <f t="shared" ref="I31:I94" si="19">IF(E31&lt;E$364*0.9,(E$364*0.9-E31)*0.35,0)</f>
        <v>98.876583042655511</v>
      </c>
      <c r="J31" s="184">
        <f t="shared" ref="J31:J94" si="20">I31*T31/1000</f>
        <v>2382.8267747449554</v>
      </c>
      <c r="K31" s="183">
        <f t="shared" ref="K31:K94" si="21">I31+J$366</f>
        <v>-15.257375372737286</v>
      </c>
      <c r="L31" s="184">
        <f t="shared" ref="L31:L94" si="22">K31*T31/1000</f>
        <v>-367.68748910759587</v>
      </c>
      <c r="M31" s="185">
        <f t="shared" si="16"/>
        <v>18526.563510406606</v>
      </c>
      <c r="N31" s="185">
        <f t="shared" ref="N31:N94" si="23">D31+M31</f>
        <v>233859.56351040662</v>
      </c>
      <c r="O31" s="185">
        <f t="shared" ref="O31:O94" si="24">N31/T31*1000</f>
        <v>9704.1189887715936</v>
      </c>
      <c r="P31" s="186">
        <f t="shared" si="13"/>
        <v>0.94747720897110432</v>
      </c>
      <c r="Q31" s="187">
        <v>3257.3677900231196</v>
      </c>
      <c r="R31" s="190">
        <f t="shared" si="14"/>
        <v>6.3814125365583743E-2</v>
      </c>
      <c r="S31" s="190">
        <f t="shared" si="15"/>
        <v>6.7345605096246666E-2</v>
      </c>
      <c r="T31" s="188">
        <v>24099</v>
      </c>
      <c r="U31" s="189">
        <v>202416</v>
      </c>
      <c r="V31" s="189">
        <v>8371.5620993424054</v>
      </c>
      <c r="W31" s="15"/>
      <c r="Z31" s="1"/>
      <c r="AA31" s="1"/>
    </row>
    <row r="32" spans="2:28">
      <c r="B32" s="181">
        <v>1506</v>
      </c>
      <c r="C32" s="181" t="s">
        <v>52</v>
      </c>
      <c r="D32" s="181">
        <v>317823</v>
      </c>
      <c r="E32" s="181">
        <f t="shared" si="3"/>
        <v>9972.4819579541891</v>
      </c>
      <c r="F32" s="182">
        <f t="shared" si="4"/>
        <v>0.97367925753692697</v>
      </c>
      <c r="G32" s="183">
        <f t="shared" si="17"/>
        <v>161.74718356244702</v>
      </c>
      <c r="H32" s="183">
        <f t="shared" si="18"/>
        <v>5154.8827401351864</v>
      </c>
      <c r="I32" s="183">
        <f t="shared" si="19"/>
        <v>0</v>
      </c>
      <c r="J32" s="184">
        <f t="shared" si="20"/>
        <v>0</v>
      </c>
      <c r="K32" s="183">
        <f t="shared" si="21"/>
        <v>-114.1339584153928</v>
      </c>
      <c r="L32" s="184">
        <f t="shared" si="22"/>
        <v>-3637.4492546985684</v>
      </c>
      <c r="M32" s="185">
        <f t="shared" si="16"/>
        <v>1517.433485436618</v>
      </c>
      <c r="N32" s="185">
        <f t="shared" si="23"/>
        <v>319340.4334854366</v>
      </c>
      <c r="O32" s="185">
        <f t="shared" si="24"/>
        <v>10020.095183101243</v>
      </c>
      <c r="P32" s="186">
        <f t="shared" si="13"/>
        <v>0.97832805107755139</v>
      </c>
      <c r="Q32" s="187">
        <v>-709.44436173653594</v>
      </c>
      <c r="R32" s="190">
        <f t="shared" si="14"/>
        <v>5.5932462423751113E-2</v>
      </c>
      <c r="S32" s="190">
        <f t="shared" si="15"/>
        <v>5.9146313972389571E-2</v>
      </c>
      <c r="T32" s="188">
        <v>31870</v>
      </c>
      <c r="U32" s="189">
        <v>300988</v>
      </c>
      <c r="V32" s="189">
        <v>9415.5848218475294</v>
      </c>
      <c r="W32" s="15"/>
      <c r="Z32" s="1"/>
      <c r="AA32" s="1"/>
    </row>
    <row r="33" spans="2:27">
      <c r="B33" s="181">
        <v>1507</v>
      </c>
      <c r="C33" s="181" t="s">
        <v>53</v>
      </c>
      <c r="D33" s="181">
        <v>663681</v>
      </c>
      <c r="E33" s="181">
        <f t="shared" si="3"/>
        <v>9954.7172641367924</v>
      </c>
      <c r="F33" s="182">
        <f t="shared" si="4"/>
        <v>0.97194477318695061</v>
      </c>
      <c r="G33" s="183">
        <f t="shared" si="17"/>
        <v>172.405999852885</v>
      </c>
      <c r="H33" s="183">
        <f t="shared" si="18"/>
        <v>11494.308010191842</v>
      </c>
      <c r="I33" s="183">
        <f t="shared" si="19"/>
        <v>0</v>
      </c>
      <c r="J33" s="184">
        <f t="shared" si="20"/>
        <v>0</v>
      </c>
      <c r="K33" s="183">
        <f t="shared" si="21"/>
        <v>-114.1339584153928</v>
      </c>
      <c r="L33" s="184">
        <f t="shared" si="22"/>
        <v>-7609.3110075542381</v>
      </c>
      <c r="M33" s="185">
        <f t="shared" si="16"/>
        <v>3884.9970026376041</v>
      </c>
      <c r="N33" s="185">
        <f t="shared" si="23"/>
        <v>667565.9970026376</v>
      </c>
      <c r="O33" s="185">
        <f t="shared" si="24"/>
        <v>10012.989305574285</v>
      </c>
      <c r="P33" s="186">
        <f t="shared" si="13"/>
        <v>0.97763425733756093</v>
      </c>
      <c r="Q33" s="187">
        <v>5563.5655601828294</v>
      </c>
      <c r="R33" s="190">
        <f t="shared" si="14"/>
        <v>8.5647031111212898E-2</v>
      </c>
      <c r="S33" s="190">
        <f t="shared" si="15"/>
        <v>7.8938067907105655E-2</v>
      </c>
      <c r="T33" s="188">
        <v>66670</v>
      </c>
      <c r="U33" s="189">
        <v>611323</v>
      </c>
      <c r="V33" s="189">
        <v>9226.4028494672348</v>
      </c>
      <c r="W33" s="16"/>
      <c r="X33" s="105"/>
      <c r="Y33" s="1"/>
      <c r="Z33" s="1"/>
      <c r="AA33" s="1"/>
    </row>
    <row r="34" spans="2:27">
      <c r="B34" s="181">
        <v>1511</v>
      </c>
      <c r="C34" s="181" t="s">
        <v>54</v>
      </c>
      <c r="D34" s="181">
        <v>27302</v>
      </c>
      <c r="E34" s="181">
        <f t="shared" si="3"/>
        <v>8855.6600713590669</v>
      </c>
      <c r="F34" s="182">
        <f t="shared" si="4"/>
        <v>0.86463656285713542</v>
      </c>
      <c r="G34" s="183">
        <f t="shared" si="17"/>
        <v>831.84031551952023</v>
      </c>
      <c r="H34" s="183">
        <f t="shared" si="18"/>
        <v>2564.5636927466808</v>
      </c>
      <c r="I34" s="183">
        <f t="shared" si="19"/>
        <v>126.76806315018074</v>
      </c>
      <c r="J34" s="184">
        <f t="shared" si="20"/>
        <v>390.82593869200724</v>
      </c>
      <c r="K34" s="183">
        <f t="shared" si="21"/>
        <v>12.63410473478794</v>
      </c>
      <c r="L34" s="184">
        <f t="shared" si="22"/>
        <v>38.950944897351221</v>
      </c>
      <c r="M34" s="185">
        <f t="shared" si="16"/>
        <v>2603.5146376440321</v>
      </c>
      <c r="N34" s="185">
        <f t="shared" si="23"/>
        <v>29905.514637644032</v>
      </c>
      <c r="O34" s="185">
        <f t="shared" si="24"/>
        <v>9700.1344916133748</v>
      </c>
      <c r="P34" s="186">
        <f t="shared" si="13"/>
        <v>0.94708817620563734</v>
      </c>
      <c r="Q34" s="187">
        <v>236.45411621400717</v>
      </c>
      <c r="R34" s="190">
        <f t="shared" si="14"/>
        <v>4.4333091076005048E-2</v>
      </c>
      <c r="S34" s="190">
        <f t="shared" si="15"/>
        <v>5.5850225392120763E-2</v>
      </c>
      <c r="T34" s="188">
        <v>3083</v>
      </c>
      <c r="U34" s="189">
        <v>26143</v>
      </c>
      <c r="V34" s="189">
        <v>8387.2313121591269</v>
      </c>
      <c r="W34" s="15"/>
      <c r="Z34" s="1"/>
      <c r="AA34" s="1"/>
    </row>
    <row r="35" spans="2:27">
      <c r="B35" s="181">
        <v>1514</v>
      </c>
      <c r="C35" s="181" t="s">
        <v>55</v>
      </c>
      <c r="D35" s="181">
        <v>24348</v>
      </c>
      <c r="E35" s="181">
        <f t="shared" si="3"/>
        <v>9958.2822085889566</v>
      </c>
      <c r="F35" s="182">
        <f t="shared" si="4"/>
        <v>0.97229284225160051</v>
      </c>
      <c r="G35" s="183">
        <f t="shared" si="17"/>
        <v>170.26703318158653</v>
      </c>
      <c r="H35" s="183">
        <f t="shared" si="18"/>
        <v>416.30289612897906</v>
      </c>
      <c r="I35" s="183">
        <f t="shared" si="19"/>
        <v>0</v>
      </c>
      <c r="J35" s="184">
        <f t="shared" si="20"/>
        <v>0</v>
      </c>
      <c r="K35" s="183">
        <f t="shared" si="21"/>
        <v>-114.1339584153928</v>
      </c>
      <c r="L35" s="184">
        <f t="shared" si="22"/>
        <v>-279.05752832563542</v>
      </c>
      <c r="M35" s="185">
        <f t="shared" si="16"/>
        <v>137.24536780334364</v>
      </c>
      <c r="N35" s="185">
        <f t="shared" si="23"/>
        <v>24485.245367803345</v>
      </c>
      <c r="O35" s="185">
        <f t="shared" si="24"/>
        <v>10014.415283355152</v>
      </c>
      <c r="P35" s="186">
        <f t="shared" si="13"/>
        <v>0.97777348496342109</v>
      </c>
      <c r="Q35" s="187">
        <v>93.706731583125929</v>
      </c>
      <c r="R35" s="190">
        <f t="shared" si="14"/>
        <v>0.10401741180738189</v>
      </c>
      <c r="S35" s="190">
        <f t="shared" si="15"/>
        <v>0.11124206562698033</v>
      </c>
      <c r="T35" s="188">
        <v>2445</v>
      </c>
      <c r="U35" s="189">
        <v>22054</v>
      </c>
      <c r="V35" s="189">
        <v>8961.3978057700115</v>
      </c>
      <c r="W35" s="15"/>
      <c r="Z35" s="1"/>
      <c r="AA35" s="1"/>
    </row>
    <row r="36" spans="2:27">
      <c r="B36" s="181">
        <v>1515</v>
      </c>
      <c r="C36" s="181" t="s">
        <v>56</v>
      </c>
      <c r="D36" s="181">
        <v>102300</v>
      </c>
      <c r="E36" s="181">
        <f t="shared" si="3"/>
        <v>11548.882366222622</v>
      </c>
      <c r="F36" s="182">
        <f t="shared" si="4"/>
        <v>1.1275936376857376</v>
      </c>
      <c r="G36" s="183">
        <f t="shared" si="17"/>
        <v>-784.09306139861292</v>
      </c>
      <c r="H36" s="183">
        <f t="shared" si="18"/>
        <v>-6945.4963378689126</v>
      </c>
      <c r="I36" s="183">
        <f t="shared" si="19"/>
        <v>0</v>
      </c>
      <c r="J36" s="184">
        <f t="shared" si="20"/>
        <v>0</v>
      </c>
      <c r="K36" s="183">
        <f t="shared" si="21"/>
        <v>-114.1339584153928</v>
      </c>
      <c r="L36" s="184">
        <f t="shared" si="22"/>
        <v>-1010.9986036435494</v>
      </c>
      <c r="M36" s="185">
        <f t="shared" si="16"/>
        <v>-7956.494941512462</v>
      </c>
      <c r="N36" s="185">
        <f t="shared" si="23"/>
        <v>94343.505058487543</v>
      </c>
      <c r="O36" s="185">
        <f t="shared" si="24"/>
        <v>10650.655346408617</v>
      </c>
      <c r="P36" s="186">
        <f t="shared" si="13"/>
        <v>1.0398938031370759</v>
      </c>
      <c r="Q36" s="187">
        <v>522.29735311384047</v>
      </c>
      <c r="R36" s="190">
        <f t="shared" si="14"/>
        <v>0.14601303967916116</v>
      </c>
      <c r="S36" s="190">
        <f t="shared" si="15"/>
        <v>0.15144683372595763</v>
      </c>
      <c r="T36" s="188">
        <v>8858</v>
      </c>
      <c r="U36" s="189">
        <v>89266</v>
      </c>
      <c r="V36" s="189">
        <v>10029.887640449439</v>
      </c>
      <c r="W36" s="15"/>
      <c r="Z36" s="1"/>
      <c r="AA36" s="1"/>
    </row>
    <row r="37" spans="2:27">
      <c r="B37" s="181">
        <v>1516</v>
      </c>
      <c r="C37" s="181" t="s">
        <v>57</v>
      </c>
      <c r="D37" s="181">
        <v>87963</v>
      </c>
      <c r="E37" s="181">
        <f t="shared" si="3"/>
        <v>10258.075801749272</v>
      </c>
      <c r="F37" s="182">
        <f t="shared" si="4"/>
        <v>1.0015636701591746</v>
      </c>
      <c r="G37" s="183">
        <f t="shared" si="17"/>
        <v>-9.6091227146025631</v>
      </c>
      <c r="H37" s="183">
        <f t="shared" si="18"/>
        <v>-82.39822727771697</v>
      </c>
      <c r="I37" s="183">
        <f t="shared" si="19"/>
        <v>0</v>
      </c>
      <c r="J37" s="184">
        <f t="shared" si="20"/>
        <v>0</v>
      </c>
      <c r="K37" s="183">
        <f t="shared" si="21"/>
        <v>-114.1339584153928</v>
      </c>
      <c r="L37" s="184">
        <f t="shared" si="22"/>
        <v>-978.69869341199319</v>
      </c>
      <c r="M37" s="185">
        <f t="shared" si="16"/>
        <v>-1061.0969206897103</v>
      </c>
      <c r="N37" s="185">
        <f t="shared" si="23"/>
        <v>86901.903079310287</v>
      </c>
      <c r="O37" s="185">
        <f t="shared" si="24"/>
        <v>10134.332720619275</v>
      </c>
      <c r="P37" s="186">
        <f t="shared" si="13"/>
        <v>0.98948181612645036</v>
      </c>
      <c r="Q37" s="187">
        <v>920.59641035798859</v>
      </c>
      <c r="R37" s="190">
        <f t="shared" si="14"/>
        <v>4.517531873433063E-2</v>
      </c>
      <c r="S37" s="190">
        <f t="shared" si="15"/>
        <v>4.4687773396145658E-2</v>
      </c>
      <c r="T37" s="188">
        <v>8575</v>
      </c>
      <c r="U37" s="189">
        <v>84161</v>
      </c>
      <c r="V37" s="189">
        <v>9819.274297048185</v>
      </c>
      <c r="W37" s="15"/>
      <c r="Z37" s="1"/>
      <c r="AA37" s="1"/>
    </row>
    <row r="38" spans="2:27">
      <c r="B38" s="181">
        <v>1517</v>
      </c>
      <c r="C38" s="181" t="s">
        <v>58</v>
      </c>
      <c r="D38" s="181">
        <v>42014</v>
      </c>
      <c r="E38" s="181">
        <f t="shared" si="3"/>
        <v>8173.9299610894932</v>
      </c>
      <c r="F38" s="182">
        <f t="shared" si="4"/>
        <v>0.79807475102268022</v>
      </c>
      <c r="G38" s="183">
        <f t="shared" si="17"/>
        <v>1240.8783816812645</v>
      </c>
      <c r="H38" s="183">
        <f t="shared" si="18"/>
        <v>6378.1148818416996</v>
      </c>
      <c r="I38" s="183">
        <f t="shared" si="19"/>
        <v>365.37360174453153</v>
      </c>
      <c r="J38" s="184">
        <f t="shared" si="20"/>
        <v>1878.0203129668921</v>
      </c>
      <c r="K38" s="183">
        <f t="shared" si="21"/>
        <v>251.23964332913874</v>
      </c>
      <c r="L38" s="184">
        <f t="shared" si="22"/>
        <v>1291.371766711773</v>
      </c>
      <c r="M38" s="185">
        <f t="shared" si="16"/>
        <v>7669.4866485534731</v>
      </c>
      <c r="N38" s="185">
        <f t="shared" si="23"/>
        <v>49683.486648553473</v>
      </c>
      <c r="O38" s="185">
        <f t="shared" si="24"/>
        <v>9666.0479860998967</v>
      </c>
      <c r="P38" s="186">
        <f t="shared" si="13"/>
        <v>0.94376008561391467</v>
      </c>
      <c r="Q38" s="187">
        <v>1089.3231292053269</v>
      </c>
      <c r="R38" s="190">
        <f t="shared" si="14"/>
        <v>3.9718874508154124E-2</v>
      </c>
      <c r="S38" s="190">
        <f t="shared" si="15"/>
        <v>4.6798672291769816E-2</v>
      </c>
      <c r="T38" s="188">
        <v>5140</v>
      </c>
      <c r="U38" s="189">
        <v>40409</v>
      </c>
      <c r="V38" s="189">
        <v>7808.5024154589373</v>
      </c>
      <c r="W38" s="15"/>
      <c r="Y38" s="15"/>
      <c r="Z38" s="16"/>
      <c r="AA38" s="1"/>
    </row>
    <row r="39" spans="2:27">
      <c r="B39" s="181">
        <v>1520</v>
      </c>
      <c r="C39" s="181" t="s">
        <v>59</v>
      </c>
      <c r="D39" s="181">
        <v>89929</v>
      </c>
      <c r="E39" s="181">
        <f t="shared" si="3"/>
        <v>8303.6934441366575</v>
      </c>
      <c r="F39" s="182">
        <f t="shared" si="4"/>
        <v>0.81074441664468644</v>
      </c>
      <c r="G39" s="183">
        <f t="shared" si="17"/>
        <v>1163.020291852966</v>
      </c>
      <c r="H39" s="183">
        <f t="shared" si="18"/>
        <v>12595.509760767622</v>
      </c>
      <c r="I39" s="183">
        <f t="shared" si="19"/>
        <v>319.95638267802406</v>
      </c>
      <c r="J39" s="184">
        <f t="shared" si="20"/>
        <v>3465.1276244030005</v>
      </c>
      <c r="K39" s="183">
        <f t="shared" si="21"/>
        <v>205.82242426263127</v>
      </c>
      <c r="L39" s="184">
        <f t="shared" si="22"/>
        <v>2229.0568547642965</v>
      </c>
      <c r="M39" s="185">
        <f t="shared" si="16"/>
        <v>14824.566615531918</v>
      </c>
      <c r="N39" s="185">
        <f t="shared" si="23"/>
        <v>104753.56661553192</v>
      </c>
      <c r="O39" s="185">
        <f t="shared" si="24"/>
        <v>9672.5361602522553</v>
      </c>
      <c r="P39" s="186">
        <f t="shared" si="13"/>
        <v>0.94439356889501491</v>
      </c>
      <c r="Q39" s="187">
        <v>2133.9649784617959</v>
      </c>
      <c r="R39" s="190">
        <f t="shared" si="14"/>
        <v>1.246312850419941E-2</v>
      </c>
      <c r="S39" s="191">
        <f t="shared" si="15"/>
        <v>1.199569400350493E-2</v>
      </c>
      <c r="T39" s="188">
        <v>10830</v>
      </c>
      <c r="U39" s="189">
        <v>88822</v>
      </c>
      <c r="V39" s="189">
        <v>8205.2655889145499</v>
      </c>
      <c r="W39" s="16"/>
      <c r="X39" s="105"/>
      <c r="Y39" s="16"/>
      <c r="Z39" s="16"/>
      <c r="AA39" s="1"/>
    </row>
    <row r="40" spans="2:27">
      <c r="B40" s="181">
        <v>1525</v>
      </c>
      <c r="C40" s="181" t="s">
        <v>60</v>
      </c>
      <c r="D40" s="181">
        <v>41793</v>
      </c>
      <c r="E40" s="181">
        <f t="shared" si="3"/>
        <v>9324.6318607764388</v>
      </c>
      <c r="F40" s="182">
        <f t="shared" si="4"/>
        <v>0.91042537507568833</v>
      </c>
      <c r="G40" s="183">
        <f t="shared" si="17"/>
        <v>550.45724186909717</v>
      </c>
      <c r="H40" s="183">
        <f t="shared" si="18"/>
        <v>2467.1493580572937</v>
      </c>
      <c r="I40" s="183">
        <f t="shared" si="19"/>
        <v>0</v>
      </c>
      <c r="J40" s="184">
        <f t="shared" si="20"/>
        <v>0</v>
      </c>
      <c r="K40" s="183">
        <f t="shared" si="21"/>
        <v>-114.1339584153928</v>
      </c>
      <c r="L40" s="184">
        <f t="shared" si="22"/>
        <v>-511.54840161779049</v>
      </c>
      <c r="M40" s="185">
        <f t="shared" si="16"/>
        <v>1955.6009564395033</v>
      </c>
      <c r="N40" s="185">
        <f t="shared" si="23"/>
        <v>43748.600956439506</v>
      </c>
      <c r="O40" s="185">
        <f t="shared" si="24"/>
        <v>9760.9551442301436</v>
      </c>
      <c r="P40" s="186">
        <f t="shared" si="13"/>
        <v>0.95302649809305595</v>
      </c>
      <c r="Q40" s="187">
        <v>475.80645028857543</v>
      </c>
      <c r="R40" s="190">
        <f t="shared" si="14"/>
        <v>0.11865631691648822</v>
      </c>
      <c r="S40" s="190">
        <f t="shared" si="15"/>
        <v>0.12888945145320752</v>
      </c>
      <c r="T40" s="188">
        <v>4482</v>
      </c>
      <c r="U40" s="189">
        <v>37360</v>
      </c>
      <c r="V40" s="189">
        <v>8260.0044218439089</v>
      </c>
      <c r="W40" s="15"/>
      <c r="X40" s="13"/>
      <c r="Y40" s="15"/>
      <c r="Z40" s="16"/>
      <c r="AA40" s="1"/>
    </row>
    <row r="41" spans="2:27">
      <c r="B41" s="181">
        <v>1528</v>
      </c>
      <c r="C41" s="181" t="s">
        <v>61</v>
      </c>
      <c r="D41" s="181">
        <v>65390</v>
      </c>
      <c r="E41" s="181">
        <f t="shared" si="3"/>
        <v>8608.4781463928393</v>
      </c>
      <c r="F41" s="182">
        <f t="shared" si="4"/>
        <v>0.84050255948742281</v>
      </c>
      <c r="G41" s="183">
        <f t="shared" si="17"/>
        <v>980.14947049925684</v>
      </c>
      <c r="H41" s="183">
        <f t="shared" si="18"/>
        <v>7445.2153779123546</v>
      </c>
      <c r="I41" s="183">
        <f t="shared" si="19"/>
        <v>213.2817368883604</v>
      </c>
      <c r="J41" s="184">
        <f t="shared" si="20"/>
        <v>1620.0880734039856</v>
      </c>
      <c r="K41" s="183">
        <f t="shared" si="21"/>
        <v>99.147778472967602</v>
      </c>
      <c r="L41" s="184">
        <f t="shared" si="22"/>
        <v>753.12652528066189</v>
      </c>
      <c r="M41" s="185">
        <f t="shared" si="16"/>
        <v>8198.3419031930171</v>
      </c>
      <c r="N41" s="185">
        <f t="shared" si="23"/>
        <v>73588.34190319301</v>
      </c>
      <c r="O41" s="185">
        <f t="shared" si="24"/>
        <v>9687.7753953650626</v>
      </c>
      <c r="P41" s="186">
        <f t="shared" si="13"/>
        <v>0.94588147603715167</v>
      </c>
      <c r="Q41" s="187">
        <v>1428.7169045610126</v>
      </c>
      <c r="R41" s="190">
        <f t="shared" si="14"/>
        <v>8.5581472565784009E-2</v>
      </c>
      <c r="S41" s="190">
        <f t="shared" si="15"/>
        <v>8.9726004254094882E-2</v>
      </c>
      <c r="T41" s="188">
        <v>7596</v>
      </c>
      <c r="U41" s="189">
        <v>60235</v>
      </c>
      <c r="V41" s="189">
        <v>7899.6721311475403</v>
      </c>
      <c r="W41" s="15"/>
      <c r="X41" s="13"/>
      <c r="Y41" s="15"/>
      <c r="Z41" s="16"/>
      <c r="AA41" s="1"/>
    </row>
    <row r="42" spans="2:27">
      <c r="B42" s="181">
        <v>1531</v>
      </c>
      <c r="C42" s="181" t="s">
        <v>62</v>
      </c>
      <c r="D42" s="181">
        <v>81345</v>
      </c>
      <c r="E42" s="181">
        <f t="shared" si="3"/>
        <v>8645.445849718355</v>
      </c>
      <c r="F42" s="182">
        <f t="shared" si="4"/>
        <v>0.84411196044483683</v>
      </c>
      <c r="G42" s="183">
        <f t="shared" si="17"/>
        <v>957.96884850394736</v>
      </c>
      <c r="H42" s="183">
        <f t="shared" si="18"/>
        <v>9013.5288955736396</v>
      </c>
      <c r="I42" s="183">
        <f t="shared" si="19"/>
        <v>200.3430407244299</v>
      </c>
      <c r="J42" s="184">
        <f t="shared" si="20"/>
        <v>1885.0276701761609</v>
      </c>
      <c r="K42" s="183">
        <f t="shared" si="21"/>
        <v>86.2090823090371</v>
      </c>
      <c r="L42" s="184">
        <f t="shared" si="22"/>
        <v>811.14125544573005</v>
      </c>
      <c r="M42" s="185">
        <f t="shared" si="16"/>
        <v>9824.6701510193689</v>
      </c>
      <c r="N42" s="185">
        <f t="shared" si="23"/>
        <v>91169.670151019367</v>
      </c>
      <c r="O42" s="185">
        <f t="shared" si="24"/>
        <v>9689.6237805313376</v>
      </c>
      <c r="P42" s="186">
        <f t="shared" si="13"/>
        <v>0.94606194608502225</v>
      </c>
      <c r="Q42" s="187">
        <v>1524.5741581114507</v>
      </c>
      <c r="R42" s="190">
        <f t="shared" si="14"/>
        <v>6.871181764435394E-2</v>
      </c>
      <c r="S42" s="190">
        <f t="shared" si="15"/>
        <v>5.7467002047926111E-2</v>
      </c>
      <c r="T42" s="188">
        <v>9409</v>
      </c>
      <c r="U42" s="189">
        <v>76115</v>
      </c>
      <c r="V42" s="189">
        <v>8175.6176154672385</v>
      </c>
      <c r="W42" s="15"/>
      <c r="X42" s="13"/>
      <c r="Y42" s="15"/>
      <c r="Z42" s="16"/>
      <c r="AA42" s="1"/>
    </row>
    <row r="43" spans="2:27">
      <c r="B43" s="181">
        <v>1532</v>
      </c>
      <c r="C43" s="181" t="s">
        <v>63</v>
      </c>
      <c r="D43" s="181">
        <v>81296</v>
      </c>
      <c r="E43" s="181">
        <f t="shared" si="3"/>
        <v>9557.4888314131204</v>
      </c>
      <c r="F43" s="182">
        <f t="shared" si="4"/>
        <v>0.93316073857273441</v>
      </c>
      <c r="G43" s="183">
        <f t="shared" si="17"/>
        <v>410.74305948708826</v>
      </c>
      <c r="H43" s="183">
        <f t="shared" si="18"/>
        <v>3493.7804639971728</v>
      </c>
      <c r="I43" s="183">
        <f t="shared" si="19"/>
        <v>0</v>
      </c>
      <c r="J43" s="184">
        <f t="shared" si="20"/>
        <v>0</v>
      </c>
      <c r="K43" s="183">
        <f t="shared" si="21"/>
        <v>-114.1339584153928</v>
      </c>
      <c r="L43" s="184">
        <f t="shared" si="22"/>
        <v>-970.82345028133113</v>
      </c>
      <c r="M43" s="185">
        <f t="shared" si="16"/>
        <v>2522.9570137158416</v>
      </c>
      <c r="N43" s="185">
        <f t="shared" si="23"/>
        <v>83818.957013715844</v>
      </c>
      <c r="O43" s="185">
        <f t="shared" si="24"/>
        <v>9854.0979324848158</v>
      </c>
      <c r="P43" s="186">
        <f t="shared" si="13"/>
        <v>0.96212064349187432</v>
      </c>
      <c r="Q43" s="187">
        <v>88.683459650746045</v>
      </c>
      <c r="R43" s="190">
        <f t="shared" si="14"/>
        <v>3.3826746019634771E-2</v>
      </c>
      <c r="S43" s="190">
        <f t="shared" si="15"/>
        <v>2.847894719235234E-2</v>
      </c>
      <c r="T43" s="188">
        <v>8506</v>
      </c>
      <c r="U43" s="189">
        <v>78636</v>
      </c>
      <c r="V43" s="189">
        <v>9292.8385724415039</v>
      </c>
      <c r="W43" s="15"/>
      <c r="X43" s="13"/>
      <c r="Y43" s="15"/>
      <c r="Z43" s="16"/>
      <c r="AA43" s="1"/>
    </row>
    <row r="44" spans="2:27">
      <c r="B44" s="181">
        <v>1535</v>
      </c>
      <c r="C44" s="181" t="s">
        <v>64</v>
      </c>
      <c r="D44" s="181">
        <v>64029</v>
      </c>
      <c r="E44" s="181">
        <f t="shared" si="3"/>
        <v>9202.2132796780679</v>
      </c>
      <c r="F44" s="182">
        <f t="shared" si="4"/>
        <v>0.8984728407261513</v>
      </c>
      <c r="G44" s="183">
        <f t="shared" si="17"/>
        <v>623.90839052811964</v>
      </c>
      <c r="H44" s="183">
        <f t="shared" si="18"/>
        <v>4341.154581294657</v>
      </c>
      <c r="I44" s="183">
        <f t="shared" si="19"/>
        <v>5.4744402385304056</v>
      </c>
      <c r="J44" s="184">
        <f t="shared" si="20"/>
        <v>38.091155179694567</v>
      </c>
      <c r="K44" s="183">
        <f t="shared" si="21"/>
        <v>-108.65951817686239</v>
      </c>
      <c r="L44" s="184">
        <f t="shared" si="22"/>
        <v>-756.05292747460851</v>
      </c>
      <c r="M44" s="185">
        <f t="shared" si="16"/>
        <v>3585.1016538200483</v>
      </c>
      <c r="N44" s="185">
        <f t="shared" si="23"/>
        <v>67614.101653820049</v>
      </c>
      <c r="O44" s="185">
        <f t="shared" si="24"/>
        <v>9717.4621520293258</v>
      </c>
      <c r="P44" s="186">
        <f t="shared" si="13"/>
        <v>0.9487799900990882</v>
      </c>
      <c r="Q44" s="187">
        <v>532.73624244161692</v>
      </c>
      <c r="R44" s="190">
        <f t="shared" si="14"/>
        <v>8.9688388161813515E-2</v>
      </c>
      <c r="S44" s="190">
        <f t="shared" si="15"/>
        <v>2.2972772560069927E-2</v>
      </c>
      <c r="T44" s="188">
        <v>6958</v>
      </c>
      <c r="U44" s="189">
        <v>58759</v>
      </c>
      <c r="V44" s="189">
        <v>8995.5603184323318</v>
      </c>
      <c r="W44" s="15"/>
      <c r="X44" s="13"/>
      <c r="Y44" s="15"/>
      <c r="Z44" s="16"/>
      <c r="AA44" s="1"/>
    </row>
    <row r="45" spans="2:27">
      <c r="B45" s="181">
        <v>1539</v>
      </c>
      <c r="C45" s="181" t="s">
        <v>65</v>
      </c>
      <c r="D45" s="181">
        <v>63666</v>
      </c>
      <c r="E45" s="181">
        <f t="shared" si="3"/>
        <v>9061.4859094790772</v>
      </c>
      <c r="F45" s="182">
        <f t="shared" si="4"/>
        <v>0.88473269841171109</v>
      </c>
      <c r="G45" s="183">
        <f t="shared" si="17"/>
        <v>708.34481264751412</v>
      </c>
      <c r="H45" s="183">
        <f t="shared" si="18"/>
        <v>4976.8306536614346</v>
      </c>
      <c r="I45" s="183">
        <f t="shared" si="19"/>
        <v>54.729019808177142</v>
      </c>
      <c r="J45" s="184">
        <f t="shared" si="20"/>
        <v>384.52609317225256</v>
      </c>
      <c r="K45" s="183">
        <f t="shared" si="21"/>
        <v>-59.404938607215655</v>
      </c>
      <c r="L45" s="184">
        <f t="shared" si="22"/>
        <v>-417.3790986542972</v>
      </c>
      <c r="M45" s="185">
        <f t="shared" si="16"/>
        <v>4559.4515550071374</v>
      </c>
      <c r="N45" s="185">
        <f t="shared" si="23"/>
        <v>68225.451555007137</v>
      </c>
      <c r="O45" s="185">
        <f t="shared" si="24"/>
        <v>9710.4257835193766</v>
      </c>
      <c r="P45" s="186">
        <f t="shared" si="13"/>
        <v>0.94809298298336619</v>
      </c>
      <c r="Q45" s="187">
        <v>-639.29704167380623</v>
      </c>
      <c r="R45" s="190">
        <f t="shared" si="14"/>
        <v>3.0844707825326664E-2</v>
      </c>
      <c r="S45" s="190">
        <f t="shared" si="15"/>
        <v>9.5694317967483566E-2</v>
      </c>
      <c r="T45" s="188">
        <v>7026</v>
      </c>
      <c r="U45" s="189">
        <v>61761</v>
      </c>
      <c r="V45" s="189">
        <v>8270.0856989823242</v>
      </c>
      <c r="W45" s="15"/>
      <c r="X45" s="13"/>
      <c r="Y45" s="15"/>
      <c r="Z45" s="16"/>
      <c r="AA45" s="1"/>
    </row>
    <row r="46" spans="2:27">
      <c r="B46" s="181">
        <v>1547</v>
      </c>
      <c r="C46" s="181" t="s">
        <v>66</v>
      </c>
      <c r="D46" s="181">
        <v>33762</v>
      </c>
      <c r="E46" s="181">
        <f t="shared" si="3"/>
        <v>9586.0306643952299</v>
      </c>
      <c r="F46" s="182">
        <f t="shared" si="4"/>
        <v>0.93594746617614677</v>
      </c>
      <c r="G46" s="183">
        <f t="shared" si="17"/>
        <v>393.61795969782253</v>
      </c>
      <c r="H46" s="183">
        <f t="shared" si="18"/>
        <v>1386.322454055731</v>
      </c>
      <c r="I46" s="183">
        <f t="shared" si="19"/>
        <v>0</v>
      </c>
      <c r="J46" s="184">
        <f t="shared" si="20"/>
        <v>0</v>
      </c>
      <c r="K46" s="183">
        <f t="shared" si="21"/>
        <v>-114.1339584153928</v>
      </c>
      <c r="L46" s="184">
        <f t="shared" si="22"/>
        <v>-401.97980153901347</v>
      </c>
      <c r="M46" s="185">
        <f t="shared" si="16"/>
        <v>984.34265251671752</v>
      </c>
      <c r="N46" s="185">
        <f t="shared" si="23"/>
        <v>34746.342652516716</v>
      </c>
      <c r="O46" s="185">
        <f t="shared" si="24"/>
        <v>9865.5146656776597</v>
      </c>
      <c r="P46" s="186">
        <f t="shared" si="13"/>
        <v>0.96323533453323928</v>
      </c>
      <c r="Q46" s="187">
        <v>461.69583175286778</v>
      </c>
      <c r="R46" s="190">
        <f t="shared" si="14"/>
        <v>1.7111526179430018E-2</v>
      </c>
      <c r="S46" s="191">
        <f t="shared" si="15"/>
        <v>1.3357281477461513E-2</v>
      </c>
      <c r="T46" s="188">
        <v>3522</v>
      </c>
      <c r="U46" s="189">
        <v>33194</v>
      </c>
      <c r="V46" s="189">
        <v>9459.6751211171286</v>
      </c>
      <c r="W46" s="16"/>
      <c r="X46" s="105"/>
      <c r="Y46" s="16"/>
      <c r="Z46" s="16"/>
      <c r="AA46" s="1"/>
    </row>
    <row r="47" spans="2:27">
      <c r="B47" s="181">
        <v>1554</v>
      </c>
      <c r="C47" s="181" t="s">
        <v>67</v>
      </c>
      <c r="D47" s="181">
        <v>53664</v>
      </c>
      <c r="E47" s="181">
        <f t="shared" si="3"/>
        <v>9239.6694214876024</v>
      </c>
      <c r="F47" s="182">
        <f t="shared" si="4"/>
        <v>0.9021299311577079</v>
      </c>
      <c r="G47" s="183">
        <f t="shared" si="17"/>
        <v>601.43470544239892</v>
      </c>
      <c r="H47" s="183">
        <f t="shared" si="18"/>
        <v>3493.1327692094528</v>
      </c>
      <c r="I47" s="183">
        <f t="shared" si="19"/>
        <v>0</v>
      </c>
      <c r="J47" s="184">
        <f t="shared" si="20"/>
        <v>0</v>
      </c>
      <c r="K47" s="183">
        <f t="shared" si="21"/>
        <v>-114.1339584153928</v>
      </c>
      <c r="L47" s="184">
        <f t="shared" si="22"/>
        <v>-662.89003047660128</v>
      </c>
      <c r="M47" s="185">
        <f t="shared" si="16"/>
        <v>2830.2427387328516</v>
      </c>
      <c r="N47" s="185">
        <f t="shared" si="23"/>
        <v>56494.24273873285</v>
      </c>
      <c r="O47" s="185">
        <f t="shared" si="24"/>
        <v>9726.9701685146101</v>
      </c>
      <c r="P47" s="186">
        <f t="shared" si="13"/>
        <v>0.94970832052586385</v>
      </c>
      <c r="Q47" s="187">
        <v>621.22924214102113</v>
      </c>
      <c r="R47" s="190">
        <f t="shared" si="14"/>
        <v>7.8933612127548347E-2</v>
      </c>
      <c r="S47" s="191">
        <f t="shared" si="15"/>
        <v>7.5218275997632422E-2</v>
      </c>
      <c r="T47" s="188">
        <v>5808</v>
      </c>
      <c r="U47" s="189">
        <v>49738</v>
      </c>
      <c r="V47" s="189">
        <v>8593.2964754664827</v>
      </c>
      <c r="W47" s="15"/>
      <c r="X47" s="104"/>
      <c r="Y47" s="15"/>
      <c r="Z47" s="16"/>
      <c r="AA47" s="1"/>
    </row>
    <row r="48" spans="2:27">
      <c r="B48" s="181">
        <v>1557</v>
      </c>
      <c r="C48" s="181" t="s">
        <v>68</v>
      </c>
      <c r="D48" s="181">
        <v>20538</v>
      </c>
      <c r="E48" s="181">
        <f t="shared" si="3"/>
        <v>7726.8623024830704</v>
      </c>
      <c r="F48" s="182">
        <f t="shared" si="4"/>
        <v>0.75442458371869503</v>
      </c>
      <c r="G48" s="183">
        <f t="shared" si="17"/>
        <v>1509.1189768451181</v>
      </c>
      <c r="H48" s="183">
        <f t="shared" si="18"/>
        <v>4011.2382404543241</v>
      </c>
      <c r="I48" s="183">
        <f t="shared" si="19"/>
        <v>521.84728225677952</v>
      </c>
      <c r="J48" s="184">
        <f t="shared" si="20"/>
        <v>1387.07007623852</v>
      </c>
      <c r="K48" s="183">
        <f t="shared" si="21"/>
        <v>407.71332384138674</v>
      </c>
      <c r="L48" s="184">
        <f t="shared" si="22"/>
        <v>1083.7020147704061</v>
      </c>
      <c r="M48" s="185">
        <f t="shared" si="16"/>
        <v>5094.9402552247302</v>
      </c>
      <c r="N48" s="185">
        <f t="shared" si="23"/>
        <v>25632.94025522473</v>
      </c>
      <c r="O48" s="185">
        <f t="shared" si="24"/>
        <v>9643.6946031695752</v>
      </c>
      <c r="P48" s="186">
        <f t="shared" si="13"/>
        <v>0.94157757724871527</v>
      </c>
      <c r="Q48" s="187">
        <v>529.85555981084508</v>
      </c>
      <c r="R48" s="190">
        <f t="shared" si="14"/>
        <v>4.3809717422240289E-2</v>
      </c>
      <c r="S48" s="191">
        <f t="shared" si="15"/>
        <v>3.2421274305142925E-2</v>
      </c>
      <c r="T48" s="188">
        <v>2658</v>
      </c>
      <c r="U48" s="189">
        <v>19676</v>
      </c>
      <c r="V48" s="189">
        <v>7484.2145302396348</v>
      </c>
      <c r="W48" s="15"/>
      <c r="X48" s="104"/>
      <c r="Y48" s="15"/>
      <c r="Z48" s="16"/>
      <c r="AA48" s="1"/>
    </row>
    <row r="49" spans="2:27">
      <c r="B49" s="181">
        <v>1560</v>
      </c>
      <c r="C49" s="181" t="s">
        <v>69</v>
      </c>
      <c r="D49" s="181">
        <v>23751</v>
      </c>
      <c r="E49" s="181">
        <f t="shared" si="3"/>
        <v>7956.7839195979905</v>
      </c>
      <c r="F49" s="182">
        <f t="shared" si="4"/>
        <v>0.77687334927054286</v>
      </c>
      <c r="G49" s="183">
        <f t="shared" si="17"/>
        <v>1371.1660065761662</v>
      </c>
      <c r="H49" s="183">
        <f t="shared" si="18"/>
        <v>4092.9305296298558</v>
      </c>
      <c r="I49" s="183">
        <f t="shared" si="19"/>
        <v>441.37471626655747</v>
      </c>
      <c r="J49" s="184">
        <f t="shared" si="20"/>
        <v>1317.5035280556742</v>
      </c>
      <c r="K49" s="183">
        <f t="shared" si="21"/>
        <v>327.24075785116469</v>
      </c>
      <c r="L49" s="184">
        <f t="shared" si="22"/>
        <v>976.81366218572657</v>
      </c>
      <c r="M49" s="185">
        <f t="shared" si="16"/>
        <v>5069.7441918155819</v>
      </c>
      <c r="N49" s="185">
        <f t="shared" si="23"/>
        <v>28820.744191815582</v>
      </c>
      <c r="O49" s="185">
        <f t="shared" si="24"/>
        <v>9655.1906840253214</v>
      </c>
      <c r="P49" s="186">
        <f t="shared" si="13"/>
        <v>0.94270001552630778</v>
      </c>
      <c r="Q49" s="187">
        <v>163.43750791398179</v>
      </c>
      <c r="R49" s="190">
        <f t="shared" si="14"/>
        <v>6.6645708896573411E-2</v>
      </c>
      <c r="S49" s="191">
        <f t="shared" si="15"/>
        <v>8.0939118731033446E-2</v>
      </c>
      <c r="T49" s="188">
        <v>2985</v>
      </c>
      <c r="U49" s="189">
        <v>22267</v>
      </c>
      <c r="V49" s="189">
        <v>7360.9917355371899</v>
      </c>
      <c r="W49" s="15"/>
      <c r="X49" s="104"/>
      <c r="Y49" s="15"/>
      <c r="Z49" s="16"/>
      <c r="AA49" s="1"/>
    </row>
    <row r="50" spans="2:27">
      <c r="B50" s="181">
        <v>1563</v>
      </c>
      <c r="C50" s="181" t="s">
        <v>70</v>
      </c>
      <c r="D50" s="181">
        <v>74748</v>
      </c>
      <c r="E50" s="181">
        <f t="shared" si="3"/>
        <v>10745.830937320299</v>
      </c>
      <c r="F50" s="182">
        <f t="shared" si="4"/>
        <v>1.0491864244810132</v>
      </c>
      <c r="G50" s="183">
        <f t="shared" si="17"/>
        <v>-302.26220405721904</v>
      </c>
      <c r="H50" s="183">
        <f t="shared" si="18"/>
        <v>-2102.5358914220155</v>
      </c>
      <c r="I50" s="183">
        <f t="shared" si="19"/>
        <v>0</v>
      </c>
      <c r="J50" s="184">
        <f t="shared" si="20"/>
        <v>0</v>
      </c>
      <c r="K50" s="183">
        <f t="shared" si="21"/>
        <v>-114.1339584153928</v>
      </c>
      <c r="L50" s="184">
        <f t="shared" si="22"/>
        <v>-793.91581473747237</v>
      </c>
      <c r="M50" s="185">
        <f t="shared" si="16"/>
        <v>-2896.4517061594879</v>
      </c>
      <c r="N50" s="185">
        <f t="shared" si="23"/>
        <v>71851.548293840518</v>
      </c>
      <c r="O50" s="185">
        <f t="shared" si="24"/>
        <v>10329.434774847687</v>
      </c>
      <c r="P50" s="186">
        <f t="shared" si="13"/>
        <v>1.0085309178551858</v>
      </c>
      <c r="Q50" s="187">
        <v>-2784.7118098600286</v>
      </c>
      <c r="R50" s="190">
        <f t="shared" si="14"/>
        <v>3.8815926620804672E-2</v>
      </c>
      <c r="S50" s="191">
        <f t="shared" si="15"/>
        <v>5.0763205822884086E-2</v>
      </c>
      <c r="T50" s="188">
        <v>6956</v>
      </c>
      <c r="U50" s="189">
        <v>71955</v>
      </c>
      <c r="V50" s="189">
        <v>10226.691301876066</v>
      </c>
      <c r="W50" s="15"/>
      <c r="X50" s="104"/>
      <c r="Y50" s="15"/>
      <c r="Z50" s="16"/>
      <c r="AA50" s="1"/>
    </row>
    <row r="51" spans="2:27">
      <c r="B51" s="181">
        <v>1566</v>
      </c>
      <c r="C51" s="181" t="s">
        <v>71</v>
      </c>
      <c r="D51" s="181">
        <v>50861</v>
      </c>
      <c r="E51" s="181">
        <f t="shared" si="3"/>
        <v>8661.6144414168939</v>
      </c>
      <c r="F51" s="182">
        <f t="shared" si="4"/>
        <v>0.8456906068065777</v>
      </c>
      <c r="G51" s="183">
        <f t="shared" si="17"/>
        <v>948.26769348482412</v>
      </c>
      <c r="H51" s="183">
        <f t="shared" si="18"/>
        <v>5568.2278961428874</v>
      </c>
      <c r="I51" s="183">
        <f t="shared" si="19"/>
        <v>194.6840336299413</v>
      </c>
      <c r="J51" s="184">
        <f t="shared" si="20"/>
        <v>1143.1846454750153</v>
      </c>
      <c r="K51" s="183">
        <f t="shared" si="21"/>
        <v>80.5500752145485</v>
      </c>
      <c r="L51" s="184">
        <f t="shared" si="22"/>
        <v>472.99004165982882</v>
      </c>
      <c r="M51" s="185">
        <f t="shared" si="16"/>
        <v>6041.2179378027158</v>
      </c>
      <c r="N51" s="185">
        <f t="shared" si="23"/>
        <v>56902.217937802714</v>
      </c>
      <c r="O51" s="185">
        <f t="shared" si="24"/>
        <v>9690.4322101162652</v>
      </c>
      <c r="P51" s="186">
        <f t="shared" si="13"/>
        <v>0.94614087840310934</v>
      </c>
      <c r="Q51" s="187">
        <v>-1926.3915924720613</v>
      </c>
      <c r="R51" s="190">
        <f t="shared" si="14"/>
        <v>2.5857722019403378E-2</v>
      </c>
      <c r="S51" s="191">
        <f t="shared" si="15"/>
        <v>3.4243479965066013E-2</v>
      </c>
      <c r="T51" s="188">
        <v>5872</v>
      </c>
      <c r="U51" s="189">
        <v>49579</v>
      </c>
      <c r="V51" s="189">
        <v>8374.8310810810817</v>
      </c>
      <c r="W51" s="15"/>
      <c r="X51" s="104"/>
      <c r="Y51" s="15"/>
      <c r="Z51" s="16"/>
      <c r="AA51" s="1"/>
    </row>
    <row r="52" spans="2:27">
      <c r="B52" s="181">
        <v>1573</v>
      </c>
      <c r="C52" s="181" t="s">
        <v>72</v>
      </c>
      <c r="D52" s="181">
        <v>19404</v>
      </c>
      <c r="E52" s="181">
        <f t="shared" si="3"/>
        <v>9118.4210526315783</v>
      </c>
      <c r="F52" s="182">
        <f t="shared" si="4"/>
        <v>0.8902916523557961</v>
      </c>
      <c r="G52" s="183">
        <f t="shared" si="17"/>
        <v>674.18372675601347</v>
      </c>
      <c r="H52" s="183">
        <f t="shared" si="18"/>
        <v>1434.6629705367966</v>
      </c>
      <c r="I52" s="183">
        <f t="shared" si="19"/>
        <v>34.801719704801776</v>
      </c>
      <c r="J52" s="184">
        <f t="shared" si="20"/>
        <v>74.058059531818174</v>
      </c>
      <c r="K52" s="183">
        <f t="shared" si="21"/>
        <v>-79.332238710591014</v>
      </c>
      <c r="L52" s="184">
        <f t="shared" si="22"/>
        <v>-168.81900397613768</v>
      </c>
      <c r="M52" s="185">
        <f t="shared" si="16"/>
        <v>1265.8439665606588</v>
      </c>
      <c r="N52" s="185">
        <f t="shared" si="23"/>
        <v>20669.84396656066</v>
      </c>
      <c r="O52" s="185">
        <f t="shared" si="24"/>
        <v>9713.2725406770023</v>
      </c>
      <c r="P52" s="186">
        <f t="shared" si="13"/>
        <v>0.94837093068057055</v>
      </c>
      <c r="Q52" s="187">
        <v>292.39659728596837</v>
      </c>
      <c r="R52" s="190">
        <f t="shared" si="14"/>
        <v>9.4107696645052155E-2</v>
      </c>
      <c r="S52" s="191">
        <f t="shared" si="15"/>
        <v>0.10541896042615709</v>
      </c>
      <c r="T52" s="188">
        <v>2128</v>
      </c>
      <c r="U52" s="189">
        <v>17735</v>
      </c>
      <c r="V52" s="189">
        <v>8248.8372093023245</v>
      </c>
      <c r="W52" s="15"/>
      <c r="X52" s="104"/>
      <c r="Y52" s="15"/>
      <c r="Z52" s="16"/>
      <c r="AA52" s="1"/>
    </row>
    <row r="53" spans="2:27">
      <c r="B53" s="181">
        <v>1576</v>
      </c>
      <c r="C53" s="181" t="s">
        <v>73</v>
      </c>
      <c r="D53" s="181">
        <v>31151</v>
      </c>
      <c r="E53" s="181">
        <f t="shared" si="3"/>
        <v>8982.4106113033449</v>
      </c>
      <c r="F53" s="182">
        <f t="shared" si="4"/>
        <v>0.87701205495084755</v>
      </c>
      <c r="G53" s="183">
        <f t="shared" si="17"/>
        <v>755.78999155295344</v>
      </c>
      <c r="H53" s="183">
        <f t="shared" si="18"/>
        <v>2621.0796907056424</v>
      </c>
      <c r="I53" s="183">
        <f t="shared" si="19"/>
        <v>82.405374169683455</v>
      </c>
      <c r="J53" s="184">
        <f t="shared" si="20"/>
        <v>285.78183762046223</v>
      </c>
      <c r="K53" s="183">
        <f t="shared" si="21"/>
        <v>-31.728584245709342</v>
      </c>
      <c r="L53" s="184">
        <f t="shared" si="22"/>
        <v>-110.03473016412001</v>
      </c>
      <c r="M53" s="185">
        <f t="shared" si="16"/>
        <v>2511.0449605415224</v>
      </c>
      <c r="N53" s="185">
        <f t="shared" si="23"/>
        <v>33662.04496054152</v>
      </c>
      <c r="O53" s="185">
        <f t="shared" si="24"/>
        <v>9706.4720186105878</v>
      </c>
      <c r="P53" s="186">
        <f t="shared" si="13"/>
        <v>0.94770695081032286</v>
      </c>
      <c r="Q53" s="187">
        <v>636.7622202498128</v>
      </c>
      <c r="R53" s="190">
        <f t="shared" si="14"/>
        <v>6.6303826932292739E-2</v>
      </c>
      <c r="S53" s="191">
        <f t="shared" si="15"/>
        <v>7.8295132944506976E-2</v>
      </c>
      <c r="T53" s="188">
        <v>3468</v>
      </c>
      <c r="U53" s="189">
        <v>29214</v>
      </c>
      <c r="V53" s="189">
        <v>8330.196749358427</v>
      </c>
      <c r="W53" s="15"/>
      <c r="X53" s="104"/>
      <c r="Y53" s="15"/>
      <c r="Z53" s="16"/>
      <c r="AA53" s="1"/>
    </row>
    <row r="54" spans="2:27">
      <c r="B54" s="181">
        <v>1577</v>
      </c>
      <c r="C54" s="181" t="s">
        <v>74</v>
      </c>
      <c r="D54" s="181">
        <v>86850</v>
      </c>
      <c r="E54" s="181">
        <f t="shared" si="3"/>
        <v>8055.838975976254</v>
      </c>
      <c r="F54" s="182">
        <f t="shared" si="4"/>
        <v>0.78654474844241473</v>
      </c>
      <c r="G54" s="183">
        <f t="shared" si="17"/>
        <v>1311.7329727492081</v>
      </c>
      <c r="H54" s="183">
        <f t="shared" si="18"/>
        <v>14141.793179209211</v>
      </c>
      <c r="I54" s="183">
        <f t="shared" si="19"/>
        <v>406.70544653416528</v>
      </c>
      <c r="J54" s="184">
        <f t="shared" si="20"/>
        <v>4384.6914190848356</v>
      </c>
      <c r="K54" s="183">
        <f t="shared" si="21"/>
        <v>292.57148811877249</v>
      </c>
      <c r="L54" s="184">
        <f t="shared" si="22"/>
        <v>3154.2132134084864</v>
      </c>
      <c r="M54" s="185">
        <f t="shared" si="16"/>
        <v>17296.006392617699</v>
      </c>
      <c r="N54" s="185">
        <f t="shared" si="23"/>
        <v>104146.0063926177</v>
      </c>
      <c r="O54" s="185">
        <f t="shared" si="24"/>
        <v>9660.1434368442351</v>
      </c>
      <c r="P54" s="186">
        <f t="shared" si="13"/>
        <v>0.94318358548490133</v>
      </c>
      <c r="Q54" s="187">
        <v>-255.69332568821847</v>
      </c>
      <c r="R54" s="190">
        <f t="shared" si="14"/>
        <v>9.5843742902566434E-2</v>
      </c>
      <c r="S54" s="191">
        <f t="shared" si="15"/>
        <v>6.4536825843481832E-2</v>
      </c>
      <c r="T54" s="188">
        <v>10781</v>
      </c>
      <c r="U54" s="189">
        <v>79254</v>
      </c>
      <c r="V54" s="189">
        <v>7567.4591807505012</v>
      </c>
      <c r="W54" s="16"/>
      <c r="X54" s="105"/>
      <c r="Y54" s="16"/>
      <c r="Z54" s="16"/>
      <c r="AA54" s="16"/>
    </row>
    <row r="55" spans="2:27">
      <c r="B55" s="181">
        <v>1578</v>
      </c>
      <c r="C55" s="181" t="s">
        <v>75</v>
      </c>
      <c r="D55" s="181">
        <v>28307</v>
      </c>
      <c r="E55" s="181">
        <f t="shared" si="3"/>
        <v>11313.74900079936</v>
      </c>
      <c r="F55" s="182">
        <f t="shared" si="4"/>
        <v>1.1046360147356282</v>
      </c>
      <c r="G55" s="183">
        <f t="shared" si="17"/>
        <v>-643.01304214465563</v>
      </c>
      <c r="H55" s="183">
        <f t="shared" si="18"/>
        <v>-1608.8186314459285</v>
      </c>
      <c r="I55" s="183">
        <f t="shared" si="19"/>
        <v>0</v>
      </c>
      <c r="J55" s="184">
        <f t="shared" si="20"/>
        <v>0</v>
      </c>
      <c r="K55" s="183">
        <f t="shared" si="21"/>
        <v>-114.1339584153928</v>
      </c>
      <c r="L55" s="184">
        <f t="shared" si="22"/>
        <v>-285.5631639553128</v>
      </c>
      <c r="M55" s="185">
        <f t="shared" si="16"/>
        <v>-1894.3817954012413</v>
      </c>
      <c r="N55" s="185">
        <f t="shared" si="23"/>
        <v>26412.618204598759</v>
      </c>
      <c r="O55" s="185">
        <f t="shared" si="24"/>
        <v>10556.602000239312</v>
      </c>
      <c r="P55" s="186">
        <f t="shared" si="13"/>
        <v>1.0307107539570322</v>
      </c>
      <c r="Q55" s="187">
        <v>-2519.3217004413154</v>
      </c>
      <c r="R55" s="190">
        <f t="shared" si="14"/>
        <v>2.9682441526317705E-2</v>
      </c>
      <c r="S55" s="190">
        <f t="shared" si="15"/>
        <v>4.9024997382327663E-2</v>
      </c>
      <c r="T55" s="188">
        <v>2502</v>
      </c>
      <c r="U55" s="189">
        <v>27491</v>
      </c>
      <c r="V55" s="189">
        <v>10785.013730874853</v>
      </c>
      <c r="W55" s="15"/>
      <c r="X55" s="13"/>
      <c r="Y55" s="15"/>
      <c r="Z55" s="16"/>
      <c r="AA55" s="16"/>
    </row>
    <row r="56" spans="2:27">
      <c r="B56" s="181">
        <v>1579</v>
      </c>
      <c r="C56" s="181" t="s">
        <v>76</v>
      </c>
      <c r="D56" s="181">
        <v>112031</v>
      </c>
      <c r="E56" s="181">
        <f t="shared" si="3"/>
        <v>8412.630472328603</v>
      </c>
      <c r="F56" s="182">
        <f t="shared" si="4"/>
        <v>0.82138065797111071</v>
      </c>
      <c r="G56" s="183">
        <f t="shared" si="17"/>
        <v>1097.6580749377986</v>
      </c>
      <c r="H56" s="183">
        <f t="shared" si="18"/>
        <v>14617.512583946664</v>
      </c>
      <c r="I56" s="183">
        <f t="shared" si="19"/>
        <v>281.82842281084311</v>
      </c>
      <c r="J56" s="184">
        <f t="shared" si="20"/>
        <v>3753.1091065719975</v>
      </c>
      <c r="K56" s="183">
        <f t="shared" si="21"/>
        <v>167.69446439545032</v>
      </c>
      <c r="L56" s="184">
        <f t="shared" si="22"/>
        <v>2233.1871823542119</v>
      </c>
      <c r="M56" s="185">
        <f t="shared" si="16"/>
        <v>16850.699766300877</v>
      </c>
      <c r="N56" s="185">
        <f t="shared" si="23"/>
        <v>128881.69976630088</v>
      </c>
      <c r="O56" s="185">
        <f t="shared" si="24"/>
        <v>9677.9830116618505</v>
      </c>
      <c r="P56" s="186">
        <f t="shared" si="13"/>
        <v>0.94492538096133594</v>
      </c>
      <c r="Q56" s="187">
        <v>2082.0813544021785</v>
      </c>
      <c r="R56" s="190">
        <f t="shared" si="14"/>
        <v>7.729366399661515E-2</v>
      </c>
      <c r="S56" s="190">
        <f t="shared" si="15"/>
        <v>7.421961133972016E-2</v>
      </c>
      <c r="T56" s="188">
        <v>13317</v>
      </c>
      <c r="U56" s="189">
        <v>103993</v>
      </c>
      <c r="V56" s="189">
        <v>7831.3879057157919</v>
      </c>
      <c r="W56" s="15"/>
      <c r="Z56" s="16"/>
      <c r="AA56" s="16"/>
    </row>
    <row r="57" spans="2:27" ht="30.95" customHeight="1">
      <c r="B57" s="181">
        <v>1804</v>
      </c>
      <c r="C57" s="181" t="s">
        <v>77</v>
      </c>
      <c r="D57" s="181">
        <v>528334</v>
      </c>
      <c r="E57" s="181">
        <f t="shared" si="3"/>
        <v>10052.016742770167</v>
      </c>
      <c r="F57" s="182">
        <f t="shared" si="4"/>
        <v>0.98144476371226907</v>
      </c>
      <c r="G57" s="183">
        <f t="shared" si="17"/>
        <v>114.02631267286014</v>
      </c>
      <c r="H57" s="183">
        <f t="shared" si="18"/>
        <v>5993.2229940855286</v>
      </c>
      <c r="I57" s="183">
        <f t="shared" si="19"/>
        <v>0</v>
      </c>
      <c r="J57" s="184">
        <f t="shared" si="20"/>
        <v>0</v>
      </c>
      <c r="K57" s="183">
        <f t="shared" si="21"/>
        <v>-114.1339584153928</v>
      </c>
      <c r="L57" s="184">
        <f t="shared" si="22"/>
        <v>-5998.8808543130453</v>
      </c>
      <c r="M57" s="185">
        <f t="shared" si="16"/>
        <v>-5.6578602275167214</v>
      </c>
      <c r="N57" s="185">
        <f t="shared" si="23"/>
        <v>528328.34213977249</v>
      </c>
      <c r="O57" s="185">
        <f t="shared" si="24"/>
        <v>10051.909097027634</v>
      </c>
      <c r="P57" s="186">
        <f t="shared" si="13"/>
        <v>0.98143425354768821</v>
      </c>
      <c r="Q57" s="187">
        <v>5132.4563648299008</v>
      </c>
      <c r="R57" s="190">
        <f t="shared" si="14"/>
        <v>6.7878589431855624E-2</v>
      </c>
      <c r="S57" s="190">
        <f t="shared" si="15"/>
        <v>6.3754172505396847E-2</v>
      </c>
      <c r="T57" s="188">
        <v>52560</v>
      </c>
      <c r="U57" s="189">
        <v>494751</v>
      </c>
      <c r="V57" s="189">
        <v>9449.5673930897501</v>
      </c>
      <c r="W57" s="15"/>
      <c r="Z57" s="16"/>
      <c r="AA57" s="16"/>
    </row>
    <row r="58" spans="2:27">
      <c r="B58" s="181">
        <v>1806</v>
      </c>
      <c r="C58" s="181" t="s">
        <v>78</v>
      </c>
      <c r="D58" s="181">
        <v>211125</v>
      </c>
      <c r="E58" s="181">
        <f t="shared" si="3"/>
        <v>9746.7799270578453</v>
      </c>
      <c r="F58" s="182">
        <f t="shared" si="4"/>
        <v>0.9516424780477003</v>
      </c>
      <c r="G58" s="183">
        <f t="shared" si="17"/>
        <v>297.16840210025327</v>
      </c>
      <c r="H58" s="183">
        <f t="shared" si="18"/>
        <v>6436.9647578935865</v>
      </c>
      <c r="I58" s="183">
        <f t="shared" si="19"/>
        <v>0</v>
      </c>
      <c r="J58" s="184">
        <f t="shared" si="20"/>
        <v>0</v>
      </c>
      <c r="K58" s="183">
        <f t="shared" si="21"/>
        <v>-114.1339584153928</v>
      </c>
      <c r="L58" s="184">
        <f t="shared" si="22"/>
        <v>-2472.2556732358235</v>
      </c>
      <c r="M58" s="185">
        <f t="shared" si="16"/>
        <v>3964.709084657763</v>
      </c>
      <c r="N58" s="185">
        <f t="shared" si="23"/>
        <v>215089.70908465778</v>
      </c>
      <c r="O58" s="185">
        <f t="shared" si="24"/>
        <v>9929.8143707427062</v>
      </c>
      <c r="P58" s="186">
        <f t="shared" si="13"/>
        <v>0.96951333928186079</v>
      </c>
      <c r="Q58" s="187">
        <v>-4558.625720727161</v>
      </c>
      <c r="R58" s="190">
        <f t="shared" si="14"/>
        <v>7.4230675296128951E-2</v>
      </c>
      <c r="S58" s="190">
        <f t="shared" si="15"/>
        <v>8.3355759283686534E-2</v>
      </c>
      <c r="T58" s="188">
        <v>21661</v>
      </c>
      <c r="U58" s="189">
        <v>196536</v>
      </c>
      <c r="V58" s="189">
        <v>8996.8413824673844</v>
      </c>
      <c r="W58" s="15"/>
      <c r="Z58" s="16"/>
      <c r="AA58" s="16"/>
    </row>
    <row r="59" spans="2:27">
      <c r="B59" s="181">
        <v>1811</v>
      </c>
      <c r="C59" s="181" t="s">
        <v>79</v>
      </c>
      <c r="D59" s="181">
        <v>16512</v>
      </c>
      <c r="E59" s="181">
        <f t="shared" si="3"/>
        <v>11819.613457408734</v>
      </c>
      <c r="F59" s="182">
        <f t="shared" si="4"/>
        <v>1.154026901638449</v>
      </c>
      <c r="G59" s="183">
        <f t="shared" si="17"/>
        <v>-946.53171611027972</v>
      </c>
      <c r="H59" s="183">
        <f t="shared" si="18"/>
        <v>-1322.3048074060609</v>
      </c>
      <c r="I59" s="183">
        <f t="shared" si="19"/>
        <v>0</v>
      </c>
      <c r="J59" s="184">
        <f t="shared" si="20"/>
        <v>0</v>
      </c>
      <c r="K59" s="183">
        <f t="shared" si="21"/>
        <v>-114.1339584153928</v>
      </c>
      <c r="L59" s="184">
        <f t="shared" si="22"/>
        <v>-159.44513990630372</v>
      </c>
      <c r="M59" s="185">
        <f t="shared" si="16"/>
        <v>-1481.7499473123646</v>
      </c>
      <c r="N59" s="185">
        <f t="shared" si="23"/>
        <v>15030.250052687636</v>
      </c>
      <c r="O59" s="185">
        <f t="shared" si="24"/>
        <v>10758.94778288306</v>
      </c>
      <c r="P59" s="186">
        <f t="shared" si="13"/>
        <v>1.0504671087181603</v>
      </c>
      <c r="Q59" s="187">
        <v>-1687.5073603183537</v>
      </c>
      <c r="R59" s="190">
        <f t="shared" si="14"/>
        <v>4.1438032166508987E-2</v>
      </c>
      <c r="S59" s="190">
        <f t="shared" si="15"/>
        <v>6.3057003485642138E-2</v>
      </c>
      <c r="T59" s="188">
        <v>1397</v>
      </c>
      <c r="U59" s="189">
        <v>15855</v>
      </c>
      <c r="V59" s="189">
        <v>11118.513323983168</v>
      </c>
      <c r="W59" s="15"/>
      <c r="Z59" s="1"/>
      <c r="AA59" s="1"/>
    </row>
    <row r="60" spans="2:27">
      <c r="B60" s="181">
        <v>1812</v>
      </c>
      <c r="C60" s="181" t="s">
        <v>80</v>
      </c>
      <c r="D60" s="181">
        <v>14468</v>
      </c>
      <c r="E60" s="181">
        <f t="shared" si="3"/>
        <v>7270.3517587939696</v>
      </c>
      <c r="F60" s="182">
        <f t="shared" si="4"/>
        <v>0.70985244519680513</v>
      </c>
      <c r="G60" s="183">
        <f t="shared" si="17"/>
        <v>1783.0253030585786</v>
      </c>
      <c r="H60" s="183">
        <f t="shared" si="18"/>
        <v>3548.2203530865718</v>
      </c>
      <c r="I60" s="183">
        <f t="shared" si="19"/>
        <v>681.62597254796481</v>
      </c>
      <c r="J60" s="184">
        <f t="shared" si="20"/>
        <v>1356.4356853704498</v>
      </c>
      <c r="K60" s="183">
        <f t="shared" si="21"/>
        <v>567.49201413257197</v>
      </c>
      <c r="L60" s="184">
        <f t="shared" si="22"/>
        <v>1129.3091081238181</v>
      </c>
      <c r="M60" s="185">
        <f t="shared" si="16"/>
        <v>4677.5294612103899</v>
      </c>
      <c r="N60" s="185">
        <f t="shared" si="23"/>
        <v>19145.52946121039</v>
      </c>
      <c r="O60" s="185">
        <f t="shared" si="24"/>
        <v>9620.8690759851215</v>
      </c>
      <c r="P60" s="186">
        <f t="shared" si="13"/>
        <v>0.93934897032262099</v>
      </c>
      <c r="Q60" s="187">
        <v>407.57500527599041</v>
      </c>
      <c r="R60" s="190">
        <f t="shared" si="14"/>
        <v>9.9392097264437693E-2</v>
      </c>
      <c r="S60" s="190">
        <f t="shared" si="15"/>
        <v>9.1105222159429261E-2</v>
      </c>
      <c r="T60" s="188">
        <v>1990</v>
      </c>
      <c r="U60" s="189">
        <v>13160</v>
      </c>
      <c r="V60" s="189">
        <v>6663.2911392405067</v>
      </c>
      <c r="W60" s="15"/>
      <c r="Z60" s="1"/>
      <c r="AA60" s="1"/>
    </row>
    <row r="61" spans="2:27">
      <c r="B61" s="181">
        <v>1813</v>
      </c>
      <c r="C61" s="181" t="s">
        <v>81</v>
      </c>
      <c r="D61" s="181">
        <v>64649</v>
      </c>
      <c r="E61" s="181">
        <f t="shared" si="3"/>
        <v>8285.1467384339358</v>
      </c>
      <c r="F61" s="182">
        <f t="shared" si="4"/>
        <v>0.80893357931105969</v>
      </c>
      <c r="G61" s="183">
        <f t="shared" si="17"/>
        <v>1174.1483152745989</v>
      </c>
      <c r="H61" s="183">
        <f t="shared" si="18"/>
        <v>9161.8793040876953</v>
      </c>
      <c r="I61" s="183">
        <f t="shared" si="19"/>
        <v>326.44772967397665</v>
      </c>
      <c r="J61" s="184">
        <f t="shared" si="20"/>
        <v>2547.2716346460397</v>
      </c>
      <c r="K61" s="183">
        <f t="shared" si="21"/>
        <v>212.31377125858387</v>
      </c>
      <c r="L61" s="184">
        <f t="shared" si="22"/>
        <v>1656.6843571307297</v>
      </c>
      <c r="M61" s="185">
        <f t="shared" si="16"/>
        <v>10818.563661218424</v>
      </c>
      <c r="N61" s="185">
        <f t="shared" si="23"/>
        <v>75467.563661218417</v>
      </c>
      <c r="O61" s="185">
        <f t="shared" si="24"/>
        <v>9671.6088249671175</v>
      </c>
      <c r="P61" s="186">
        <f t="shared" si="13"/>
        <v>0.94430302702833346</v>
      </c>
      <c r="Q61" s="187">
        <v>1086.6774955620785</v>
      </c>
      <c r="R61" s="190">
        <f t="shared" si="14"/>
        <v>5.8327603706250203E-2</v>
      </c>
      <c r="S61" s="190">
        <f t="shared" si="15"/>
        <v>7.3789521791923926E-2</v>
      </c>
      <c r="T61" s="188">
        <v>7803</v>
      </c>
      <c r="U61" s="189">
        <v>61086</v>
      </c>
      <c r="V61" s="189">
        <v>7715.8014399393714</v>
      </c>
      <c r="W61" s="15"/>
      <c r="Z61" s="1"/>
      <c r="AA61" s="1"/>
    </row>
    <row r="62" spans="2:27">
      <c r="B62" s="181">
        <v>1815</v>
      </c>
      <c r="C62" s="181" t="s">
        <v>82</v>
      </c>
      <c r="D62" s="181">
        <v>8785</v>
      </c>
      <c r="E62" s="181">
        <f t="shared" si="3"/>
        <v>7432.3181049069381</v>
      </c>
      <c r="F62" s="182">
        <f t="shared" si="4"/>
        <v>0.72566628896149177</v>
      </c>
      <c r="G62" s="183">
        <f t="shared" si="17"/>
        <v>1685.8454953907976</v>
      </c>
      <c r="H62" s="183">
        <f t="shared" si="18"/>
        <v>1992.6693755519227</v>
      </c>
      <c r="I62" s="183">
        <f t="shared" si="19"/>
        <v>624.93775140842581</v>
      </c>
      <c r="J62" s="184">
        <f t="shared" si="20"/>
        <v>738.6764221647594</v>
      </c>
      <c r="K62" s="183">
        <f t="shared" si="21"/>
        <v>510.80379299303303</v>
      </c>
      <c r="L62" s="184">
        <f t="shared" si="22"/>
        <v>603.77008331776506</v>
      </c>
      <c r="M62" s="185">
        <f t="shared" si="16"/>
        <v>2596.4394588696878</v>
      </c>
      <c r="N62" s="185">
        <f t="shared" si="23"/>
        <v>11381.439458869689</v>
      </c>
      <c r="O62" s="185">
        <f t="shared" si="24"/>
        <v>9628.9673932907681</v>
      </c>
      <c r="P62" s="186">
        <f t="shared" si="13"/>
        <v>0.94013966251085512</v>
      </c>
      <c r="Q62" s="187">
        <v>54.227867455385422</v>
      </c>
      <c r="R62" s="190">
        <f t="shared" si="14"/>
        <v>0.16249834590445944</v>
      </c>
      <c r="S62" s="190">
        <f t="shared" si="15"/>
        <v>0.18020136640046655</v>
      </c>
      <c r="T62" s="188">
        <v>1182</v>
      </c>
      <c r="U62" s="189">
        <v>7557</v>
      </c>
      <c r="V62" s="189">
        <v>6297.5</v>
      </c>
      <c r="W62" s="15"/>
      <c r="Z62" s="1"/>
      <c r="AA62" s="1"/>
    </row>
    <row r="63" spans="2:27">
      <c r="B63" s="181">
        <v>1816</v>
      </c>
      <c r="C63" s="181" t="s">
        <v>83</v>
      </c>
      <c r="D63" s="181">
        <v>3435</v>
      </c>
      <c r="E63" s="181">
        <f t="shared" si="3"/>
        <v>7387.0967741935483</v>
      </c>
      <c r="F63" s="182">
        <f t="shared" si="4"/>
        <v>0.72125103186707051</v>
      </c>
      <c r="G63" s="183">
        <f t="shared" si="17"/>
        <v>1712.9782938188314</v>
      </c>
      <c r="H63" s="183">
        <f t="shared" si="18"/>
        <v>796.53490662575666</v>
      </c>
      <c r="I63" s="183">
        <f t="shared" si="19"/>
        <v>640.76521715811225</v>
      </c>
      <c r="J63" s="184">
        <f t="shared" si="20"/>
        <v>297.95582597852217</v>
      </c>
      <c r="K63" s="183">
        <f t="shared" si="21"/>
        <v>526.63125874271941</v>
      </c>
      <c r="L63" s="184">
        <f t="shared" si="22"/>
        <v>244.88353531536453</v>
      </c>
      <c r="M63" s="185">
        <f t="shared" si="16"/>
        <v>1041.4184419411213</v>
      </c>
      <c r="N63" s="185">
        <f t="shared" si="23"/>
        <v>4476.4184419411213</v>
      </c>
      <c r="O63" s="185">
        <f t="shared" si="24"/>
        <v>9626.7063267551002</v>
      </c>
      <c r="P63" s="186">
        <f t="shared" si="13"/>
        <v>0.93991889965613418</v>
      </c>
      <c r="Q63" s="187">
        <v>116.78900877052024</v>
      </c>
      <c r="R63" s="190">
        <f t="shared" si="14"/>
        <v>9.8145780051150891E-2</v>
      </c>
      <c r="S63" s="190">
        <f t="shared" si="15"/>
        <v>9.1060968566949799E-2</v>
      </c>
      <c r="T63" s="188">
        <v>465</v>
      </c>
      <c r="U63" s="189">
        <v>3128</v>
      </c>
      <c r="V63" s="189">
        <v>6770.5627705627712</v>
      </c>
      <c r="W63" s="15"/>
      <c r="Z63" s="1"/>
      <c r="AA63" s="1"/>
    </row>
    <row r="64" spans="2:27">
      <c r="B64" s="181">
        <v>1818</v>
      </c>
      <c r="C64" s="181" t="s">
        <v>56</v>
      </c>
      <c r="D64" s="181">
        <v>16622</v>
      </c>
      <c r="E64" s="181">
        <f t="shared" si="3"/>
        <v>9270.4963747908532</v>
      </c>
      <c r="F64" s="182">
        <f t="shared" si="4"/>
        <v>0.90513977014573377</v>
      </c>
      <c r="G64" s="183">
        <f t="shared" si="17"/>
        <v>582.93853346044853</v>
      </c>
      <c r="H64" s="183">
        <f t="shared" si="18"/>
        <v>1045.2087904945843</v>
      </c>
      <c r="I64" s="183">
        <f t="shared" si="19"/>
        <v>0</v>
      </c>
      <c r="J64" s="184">
        <f t="shared" si="20"/>
        <v>0</v>
      </c>
      <c r="K64" s="183">
        <f t="shared" si="21"/>
        <v>-114.1339584153928</v>
      </c>
      <c r="L64" s="184">
        <f t="shared" si="22"/>
        <v>-204.64218743879928</v>
      </c>
      <c r="M64" s="185">
        <f t="shared" si="16"/>
        <v>840.56660305578498</v>
      </c>
      <c r="N64" s="185">
        <f t="shared" si="23"/>
        <v>17462.566603055784</v>
      </c>
      <c r="O64" s="185">
        <f t="shared" si="24"/>
        <v>9739.3009498359079</v>
      </c>
      <c r="P64" s="186">
        <f t="shared" si="13"/>
        <v>0.950912256121074</v>
      </c>
      <c r="Q64" s="187">
        <v>-20.841730172374128</v>
      </c>
      <c r="R64" s="190">
        <f t="shared" si="14"/>
        <v>0.18593036529680365</v>
      </c>
      <c r="S64" s="190">
        <f t="shared" si="15"/>
        <v>0.17534760687809267</v>
      </c>
      <c r="T64" s="188">
        <v>1793</v>
      </c>
      <c r="U64" s="189">
        <v>14016</v>
      </c>
      <c r="V64" s="189">
        <v>7887.4507597073716</v>
      </c>
      <c r="W64" s="15"/>
      <c r="Z64" s="1"/>
      <c r="AA64" s="1"/>
    </row>
    <row r="65" spans="2:27">
      <c r="B65" s="181">
        <v>1820</v>
      </c>
      <c r="C65" s="181" t="s">
        <v>84</v>
      </c>
      <c r="D65" s="181">
        <v>62043</v>
      </c>
      <c r="E65" s="181">
        <f t="shared" si="3"/>
        <v>8390.9926967811734</v>
      </c>
      <c r="F65" s="182">
        <f t="shared" si="4"/>
        <v>0.81926801907954894</v>
      </c>
      <c r="G65" s="183">
        <f t="shared" si="17"/>
        <v>1110.6407402662564</v>
      </c>
      <c r="H65" s="183">
        <f t="shared" si="18"/>
        <v>8212.077633528701</v>
      </c>
      <c r="I65" s="183">
        <f t="shared" si="19"/>
        <v>289.40164425244348</v>
      </c>
      <c r="J65" s="184">
        <f t="shared" si="20"/>
        <v>2139.8357576025669</v>
      </c>
      <c r="K65" s="183">
        <f t="shared" si="21"/>
        <v>175.26768583705069</v>
      </c>
      <c r="L65" s="184">
        <f t="shared" si="22"/>
        <v>1295.9292690791526</v>
      </c>
      <c r="M65" s="185">
        <f t="shared" si="16"/>
        <v>9508.0069026078527</v>
      </c>
      <c r="N65" s="185">
        <f t="shared" si="23"/>
        <v>71551.006902607856</v>
      </c>
      <c r="O65" s="185">
        <f t="shared" si="24"/>
        <v>9676.9011228844829</v>
      </c>
      <c r="P65" s="186">
        <f t="shared" si="13"/>
        <v>0.94481974901675825</v>
      </c>
      <c r="Q65" s="187">
        <v>1433.9551201058766</v>
      </c>
      <c r="R65" s="190">
        <f t="shared" si="14"/>
        <v>4.8094465842286639E-2</v>
      </c>
      <c r="S65" s="190">
        <f t="shared" si="15"/>
        <v>5.5607179757574843E-2</v>
      </c>
      <c r="T65" s="188">
        <v>7394</v>
      </c>
      <c r="U65" s="189">
        <v>59196</v>
      </c>
      <c r="V65" s="189">
        <v>7948.9727407009532</v>
      </c>
      <c r="W65" s="15"/>
      <c r="Z65" s="1"/>
      <c r="AA65" s="1"/>
    </row>
    <row r="66" spans="2:27">
      <c r="B66" s="181">
        <v>1822</v>
      </c>
      <c r="C66" s="181" t="s">
        <v>85</v>
      </c>
      <c r="D66" s="181">
        <v>15694</v>
      </c>
      <c r="E66" s="181">
        <f t="shared" si="3"/>
        <v>6889.37664618086</v>
      </c>
      <c r="F66" s="182">
        <f t="shared" si="4"/>
        <v>0.67265532953862062</v>
      </c>
      <c r="G66" s="183">
        <f t="shared" si="17"/>
        <v>2011.6103706264444</v>
      </c>
      <c r="H66" s="183">
        <f t="shared" si="18"/>
        <v>4582.4484242870403</v>
      </c>
      <c r="I66" s="183">
        <f t="shared" si="19"/>
        <v>814.96726196255315</v>
      </c>
      <c r="J66" s="184">
        <f t="shared" si="20"/>
        <v>1856.495422750696</v>
      </c>
      <c r="K66" s="183">
        <f t="shared" si="21"/>
        <v>700.83330354716031</v>
      </c>
      <c r="L66" s="184">
        <f t="shared" si="22"/>
        <v>1596.4982654804312</v>
      </c>
      <c r="M66" s="185">
        <f t="shared" si="16"/>
        <v>6178.946689767472</v>
      </c>
      <c r="N66" s="185">
        <f t="shared" si="23"/>
        <v>21872.946689767472</v>
      </c>
      <c r="O66" s="185">
        <f t="shared" si="24"/>
        <v>9601.8203203544654</v>
      </c>
      <c r="P66" s="186">
        <f t="shared" si="13"/>
        <v>0.93748911453971162</v>
      </c>
      <c r="Q66" s="187">
        <v>452.99626232095852</v>
      </c>
      <c r="R66" s="190">
        <f t="shared" si="14"/>
        <v>7.434282584884995E-2</v>
      </c>
      <c r="S66" s="190">
        <f t="shared" si="15"/>
        <v>8.1888692931194815E-2</v>
      </c>
      <c r="T66" s="188">
        <v>2278</v>
      </c>
      <c r="U66" s="189">
        <v>14608</v>
      </c>
      <c r="V66" s="189">
        <v>6367.916303400174</v>
      </c>
      <c r="W66" s="15"/>
      <c r="Z66" s="1"/>
      <c r="AA66" s="1"/>
    </row>
    <row r="67" spans="2:27">
      <c r="B67" s="181">
        <v>1824</v>
      </c>
      <c r="C67" s="181" t="s">
        <v>86</v>
      </c>
      <c r="D67" s="181">
        <v>114754</v>
      </c>
      <c r="E67" s="181">
        <f t="shared" si="3"/>
        <v>8648.9297558034359</v>
      </c>
      <c r="F67" s="182">
        <f t="shared" si="4"/>
        <v>0.8444521171986471</v>
      </c>
      <c r="G67" s="183">
        <f t="shared" si="17"/>
        <v>955.87850485289891</v>
      </c>
      <c r="H67" s="183">
        <f t="shared" si="18"/>
        <v>12682.596002388264</v>
      </c>
      <c r="I67" s="183">
        <f t="shared" si="19"/>
        <v>199.12367359465159</v>
      </c>
      <c r="J67" s="184">
        <f t="shared" si="20"/>
        <v>2641.9729012538373</v>
      </c>
      <c r="K67" s="183">
        <f t="shared" si="21"/>
        <v>84.989715179258795</v>
      </c>
      <c r="L67" s="184">
        <f t="shared" si="22"/>
        <v>1127.6435409984058</v>
      </c>
      <c r="M67" s="185">
        <f t="shared" si="16"/>
        <v>13810.23954338667</v>
      </c>
      <c r="N67" s="185">
        <f t="shared" si="23"/>
        <v>128564.23954338668</v>
      </c>
      <c r="O67" s="185">
        <f t="shared" si="24"/>
        <v>9689.7979758355959</v>
      </c>
      <c r="P67" s="186">
        <f t="shared" si="13"/>
        <v>0.94607895392271313</v>
      </c>
      <c r="Q67" s="187">
        <v>1171.5730502521783</v>
      </c>
      <c r="R67" s="190">
        <f t="shared" si="14"/>
        <v>6.1298855039490965E-2</v>
      </c>
      <c r="S67" s="190">
        <f t="shared" si="15"/>
        <v>6.2098748659508582E-2</v>
      </c>
      <c r="T67" s="188">
        <v>13268</v>
      </c>
      <c r="U67" s="189">
        <v>108126</v>
      </c>
      <c r="V67" s="189">
        <v>8143.2444645277901</v>
      </c>
      <c r="W67" s="15"/>
      <c r="Z67" s="1"/>
      <c r="AA67" s="1"/>
    </row>
    <row r="68" spans="2:27">
      <c r="B68" s="181">
        <v>1825</v>
      </c>
      <c r="C68" s="181" t="s">
        <v>87</v>
      </c>
      <c r="D68" s="181">
        <v>12513</v>
      </c>
      <c r="E68" s="181">
        <f t="shared" si="3"/>
        <v>8611.8375774260167</v>
      </c>
      <c r="F68" s="182">
        <f t="shared" si="4"/>
        <v>0.84083056292006086</v>
      </c>
      <c r="G68" s="183">
        <f t="shared" si="17"/>
        <v>978.13381187935045</v>
      </c>
      <c r="H68" s="183">
        <f t="shared" si="18"/>
        <v>1421.2284286606962</v>
      </c>
      <c r="I68" s="183">
        <f t="shared" si="19"/>
        <v>212.10593602674834</v>
      </c>
      <c r="J68" s="184">
        <f t="shared" si="20"/>
        <v>308.18992504686537</v>
      </c>
      <c r="K68" s="183">
        <f t="shared" si="21"/>
        <v>97.971977611355541</v>
      </c>
      <c r="L68" s="184">
        <f t="shared" si="22"/>
        <v>142.35328346929961</v>
      </c>
      <c r="M68" s="185">
        <f t="shared" si="16"/>
        <v>1563.5817121299958</v>
      </c>
      <c r="N68" s="185">
        <f t="shared" si="23"/>
        <v>14076.581712129995</v>
      </c>
      <c r="O68" s="185">
        <f t="shared" si="24"/>
        <v>9687.9433669167192</v>
      </c>
      <c r="P68" s="186">
        <f t="shared" si="13"/>
        <v>0.94589787620878329</v>
      </c>
      <c r="Q68" s="187">
        <v>-899.75681775577345</v>
      </c>
      <c r="R68" s="190">
        <f t="shared" si="14"/>
        <v>3.4559735427862753E-2</v>
      </c>
      <c r="S68" s="190">
        <f t="shared" si="15"/>
        <v>5.5208209156292445E-2</v>
      </c>
      <c r="T68" s="188">
        <v>1453</v>
      </c>
      <c r="U68" s="189">
        <v>12095</v>
      </c>
      <c r="V68" s="189">
        <v>8161.2685560053978</v>
      </c>
      <c r="W68" s="15"/>
      <c r="Z68" s="1"/>
      <c r="AA68" s="1"/>
    </row>
    <row r="69" spans="2:27">
      <c r="B69" s="181">
        <v>1826</v>
      </c>
      <c r="C69" s="181" t="s">
        <v>88</v>
      </c>
      <c r="D69" s="181">
        <v>11140</v>
      </c>
      <c r="E69" s="181">
        <f t="shared" si="3"/>
        <v>8792.4230465666933</v>
      </c>
      <c r="F69" s="182">
        <f t="shared" si="4"/>
        <v>0.85846231459995292</v>
      </c>
      <c r="G69" s="183">
        <f t="shared" si="17"/>
        <v>869.7825303949445</v>
      </c>
      <c r="H69" s="183">
        <f t="shared" si="18"/>
        <v>1102.0144660103947</v>
      </c>
      <c r="I69" s="183">
        <f t="shared" si="19"/>
        <v>148.9010218275115</v>
      </c>
      <c r="J69" s="184">
        <f t="shared" si="20"/>
        <v>188.65759465545707</v>
      </c>
      <c r="K69" s="183">
        <f t="shared" si="21"/>
        <v>34.767063412118702</v>
      </c>
      <c r="L69" s="184">
        <f t="shared" si="22"/>
        <v>44.049869343154391</v>
      </c>
      <c r="M69" s="185">
        <f t="shared" si="16"/>
        <v>1146.064335353549</v>
      </c>
      <c r="N69" s="185">
        <f t="shared" si="23"/>
        <v>12286.064335353549</v>
      </c>
      <c r="O69" s="185">
        <f t="shared" si="24"/>
        <v>9696.9726403737568</v>
      </c>
      <c r="P69" s="186">
        <f t="shared" si="13"/>
        <v>0.94677946379277822</v>
      </c>
      <c r="Q69" s="187">
        <v>-1067.6924212639803</v>
      </c>
      <c r="R69" s="190">
        <f t="shared" si="14"/>
        <v>3.8017144986954902E-2</v>
      </c>
      <c r="S69" s="190">
        <f t="shared" si="15"/>
        <v>6.2595293644893954E-2</v>
      </c>
      <c r="T69" s="188">
        <v>1267</v>
      </c>
      <c r="U69" s="189">
        <v>10732</v>
      </c>
      <c r="V69" s="189">
        <v>8274.4795682343865</v>
      </c>
      <c r="W69" s="15"/>
      <c r="Z69" s="1"/>
      <c r="AA69" s="1"/>
    </row>
    <row r="70" spans="2:27">
      <c r="B70" s="181">
        <v>1827</v>
      </c>
      <c r="C70" s="181" t="s">
        <v>89</v>
      </c>
      <c r="D70" s="181">
        <v>11594</v>
      </c>
      <c r="E70" s="181">
        <f t="shared" si="3"/>
        <v>8456.6010211524444</v>
      </c>
      <c r="F70" s="182">
        <f t="shared" si="4"/>
        <v>0.82567379297128385</v>
      </c>
      <c r="G70" s="183">
        <f t="shared" si="17"/>
        <v>1071.2757456434938</v>
      </c>
      <c r="H70" s="183">
        <f t="shared" si="18"/>
        <v>1468.7190472772302</v>
      </c>
      <c r="I70" s="183">
        <f t="shared" si="19"/>
        <v>266.43873072249863</v>
      </c>
      <c r="J70" s="184">
        <f t="shared" si="20"/>
        <v>365.28749982054563</v>
      </c>
      <c r="K70" s="183">
        <f t="shared" si="21"/>
        <v>152.30477230710585</v>
      </c>
      <c r="L70" s="184">
        <f t="shared" si="22"/>
        <v>208.80984283304213</v>
      </c>
      <c r="M70" s="185">
        <f t="shared" si="16"/>
        <v>1677.5288901102722</v>
      </c>
      <c r="N70" s="185">
        <f t="shared" si="23"/>
        <v>13271.528890110272</v>
      </c>
      <c r="O70" s="185">
        <f t="shared" si="24"/>
        <v>9680.1815391030432</v>
      </c>
      <c r="P70" s="186">
        <f t="shared" si="13"/>
        <v>0.94514003771134469</v>
      </c>
      <c r="Q70" s="187">
        <v>318.00275489114529</v>
      </c>
      <c r="R70" s="190">
        <f t="shared" si="14"/>
        <v>0.15466586993327358</v>
      </c>
      <c r="S70" s="190">
        <f t="shared" si="15"/>
        <v>0.15466586993327366</v>
      </c>
      <c r="T70" s="188">
        <v>1371</v>
      </c>
      <c r="U70" s="189">
        <v>10041</v>
      </c>
      <c r="V70" s="189">
        <v>7323.8512035010945</v>
      </c>
      <c r="W70" s="15"/>
      <c r="Z70" s="1"/>
      <c r="AA70" s="1"/>
    </row>
    <row r="71" spans="2:27">
      <c r="B71" s="181">
        <v>1828</v>
      </c>
      <c r="C71" s="181" t="s">
        <v>90</v>
      </c>
      <c r="D71" s="181">
        <v>14968</v>
      </c>
      <c r="E71" s="181">
        <f t="shared" si="3"/>
        <v>8799.5296884185773</v>
      </c>
      <c r="F71" s="182">
        <f t="shared" si="4"/>
        <v>0.85915618296603247</v>
      </c>
      <c r="G71" s="183">
        <f t="shared" si="17"/>
        <v>865.51854528381409</v>
      </c>
      <c r="H71" s="183">
        <f t="shared" si="18"/>
        <v>1472.2470455277678</v>
      </c>
      <c r="I71" s="183">
        <f t="shared" si="19"/>
        <v>146.41369717935211</v>
      </c>
      <c r="J71" s="184">
        <f t="shared" si="20"/>
        <v>249.04969890207795</v>
      </c>
      <c r="K71" s="183">
        <f t="shared" si="21"/>
        <v>32.279738763959315</v>
      </c>
      <c r="L71" s="184">
        <f t="shared" si="22"/>
        <v>54.907835637494799</v>
      </c>
      <c r="M71" s="185">
        <f t="shared" si="16"/>
        <v>1527.1548811652626</v>
      </c>
      <c r="N71" s="185">
        <f t="shared" si="23"/>
        <v>16495.154881165261</v>
      </c>
      <c r="O71" s="185">
        <f t="shared" si="24"/>
        <v>9697.3279724663498</v>
      </c>
      <c r="P71" s="186">
        <f t="shared" si="13"/>
        <v>0.94681415721108209</v>
      </c>
      <c r="Q71" s="187">
        <v>-1603.6760130781624</v>
      </c>
      <c r="R71" s="190">
        <f t="shared" si="14"/>
        <v>5.3416848476317828E-2</v>
      </c>
      <c r="S71" s="190">
        <f t="shared" si="15"/>
        <v>9.0574409269133224E-2</v>
      </c>
      <c r="T71" s="188">
        <v>1701</v>
      </c>
      <c r="U71" s="189">
        <v>14209</v>
      </c>
      <c r="V71" s="189">
        <v>8068.7109596819992</v>
      </c>
      <c r="W71" s="15"/>
      <c r="Z71" s="1"/>
      <c r="AA71" s="1"/>
    </row>
    <row r="72" spans="2:27">
      <c r="B72" s="181">
        <v>1832</v>
      </c>
      <c r="C72" s="181" t="s">
        <v>91</v>
      </c>
      <c r="D72" s="181">
        <v>65267</v>
      </c>
      <c r="E72" s="181">
        <f t="shared" ref="E72:E135" si="25">D72/T72*1000</f>
        <v>14739.611562782293</v>
      </c>
      <c r="F72" s="182">
        <f t="shared" ref="F72:F135" si="26">E72/E$364</f>
        <v>1.4391255961496616</v>
      </c>
      <c r="G72" s="183">
        <f t="shared" si="17"/>
        <v>-2698.5305793344151</v>
      </c>
      <c r="H72" s="183">
        <f t="shared" si="18"/>
        <v>-11949.09340529279</v>
      </c>
      <c r="I72" s="183">
        <f t="shared" si="19"/>
        <v>0</v>
      </c>
      <c r="J72" s="184">
        <f t="shared" si="20"/>
        <v>0</v>
      </c>
      <c r="K72" s="183">
        <f t="shared" si="21"/>
        <v>-114.1339584153928</v>
      </c>
      <c r="L72" s="184">
        <f t="shared" si="22"/>
        <v>-505.3851678633593</v>
      </c>
      <c r="M72" s="185">
        <f t="shared" si="16"/>
        <v>-12454.47857315615</v>
      </c>
      <c r="N72" s="185">
        <f t="shared" si="23"/>
        <v>52812.52142684385</v>
      </c>
      <c r="O72" s="185">
        <f t="shared" si="24"/>
        <v>11926.947025032487</v>
      </c>
      <c r="P72" s="186">
        <f t="shared" ref="P72:P135" si="27">O72/O$364</f>
        <v>1.1645065865226456</v>
      </c>
      <c r="Q72" s="187">
        <v>-9365.4297720040558</v>
      </c>
      <c r="R72" s="190">
        <f t="shared" ref="R72:R135" si="28">(D72-U72)/U72</f>
        <v>4.2803732344858438E-2</v>
      </c>
      <c r="S72" s="190">
        <f t="shared" ref="S72:S135" si="29">(E72-V72)/V72</f>
        <v>4.8926789490514669E-2</v>
      </c>
      <c r="T72" s="188">
        <v>4428</v>
      </c>
      <c r="U72" s="189">
        <v>62588</v>
      </c>
      <c r="V72" s="189">
        <v>14052.08801077683</v>
      </c>
      <c r="W72" s="15"/>
      <c r="Z72" s="1"/>
      <c r="AA72" s="1"/>
    </row>
    <row r="73" spans="2:27">
      <c r="B73" s="181">
        <v>1833</v>
      </c>
      <c r="C73" s="181" t="s">
        <v>92</v>
      </c>
      <c r="D73" s="181">
        <v>254431</v>
      </c>
      <c r="E73" s="181">
        <f t="shared" si="25"/>
        <v>9754.6677912816776</v>
      </c>
      <c r="F73" s="182">
        <f t="shared" si="26"/>
        <v>0.95241262231202628</v>
      </c>
      <c r="G73" s="183">
        <f t="shared" si="17"/>
        <v>292.43568356595387</v>
      </c>
      <c r="H73" s="183">
        <f t="shared" si="18"/>
        <v>7627.5999344507745</v>
      </c>
      <c r="I73" s="183">
        <f t="shared" si="19"/>
        <v>0</v>
      </c>
      <c r="J73" s="184">
        <f t="shared" si="20"/>
        <v>0</v>
      </c>
      <c r="K73" s="183">
        <f t="shared" si="21"/>
        <v>-114.1339584153928</v>
      </c>
      <c r="L73" s="184">
        <f t="shared" si="22"/>
        <v>-2976.9560373486906</v>
      </c>
      <c r="M73" s="185">
        <f t="shared" ref="M73:M136" si="30">+H73+L73</f>
        <v>4650.6438971020834</v>
      </c>
      <c r="N73" s="185">
        <f t="shared" si="23"/>
        <v>259081.6438971021</v>
      </c>
      <c r="O73" s="185">
        <f t="shared" si="24"/>
        <v>9932.9695164322384</v>
      </c>
      <c r="P73" s="186">
        <f t="shared" si="27"/>
        <v>0.96982139698759107</v>
      </c>
      <c r="Q73" s="187">
        <v>-6699.9261840970485</v>
      </c>
      <c r="R73" s="190">
        <f t="shared" si="28"/>
        <v>5.2589990857152311E-2</v>
      </c>
      <c r="S73" s="190">
        <f t="shared" si="29"/>
        <v>5.6665886615944364E-2</v>
      </c>
      <c r="T73" s="188">
        <v>26083</v>
      </c>
      <c r="U73" s="189">
        <v>241719</v>
      </c>
      <c r="V73" s="189">
        <v>9231.5536205316221</v>
      </c>
      <c r="W73" s="15"/>
      <c r="Z73" s="1"/>
      <c r="AA73" s="1"/>
    </row>
    <row r="74" spans="2:27">
      <c r="B74" s="181">
        <v>1834</v>
      </c>
      <c r="C74" s="181" t="s">
        <v>93</v>
      </c>
      <c r="D74" s="181">
        <v>21835</v>
      </c>
      <c r="E74" s="181">
        <f t="shared" si="25"/>
        <v>11639.125799573561</v>
      </c>
      <c r="F74" s="182">
        <f t="shared" si="26"/>
        <v>1.1364046999221191</v>
      </c>
      <c r="G74" s="183">
        <f t="shared" si="17"/>
        <v>-838.23912140917639</v>
      </c>
      <c r="H74" s="183">
        <f t="shared" si="18"/>
        <v>-1572.536591763615</v>
      </c>
      <c r="I74" s="183">
        <f t="shared" si="19"/>
        <v>0</v>
      </c>
      <c r="J74" s="184">
        <f t="shared" si="20"/>
        <v>0</v>
      </c>
      <c r="K74" s="183">
        <f t="shared" si="21"/>
        <v>-114.1339584153928</v>
      </c>
      <c r="L74" s="184">
        <f t="shared" si="22"/>
        <v>-214.11530598727688</v>
      </c>
      <c r="M74" s="185">
        <f t="shared" si="30"/>
        <v>-1786.6518977508917</v>
      </c>
      <c r="N74" s="185">
        <f t="shared" si="23"/>
        <v>20048.348102249107</v>
      </c>
      <c r="O74" s="185">
        <f t="shared" si="24"/>
        <v>10686.752719748991</v>
      </c>
      <c r="P74" s="186">
        <f t="shared" si="27"/>
        <v>1.0434182280316282</v>
      </c>
      <c r="Q74" s="187">
        <v>-177.63049961147613</v>
      </c>
      <c r="R74" s="190">
        <f t="shared" si="28"/>
        <v>0.15952418883755509</v>
      </c>
      <c r="S74" s="190">
        <f t="shared" si="29"/>
        <v>0.1681773544258951</v>
      </c>
      <c r="T74" s="188">
        <v>1876</v>
      </c>
      <c r="U74" s="189">
        <v>18831</v>
      </c>
      <c r="V74" s="189">
        <v>9963.4920634920636</v>
      </c>
      <c r="W74" s="15"/>
      <c r="Z74" s="1"/>
      <c r="AA74" s="1"/>
    </row>
    <row r="75" spans="2:27">
      <c r="B75" s="181">
        <v>1835</v>
      </c>
      <c r="C75" s="181" t="s">
        <v>94</v>
      </c>
      <c r="D75" s="181">
        <v>5148</v>
      </c>
      <c r="E75" s="181">
        <f t="shared" si="25"/>
        <v>11647.058823529411</v>
      </c>
      <c r="F75" s="182">
        <f t="shared" si="26"/>
        <v>1.1371792534292522</v>
      </c>
      <c r="G75" s="183">
        <f t="shared" si="17"/>
        <v>-842.99893578268598</v>
      </c>
      <c r="H75" s="183">
        <f t="shared" si="18"/>
        <v>-372.60552961594721</v>
      </c>
      <c r="I75" s="183">
        <f t="shared" si="19"/>
        <v>0</v>
      </c>
      <c r="J75" s="184">
        <f t="shared" si="20"/>
        <v>0</v>
      </c>
      <c r="K75" s="183">
        <f t="shared" si="21"/>
        <v>-114.1339584153928</v>
      </c>
      <c r="L75" s="184">
        <f t="shared" si="22"/>
        <v>-50.447209619603612</v>
      </c>
      <c r="M75" s="185">
        <f t="shared" si="30"/>
        <v>-423.0527392355508</v>
      </c>
      <c r="N75" s="185">
        <f t="shared" si="23"/>
        <v>4724.9472607644493</v>
      </c>
      <c r="O75" s="185">
        <f t="shared" si="24"/>
        <v>10689.925929331332</v>
      </c>
      <c r="P75" s="186">
        <f t="shared" si="27"/>
        <v>1.0437280494344816</v>
      </c>
      <c r="Q75" s="187">
        <v>7.4742639508149296</v>
      </c>
      <c r="R75" s="190">
        <f t="shared" si="28"/>
        <v>0.37280000000000002</v>
      </c>
      <c r="S75" s="190">
        <f t="shared" si="29"/>
        <v>0.35105882352941148</v>
      </c>
      <c r="T75" s="188">
        <v>442</v>
      </c>
      <c r="U75" s="189">
        <v>3750</v>
      </c>
      <c r="V75" s="189">
        <v>8620.6896551724149</v>
      </c>
      <c r="W75" s="15"/>
      <c r="Z75" s="1"/>
      <c r="AA75" s="1"/>
    </row>
    <row r="76" spans="2:27">
      <c r="B76" s="181">
        <v>1836</v>
      </c>
      <c r="C76" s="181" t="s">
        <v>95</v>
      </c>
      <c r="D76" s="181">
        <v>10462</v>
      </c>
      <c r="E76" s="181">
        <f t="shared" si="25"/>
        <v>8674.9585406301831</v>
      </c>
      <c r="F76" s="182">
        <f t="shared" si="26"/>
        <v>0.84699347931808233</v>
      </c>
      <c r="G76" s="183">
        <f t="shared" si="17"/>
        <v>940.26123395685056</v>
      </c>
      <c r="H76" s="183">
        <f t="shared" si="18"/>
        <v>1133.9550481519618</v>
      </c>
      <c r="I76" s="183">
        <f t="shared" si="19"/>
        <v>190.01359890529011</v>
      </c>
      <c r="J76" s="184">
        <f t="shared" si="20"/>
        <v>229.15640027977986</v>
      </c>
      <c r="K76" s="183">
        <f t="shared" si="21"/>
        <v>75.879640489897312</v>
      </c>
      <c r="L76" s="184">
        <f t="shared" si="22"/>
        <v>91.510846430816159</v>
      </c>
      <c r="M76" s="185">
        <f t="shared" si="30"/>
        <v>1225.465894582778</v>
      </c>
      <c r="N76" s="185">
        <f t="shared" si="23"/>
        <v>11687.465894582778</v>
      </c>
      <c r="O76" s="185">
        <f t="shared" si="24"/>
        <v>9691.0994150769311</v>
      </c>
      <c r="P76" s="186">
        <f t="shared" si="27"/>
        <v>0.94620602202868476</v>
      </c>
      <c r="Q76" s="187">
        <v>-232.6078611242001</v>
      </c>
      <c r="R76" s="190">
        <f t="shared" si="28"/>
        <v>8.4819576939029445E-2</v>
      </c>
      <c r="S76" s="190">
        <f t="shared" si="29"/>
        <v>9.1116207982622655E-2</v>
      </c>
      <c r="T76" s="188">
        <v>1206</v>
      </c>
      <c r="U76" s="189">
        <v>9644</v>
      </c>
      <c r="V76" s="189">
        <v>7950.5358615004116</v>
      </c>
      <c r="W76" s="15"/>
      <c r="Z76" s="1"/>
      <c r="AA76" s="1"/>
    </row>
    <row r="77" spans="2:27">
      <c r="B77" s="181">
        <v>1837</v>
      </c>
      <c r="C77" s="181" t="s">
        <v>96</v>
      </c>
      <c r="D77" s="181">
        <v>75634</v>
      </c>
      <c r="E77" s="181">
        <f t="shared" si="25"/>
        <v>12107.25148071074</v>
      </c>
      <c r="F77" s="182">
        <f t="shared" si="26"/>
        <v>1.1821109010027899</v>
      </c>
      <c r="G77" s="183">
        <f t="shared" si="17"/>
        <v>-1119.1145300914834</v>
      </c>
      <c r="H77" s="183">
        <f t="shared" si="18"/>
        <v>-6991.1084694814972</v>
      </c>
      <c r="I77" s="183">
        <f t="shared" si="19"/>
        <v>0</v>
      </c>
      <c r="J77" s="184">
        <f t="shared" si="20"/>
        <v>0</v>
      </c>
      <c r="K77" s="183">
        <f t="shared" si="21"/>
        <v>-114.1339584153928</v>
      </c>
      <c r="L77" s="184">
        <f t="shared" si="22"/>
        <v>-712.99483822095885</v>
      </c>
      <c r="M77" s="185">
        <f t="shared" si="30"/>
        <v>-7704.1033077024558</v>
      </c>
      <c r="N77" s="185">
        <f t="shared" si="23"/>
        <v>67929.896692297538</v>
      </c>
      <c r="O77" s="185">
        <f t="shared" si="24"/>
        <v>10874.002992203863</v>
      </c>
      <c r="P77" s="186">
        <f t="shared" si="27"/>
        <v>1.0617007084638965</v>
      </c>
      <c r="Q77" s="187">
        <v>-5657.4318395910859</v>
      </c>
      <c r="R77" s="190">
        <f t="shared" si="28"/>
        <v>8.5338728887740897E-2</v>
      </c>
      <c r="S77" s="190">
        <f t="shared" si="29"/>
        <v>9.2461970105028601E-2</v>
      </c>
      <c r="T77" s="188">
        <v>6247</v>
      </c>
      <c r="U77" s="189">
        <v>69687</v>
      </c>
      <c r="V77" s="189">
        <v>11082.538167938932</v>
      </c>
      <c r="W77" s="15"/>
      <c r="Z77" s="1"/>
      <c r="AA77" s="1"/>
    </row>
    <row r="78" spans="2:27">
      <c r="B78" s="181">
        <v>1838</v>
      </c>
      <c r="C78" s="181" t="s">
        <v>97</v>
      </c>
      <c r="D78" s="181">
        <v>19552</v>
      </c>
      <c r="E78" s="181">
        <f t="shared" si="25"/>
        <v>10183.333333333334</v>
      </c>
      <c r="F78" s="182">
        <f t="shared" si="26"/>
        <v>0.99426606947555918</v>
      </c>
      <c r="G78" s="183">
        <f t="shared" si="17"/>
        <v>35.236358334960094</v>
      </c>
      <c r="H78" s="183">
        <f t="shared" si="18"/>
        <v>67.653808003123387</v>
      </c>
      <c r="I78" s="183">
        <f t="shared" si="19"/>
        <v>0</v>
      </c>
      <c r="J78" s="184">
        <f t="shared" si="20"/>
        <v>0</v>
      </c>
      <c r="K78" s="183">
        <f t="shared" si="21"/>
        <v>-114.1339584153928</v>
      </c>
      <c r="L78" s="184">
        <f t="shared" si="22"/>
        <v>-219.13720015755419</v>
      </c>
      <c r="M78" s="185">
        <f t="shared" si="30"/>
        <v>-151.48339215443082</v>
      </c>
      <c r="N78" s="185">
        <f t="shared" si="23"/>
        <v>19400.51660784557</v>
      </c>
      <c r="O78" s="185">
        <f t="shared" si="24"/>
        <v>10104.4357332529</v>
      </c>
      <c r="P78" s="186">
        <f t="shared" si="27"/>
        <v>0.98656277585300423</v>
      </c>
      <c r="Q78" s="187">
        <v>-816.57876292858873</v>
      </c>
      <c r="R78" s="190">
        <f t="shared" si="28"/>
        <v>6.8707297075703749E-2</v>
      </c>
      <c r="S78" s="190">
        <f t="shared" si="29"/>
        <v>8.540584859251156E-2</v>
      </c>
      <c r="T78" s="188">
        <v>1920</v>
      </c>
      <c r="U78" s="189">
        <v>18295</v>
      </c>
      <c r="V78" s="189">
        <v>9382.0512820512831</v>
      </c>
      <c r="W78" s="15"/>
      <c r="Z78" s="1"/>
      <c r="AA78" s="1"/>
    </row>
    <row r="79" spans="2:27">
      <c r="B79" s="181">
        <v>1839</v>
      </c>
      <c r="C79" s="181" t="s">
        <v>98</v>
      </c>
      <c r="D79" s="181">
        <v>13277</v>
      </c>
      <c r="E79" s="181">
        <f t="shared" si="25"/>
        <v>13290.29029029029</v>
      </c>
      <c r="F79" s="182">
        <f t="shared" si="26"/>
        <v>1.2976187910752321</v>
      </c>
      <c r="G79" s="183">
        <f t="shared" si="17"/>
        <v>-1828.9378158392133</v>
      </c>
      <c r="H79" s="183">
        <f t="shared" si="18"/>
        <v>-1827.108878023374</v>
      </c>
      <c r="I79" s="183">
        <f t="shared" si="19"/>
        <v>0</v>
      </c>
      <c r="J79" s="184">
        <f t="shared" si="20"/>
        <v>0</v>
      </c>
      <c r="K79" s="183">
        <f t="shared" si="21"/>
        <v>-114.1339584153928</v>
      </c>
      <c r="L79" s="184">
        <f t="shared" si="22"/>
        <v>-114.01982445697742</v>
      </c>
      <c r="M79" s="185">
        <f t="shared" si="30"/>
        <v>-1941.1287024803514</v>
      </c>
      <c r="N79" s="185">
        <f t="shared" si="23"/>
        <v>11335.871297519649</v>
      </c>
      <c r="O79" s="185">
        <f t="shared" si="24"/>
        <v>11347.218516035686</v>
      </c>
      <c r="P79" s="186">
        <f t="shared" si="27"/>
        <v>1.1079038644928738</v>
      </c>
      <c r="Q79" s="187">
        <v>-1928.3298875862811</v>
      </c>
      <c r="R79" s="190">
        <f t="shared" si="28"/>
        <v>3.9865288220551381E-2</v>
      </c>
      <c r="S79" s="190">
        <f t="shared" si="29"/>
        <v>5.8601599720020728E-2</v>
      </c>
      <c r="T79" s="188">
        <v>999</v>
      </c>
      <c r="U79" s="189">
        <v>12768</v>
      </c>
      <c r="V79" s="189">
        <v>12554.572271386431</v>
      </c>
      <c r="W79" s="15"/>
      <c r="Z79" s="1"/>
      <c r="AA79" s="1"/>
    </row>
    <row r="80" spans="2:27">
      <c r="B80" s="181">
        <v>1840</v>
      </c>
      <c r="C80" s="181" t="s">
        <v>99</v>
      </c>
      <c r="D80" s="181">
        <v>36889</v>
      </c>
      <c r="E80" s="181">
        <f t="shared" si="25"/>
        <v>7963.9464594127803</v>
      </c>
      <c r="F80" s="182">
        <f t="shared" si="26"/>
        <v>0.77757267532381091</v>
      </c>
      <c r="G80" s="183">
        <f t="shared" si="17"/>
        <v>1366.8684826872923</v>
      </c>
      <c r="H80" s="183">
        <f t="shared" si="18"/>
        <v>6331.3348118075373</v>
      </c>
      <c r="I80" s="183">
        <f t="shared" si="19"/>
        <v>438.86782733138102</v>
      </c>
      <c r="J80" s="184">
        <f t="shared" si="20"/>
        <v>2032.8357761989569</v>
      </c>
      <c r="K80" s="183">
        <f t="shared" si="21"/>
        <v>324.73386891598824</v>
      </c>
      <c r="L80" s="184">
        <f t="shared" si="22"/>
        <v>1504.1672808188575</v>
      </c>
      <c r="M80" s="185">
        <f t="shared" si="30"/>
        <v>7835.5020926263951</v>
      </c>
      <c r="N80" s="185">
        <f t="shared" si="23"/>
        <v>44724.502092626397</v>
      </c>
      <c r="O80" s="185">
        <f t="shared" si="24"/>
        <v>9655.5488110160604</v>
      </c>
      <c r="P80" s="186">
        <f t="shared" si="27"/>
        <v>0.94273498182897109</v>
      </c>
      <c r="Q80" s="187">
        <v>611.85438413989323</v>
      </c>
      <c r="R80" s="190">
        <f t="shared" si="28"/>
        <v>6.0912829656897989E-2</v>
      </c>
      <c r="S80" s="190">
        <f t="shared" si="29"/>
        <v>6.9845385865148976E-2</v>
      </c>
      <c r="T80" s="188">
        <v>4632</v>
      </c>
      <c r="U80" s="189">
        <v>34771</v>
      </c>
      <c r="V80" s="189">
        <v>7444.0162706058663</v>
      </c>
      <c r="W80" s="15"/>
      <c r="Z80" s="1"/>
      <c r="AA80" s="1"/>
    </row>
    <row r="81" spans="2:29">
      <c r="B81" s="181">
        <v>1841</v>
      </c>
      <c r="C81" s="181" t="s">
        <v>100</v>
      </c>
      <c r="D81" s="181">
        <v>94094</v>
      </c>
      <c r="E81" s="181">
        <f t="shared" si="25"/>
        <v>9760.7883817427391</v>
      </c>
      <c r="F81" s="182">
        <f t="shared" si="26"/>
        <v>0.95301021597034929</v>
      </c>
      <c r="G81" s="183">
        <f t="shared" si="17"/>
        <v>288.76332928931697</v>
      </c>
      <c r="H81" s="183">
        <f t="shared" si="18"/>
        <v>2783.6784943490156</v>
      </c>
      <c r="I81" s="183">
        <f t="shared" si="19"/>
        <v>0</v>
      </c>
      <c r="J81" s="184">
        <f t="shared" si="20"/>
        <v>0</v>
      </c>
      <c r="K81" s="183">
        <f t="shared" si="21"/>
        <v>-114.1339584153928</v>
      </c>
      <c r="L81" s="184">
        <f t="shared" si="22"/>
        <v>-1100.2513591243865</v>
      </c>
      <c r="M81" s="185">
        <f t="shared" si="30"/>
        <v>1683.4271352246292</v>
      </c>
      <c r="N81" s="185">
        <f t="shared" si="23"/>
        <v>95777.427135224629</v>
      </c>
      <c r="O81" s="185">
        <f t="shared" si="24"/>
        <v>9935.4177526166641</v>
      </c>
      <c r="P81" s="186">
        <f t="shared" si="27"/>
        <v>0.97006043445092038</v>
      </c>
      <c r="Q81" s="187">
        <v>-2647.7558722039498</v>
      </c>
      <c r="R81" s="186">
        <f t="shared" si="28"/>
        <v>5.7164685526818415E-2</v>
      </c>
      <c r="S81" s="186">
        <f t="shared" si="29"/>
        <v>6.8021459786896929E-2</v>
      </c>
      <c r="T81" s="188">
        <v>9640</v>
      </c>
      <c r="U81" s="189">
        <v>89006</v>
      </c>
      <c r="V81" s="189">
        <v>9139.1313276517085</v>
      </c>
      <c r="Z81" s="1"/>
      <c r="AA81" s="1"/>
    </row>
    <row r="82" spans="2:29">
      <c r="B82" s="181">
        <v>1845</v>
      </c>
      <c r="C82" s="181" t="s">
        <v>101</v>
      </c>
      <c r="D82" s="181">
        <v>30546</v>
      </c>
      <c r="E82" s="181">
        <f t="shared" si="25"/>
        <v>15975.941422594142</v>
      </c>
      <c r="F82" s="182">
        <f t="shared" si="26"/>
        <v>1.5598366433140214</v>
      </c>
      <c r="G82" s="183">
        <f t="shared" si="17"/>
        <v>-3440.3284952215245</v>
      </c>
      <c r="H82" s="183">
        <f t="shared" si="18"/>
        <v>-6577.9080828635542</v>
      </c>
      <c r="I82" s="183">
        <f t="shared" si="19"/>
        <v>0</v>
      </c>
      <c r="J82" s="184">
        <f t="shared" si="20"/>
        <v>0</v>
      </c>
      <c r="K82" s="183">
        <f t="shared" si="21"/>
        <v>-114.1339584153928</v>
      </c>
      <c r="L82" s="184">
        <f t="shared" si="22"/>
        <v>-218.22412849023104</v>
      </c>
      <c r="M82" s="185">
        <f t="shared" si="30"/>
        <v>-6796.1322113537854</v>
      </c>
      <c r="N82" s="185">
        <f t="shared" si="23"/>
        <v>23749.867788646214</v>
      </c>
      <c r="O82" s="185">
        <f t="shared" si="24"/>
        <v>12421.478968957224</v>
      </c>
      <c r="P82" s="186">
        <f t="shared" si="27"/>
        <v>1.2127910053883895</v>
      </c>
      <c r="Q82" s="187">
        <v>-4381.4063514163863</v>
      </c>
      <c r="R82" s="186">
        <f t="shared" si="28"/>
        <v>4.3095205573009152E-2</v>
      </c>
      <c r="S82" s="186">
        <f t="shared" si="29"/>
        <v>5.0732931973648282E-2</v>
      </c>
      <c r="T82" s="188">
        <v>1912</v>
      </c>
      <c r="U82" s="189">
        <v>29284</v>
      </c>
      <c r="V82" s="189">
        <v>15204.569055036345</v>
      </c>
      <c r="Z82" s="1"/>
      <c r="AA82" s="1"/>
    </row>
    <row r="83" spans="2:29">
      <c r="B83" s="181">
        <v>1848</v>
      </c>
      <c r="C83" s="181" t="s">
        <v>102</v>
      </c>
      <c r="D83" s="181">
        <v>21385</v>
      </c>
      <c r="E83" s="181">
        <f t="shared" si="25"/>
        <v>8269.5282289249808</v>
      </c>
      <c r="F83" s="182">
        <f t="shared" si="26"/>
        <v>0.80740864110544253</v>
      </c>
      <c r="G83" s="183">
        <f t="shared" si="17"/>
        <v>1183.519420979972</v>
      </c>
      <c r="H83" s="183">
        <f t="shared" si="18"/>
        <v>3060.5812226542075</v>
      </c>
      <c r="I83" s="183">
        <f t="shared" si="19"/>
        <v>331.91420800211085</v>
      </c>
      <c r="J83" s="184">
        <f t="shared" si="20"/>
        <v>858.33014189345863</v>
      </c>
      <c r="K83" s="183">
        <f t="shared" si="21"/>
        <v>217.78024958671807</v>
      </c>
      <c r="L83" s="184">
        <f t="shared" si="22"/>
        <v>563.17972543125302</v>
      </c>
      <c r="M83" s="185">
        <f t="shared" si="30"/>
        <v>3623.7609480854608</v>
      </c>
      <c r="N83" s="185">
        <f t="shared" si="23"/>
        <v>25008.760948085459</v>
      </c>
      <c r="O83" s="185">
        <f t="shared" si="24"/>
        <v>9670.8278994916691</v>
      </c>
      <c r="P83" s="186">
        <f t="shared" si="27"/>
        <v>0.9442267801180525</v>
      </c>
      <c r="Q83" s="187">
        <v>523.01274554960128</v>
      </c>
      <c r="R83" s="186">
        <f t="shared" si="28"/>
        <v>3.7703804347826088E-2</v>
      </c>
      <c r="S83" s="186">
        <f t="shared" si="29"/>
        <v>4.6531910958673879E-2</v>
      </c>
      <c r="T83" s="188">
        <v>2586</v>
      </c>
      <c r="U83" s="189">
        <v>20608</v>
      </c>
      <c r="V83" s="189">
        <v>7901.8404907975455</v>
      </c>
      <c r="Z83" s="1"/>
      <c r="AA83" s="1"/>
    </row>
    <row r="84" spans="2:29">
      <c r="B84" s="181">
        <v>1851</v>
      </c>
      <c r="C84" s="181" t="s">
        <v>103</v>
      </c>
      <c r="D84" s="181">
        <v>16296</v>
      </c>
      <c r="E84" s="181">
        <f t="shared" si="25"/>
        <v>8135.7963055416867</v>
      </c>
      <c r="F84" s="182">
        <f t="shared" si="26"/>
        <v>0.79435151045152619</v>
      </c>
      <c r="G84" s="183">
        <f t="shared" si="17"/>
        <v>1263.7585750099483</v>
      </c>
      <c r="H84" s="183">
        <f t="shared" si="18"/>
        <v>2531.3084257449264</v>
      </c>
      <c r="I84" s="183">
        <f t="shared" si="19"/>
        <v>378.72038118626381</v>
      </c>
      <c r="J84" s="184">
        <f t="shared" si="20"/>
        <v>758.57692351608637</v>
      </c>
      <c r="K84" s="183">
        <f t="shared" si="21"/>
        <v>264.58642277087102</v>
      </c>
      <c r="L84" s="184">
        <f t="shared" si="22"/>
        <v>529.9666048100546</v>
      </c>
      <c r="M84" s="185">
        <f t="shared" si="30"/>
        <v>3061.2750305549807</v>
      </c>
      <c r="N84" s="185">
        <f t="shared" si="23"/>
        <v>19357.275030554982</v>
      </c>
      <c r="O84" s="185">
        <f t="shared" si="24"/>
        <v>9664.1413033225072</v>
      </c>
      <c r="P84" s="186">
        <f t="shared" si="27"/>
        <v>0.94357392358535697</v>
      </c>
      <c r="Q84" s="187">
        <v>315.26190229538088</v>
      </c>
      <c r="R84" s="186">
        <f t="shared" si="28"/>
        <v>3.1718898385565054E-2</v>
      </c>
      <c r="S84" s="186">
        <f t="shared" si="29"/>
        <v>4.7686589773459326E-2</v>
      </c>
      <c r="T84" s="188">
        <v>2003</v>
      </c>
      <c r="U84" s="189">
        <v>15795</v>
      </c>
      <c r="V84" s="189">
        <v>7765.4867256637172</v>
      </c>
      <c r="Z84" s="1"/>
      <c r="AA84" s="1"/>
    </row>
    <row r="85" spans="2:29">
      <c r="B85" s="181">
        <v>1853</v>
      </c>
      <c r="C85" s="181" t="s">
        <v>104</v>
      </c>
      <c r="D85" s="181">
        <v>9946</v>
      </c>
      <c r="E85" s="181">
        <f t="shared" si="25"/>
        <v>7512.0845921450154</v>
      </c>
      <c r="F85" s="182">
        <f t="shared" si="26"/>
        <v>0.73345441777413423</v>
      </c>
      <c r="G85" s="183">
        <f t="shared" si="17"/>
        <v>1637.9856030479511</v>
      </c>
      <c r="H85" s="183">
        <f t="shared" si="18"/>
        <v>2168.6929384354876</v>
      </c>
      <c r="I85" s="183">
        <f t="shared" si="19"/>
        <v>597.01948087509868</v>
      </c>
      <c r="J85" s="184">
        <f t="shared" si="20"/>
        <v>790.45379267863063</v>
      </c>
      <c r="K85" s="183">
        <f t="shared" si="21"/>
        <v>482.8855224597059</v>
      </c>
      <c r="L85" s="184">
        <f t="shared" si="22"/>
        <v>639.34043173665066</v>
      </c>
      <c r="M85" s="185">
        <f t="shared" si="30"/>
        <v>2808.0333701721383</v>
      </c>
      <c r="N85" s="185">
        <f t="shared" si="23"/>
        <v>12754.033370172139</v>
      </c>
      <c r="O85" s="185">
        <f t="shared" si="24"/>
        <v>9632.9557176526723</v>
      </c>
      <c r="P85" s="186">
        <f t="shared" si="27"/>
        <v>0.94052906895148725</v>
      </c>
      <c r="Q85" s="187">
        <v>-133.09602664049771</v>
      </c>
      <c r="R85" s="186">
        <f t="shared" si="28"/>
        <v>2.3777663407102419E-2</v>
      </c>
      <c r="S85" s="186">
        <f t="shared" si="29"/>
        <v>4.2335566671279579E-2</v>
      </c>
      <c r="T85" s="188">
        <v>1324</v>
      </c>
      <c r="U85" s="189">
        <v>9715</v>
      </c>
      <c r="V85" s="189">
        <v>7206.9732937685458</v>
      </c>
      <c r="Z85" s="1"/>
      <c r="AA85" s="1"/>
    </row>
    <row r="86" spans="2:29">
      <c r="B86" s="181">
        <v>1856</v>
      </c>
      <c r="C86" s="181" t="s">
        <v>105</v>
      </c>
      <c r="D86" s="181">
        <v>4283</v>
      </c>
      <c r="E86" s="181">
        <f t="shared" si="25"/>
        <v>8776.6393442622939</v>
      </c>
      <c r="F86" s="182">
        <f t="shared" si="26"/>
        <v>0.85692124753101995</v>
      </c>
      <c r="G86" s="183">
        <f t="shared" si="17"/>
        <v>879.25275177758408</v>
      </c>
      <c r="H86" s="183">
        <f t="shared" si="18"/>
        <v>429.07534286746102</v>
      </c>
      <c r="I86" s="183">
        <f t="shared" si="19"/>
        <v>154.42531763405131</v>
      </c>
      <c r="J86" s="184">
        <f t="shared" si="20"/>
        <v>75.35955500541705</v>
      </c>
      <c r="K86" s="183">
        <f t="shared" si="21"/>
        <v>40.291359218658513</v>
      </c>
      <c r="L86" s="184">
        <f t="shared" si="22"/>
        <v>19.662183298705354</v>
      </c>
      <c r="M86" s="185">
        <f t="shared" si="30"/>
        <v>448.73752616616639</v>
      </c>
      <c r="N86" s="185">
        <f t="shared" si="23"/>
        <v>4731.7375261661664</v>
      </c>
      <c r="O86" s="185">
        <f t="shared" si="24"/>
        <v>9696.1834552585387</v>
      </c>
      <c r="P86" s="186">
        <f t="shared" si="27"/>
        <v>0.94670241043933179</v>
      </c>
      <c r="Q86" s="187">
        <v>79.523518881751215</v>
      </c>
      <c r="R86" s="186">
        <f t="shared" si="28"/>
        <v>1.1095372993389991E-2</v>
      </c>
      <c r="S86" s="186">
        <f t="shared" si="29"/>
        <v>3.1814540472762706E-2</v>
      </c>
      <c r="T86" s="188">
        <v>488</v>
      </c>
      <c r="U86" s="189">
        <v>4236</v>
      </c>
      <c r="V86" s="189">
        <v>8506.0240963855413</v>
      </c>
      <c r="Z86" s="1"/>
      <c r="AA86" s="1"/>
    </row>
    <row r="87" spans="2:29">
      <c r="B87" s="181">
        <v>1857</v>
      </c>
      <c r="C87" s="181" t="s">
        <v>106</v>
      </c>
      <c r="D87" s="181">
        <v>7097</v>
      </c>
      <c r="E87" s="181">
        <f t="shared" si="25"/>
        <v>10167.621776504298</v>
      </c>
      <c r="F87" s="182">
        <f t="shared" si="26"/>
        <v>0.99273204644573132</v>
      </c>
      <c r="G87" s="183">
        <f t="shared" si="17"/>
        <v>44.663292432381418</v>
      </c>
      <c r="H87" s="183">
        <f t="shared" si="18"/>
        <v>31.17497811780223</v>
      </c>
      <c r="I87" s="183">
        <f t="shared" si="19"/>
        <v>0</v>
      </c>
      <c r="J87" s="184">
        <f t="shared" si="20"/>
        <v>0</v>
      </c>
      <c r="K87" s="183">
        <f t="shared" si="21"/>
        <v>-114.1339584153928</v>
      </c>
      <c r="L87" s="184">
        <f t="shared" si="22"/>
        <v>-79.665502973944172</v>
      </c>
      <c r="M87" s="185">
        <f t="shared" si="30"/>
        <v>-48.490524856141946</v>
      </c>
      <c r="N87" s="185">
        <f t="shared" si="23"/>
        <v>7048.5094751438583</v>
      </c>
      <c r="O87" s="185">
        <f t="shared" si="24"/>
        <v>10098.151110521289</v>
      </c>
      <c r="P87" s="186">
        <f t="shared" si="27"/>
        <v>0.98594916664107335</v>
      </c>
      <c r="Q87" s="187">
        <v>-47.042904439664525</v>
      </c>
      <c r="R87" s="186">
        <f t="shared" si="28"/>
        <v>0.22109428768066069</v>
      </c>
      <c r="S87" s="186">
        <f t="shared" si="29"/>
        <v>0.27357685018842559</v>
      </c>
      <c r="T87" s="188">
        <v>698</v>
      </c>
      <c r="U87" s="189">
        <v>5812</v>
      </c>
      <c r="V87" s="189">
        <v>7983.5164835164833</v>
      </c>
      <c r="Z87" s="1"/>
      <c r="AA87" s="1"/>
    </row>
    <row r="88" spans="2:29">
      <c r="B88" s="181">
        <v>1859</v>
      </c>
      <c r="C88" s="181" t="s">
        <v>107</v>
      </c>
      <c r="D88" s="181">
        <v>11660</v>
      </c>
      <c r="E88" s="181">
        <f t="shared" si="25"/>
        <v>9418.4168012924074</v>
      </c>
      <c r="F88" s="182">
        <f t="shared" si="26"/>
        <v>0.91958221803963047</v>
      </c>
      <c r="G88" s="183">
        <f t="shared" si="17"/>
        <v>494.18627755951599</v>
      </c>
      <c r="H88" s="183">
        <f t="shared" si="18"/>
        <v>611.80261161868077</v>
      </c>
      <c r="I88" s="183">
        <f t="shared" si="19"/>
        <v>0</v>
      </c>
      <c r="J88" s="184">
        <f t="shared" si="20"/>
        <v>0</v>
      </c>
      <c r="K88" s="183">
        <f t="shared" si="21"/>
        <v>-114.1339584153928</v>
      </c>
      <c r="L88" s="184">
        <f t="shared" si="22"/>
        <v>-141.29784051825627</v>
      </c>
      <c r="M88" s="185">
        <f t="shared" si="30"/>
        <v>470.50477110042448</v>
      </c>
      <c r="N88" s="185">
        <f t="shared" si="23"/>
        <v>12130.504771100424</v>
      </c>
      <c r="O88" s="185">
        <f t="shared" si="24"/>
        <v>9798.4691204365317</v>
      </c>
      <c r="P88" s="186">
        <f t="shared" si="27"/>
        <v>0.95668923527863292</v>
      </c>
      <c r="Q88" s="187">
        <v>-115.68068151332909</v>
      </c>
      <c r="R88" s="186">
        <f t="shared" si="28"/>
        <v>0.1199692632792239</v>
      </c>
      <c r="S88" s="186">
        <f t="shared" si="29"/>
        <v>0.15072770831274063</v>
      </c>
      <c r="T88" s="188">
        <v>1238</v>
      </c>
      <c r="U88" s="189">
        <v>10411</v>
      </c>
      <c r="V88" s="189">
        <v>8184.7484276729556</v>
      </c>
      <c r="Z88" s="1"/>
      <c r="AA88" s="1"/>
    </row>
    <row r="89" spans="2:29">
      <c r="B89" s="181">
        <v>1860</v>
      </c>
      <c r="C89" s="181" t="s">
        <v>108</v>
      </c>
      <c r="D89" s="181">
        <v>95453</v>
      </c>
      <c r="E89" s="181">
        <f t="shared" si="25"/>
        <v>8285.1314990018236</v>
      </c>
      <c r="F89" s="182">
        <f t="shared" si="26"/>
        <v>0.80893209138468325</v>
      </c>
      <c r="G89" s="183">
        <f t="shared" si="17"/>
        <v>1174.1574589338663</v>
      </c>
      <c r="H89" s="183">
        <f t="shared" si="18"/>
        <v>13527.468084377075</v>
      </c>
      <c r="I89" s="183">
        <f t="shared" si="19"/>
        <v>326.45306347521591</v>
      </c>
      <c r="J89" s="184">
        <f t="shared" si="20"/>
        <v>3761.0657442979627</v>
      </c>
      <c r="K89" s="183">
        <f t="shared" si="21"/>
        <v>212.31910505982313</v>
      </c>
      <c r="L89" s="184">
        <f t="shared" si="22"/>
        <v>2446.1284093942222</v>
      </c>
      <c r="M89" s="185">
        <f t="shared" si="30"/>
        <v>15973.596493771296</v>
      </c>
      <c r="N89" s="185">
        <f t="shared" si="23"/>
        <v>111426.5964937713</v>
      </c>
      <c r="O89" s="185">
        <f t="shared" si="24"/>
        <v>9671.6080629955122</v>
      </c>
      <c r="P89" s="186">
        <f t="shared" si="27"/>
        <v>0.94430295263201469</v>
      </c>
      <c r="Q89" s="187">
        <v>1421.9300431078609</v>
      </c>
      <c r="R89" s="186">
        <f t="shared" si="28"/>
        <v>7.7992478570702559E-2</v>
      </c>
      <c r="S89" s="186">
        <f t="shared" si="29"/>
        <v>6.9758528556448623E-2</v>
      </c>
      <c r="T89" s="188">
        <v>11521</v>
      </c>
      <c r="U89" s="189">
        <v>88547</v>
      </c>
      <c r="V89" s="189">
        <v>7744.8613662205889</v>
      </c>
      <c r="Z89" s="1"/>
      <c r="AA89" s="1"/>
    </row>
    <row r="90" spans="2:29">
      <c r="B90" s="181">
        <v>1865</v>
      </c>
      <c r="C90" s="181" t="s">
        <v>109</v>
      </c>
      <c r="D90" s="181">
        <v>84943</v>
      </c>
      <c r="E90" s="181">
        <f t="shared" si="25"/>
        <v>8784.1778697001027</v>
      </c>
      <c r="F90" s="182">
        <f t="shared" si="26"/>
        <v>0.85765728354313375</v>
      </c>
      <c r="G90" s="183">
        <f t="shared" si="17"/>
        <v>874.72963651489874</v>
      </c>
      <c r="H90" s="183">
        <f t="shared" si="18"/>
        <v>8458.6355850990712</v>
      </c>
      <c r="I90" s="183">
        <f t="shared" si="19"/>
        <v>151.78683373081822</v>
      </c>
      <c r="J90" s="184">
        <f t="shared" si="20"/>
        <v>1467.7786821770121</v>
      </c>
      <c r="K90" s="183">
        <f t="shared" si="21"/>
        <v>37.652875315425419</v>
      </c>
      <c r="L90" s="184">
        <f t="shared" si="22"/>
        <v>364.10330430016381</v>
      </c>
      <c r="M90" s="185">
        <f t="shared" si="30"/>
        <v>8822.7388893992356</v>
      </c>
      <c r="N90" s="185">
        <f t="shared" si="23"/>
        <v>93765.738889399232</v>
      </c>
      <c r="O90" s="185">
        <f t="shared" si="24"/>
        <v>9696.5603815304275</v>
      </c>
      <c r="P90" s="186">
        <f t="shared" si="27"/>
        <v>0.94673921223993729</v>
      </c>
      <c r="Q90" s="187">
        <v>1128.2918598084634</v>
      </c>
      <c r="R90" s="186">
        <f t="shared" si="28"/>
        <v>8.8566229239286448E-2</v>
      </c>
      <c r="S90" s="186">
        <f t="shared" si="29"/>
        <v>8.1586797366190497E-2</v>
      </c>
      <c r="T90" s="188">
        <v>9670</v>
      </c>
      <c r="U90" s="189">
        <v>78032</v>
      </c>
      <c r="V90" s="189">
        <v>8121.5653621981692</v>
      </c>
      <c r="Z90" s="1"/>
      <c r="AA90" s="1"/>
    </row>
    <row r="91" spans="2:29">
      <c r="B91" s="181">
        <v>1866</v>
      </c>
      <c r="C91" s="181" t="s">
        <v>110</v>
      </c>
      <c r="D91" s="181">
        <v>69334</v>
      </c>
      <c r="E91" s="181">
        <f t="shared" si="25"/>
        <v>8596.9001859888394</v>
      </c>
      <c r="F91" s="182">
        <f t="shared" si="26"/>
        <v>0.83937212676891915</v>
      </c>
      <c r="G91" s="183">
        <f t="shared" si="17"/>
        <v>987.09624674165673</v>
      </c>
      <c r="H91" s="183">
        <f t="shared" si="18"/>
        <v>7960.931229971462</v>
      </c>
      <c r="I91" s="183">
        <f t="shared" si="19"/>
        <v>217.33402302976037</v>
      </c>
      <c r="J91" s="184">
        <f t="shared" si="20"/>
        <v>1752.7988957350176</v>
      </c>
      <c r="K91" s="183">
        <f t="shared" si="21"/>
        <v>103.20006461436758</v>
      </c>
      <c r="L91" s="184">
        <f t="shared" si="22"/>
        <v>832.30852111487457</v>
      </c>
      <c r="M91" s="185">
        <f t="shared" si="30"/>
        <v>8793.2397510863375</v>
      </c>
      <c r="N91" s="185">
        <f t="shared" si="23"/>
        <v>78127.239751086337</v>
      </c>
      <c r="O91" s="185">
        <f t="shared" si="24"/>
        <v>9687.1964973448667</v>
      </c>
      <c r="P91" s="186">
        <f t="shared" si="27"/>
        <v>0.94582495440122683</v>
      </c>
      <c r="Q91" s="187">
        <v>1754.6749585682792</v>
      </c>
      <c r="R91" s="186">
        <f t="shared" si="28"/>
        <v>0.132593887318882</v>
      </c>
      <c r="S91" s="186">
        <f t="shared" si="29"/>
        <v>0.13203215445474359</v>
      </c>
      <c r="T91" s="188">
        <v>8065</v>
      </c>
      <c r="U91" s="189">
        <v>61217</v>
      </c>
      <c r="V91" s="189">
        <v>7594.2190795186698</v>
      </c>
      <c r="Z91" s="1"/>
      <c r="AA91" s="1"/>
    </row>
    <row r="92" spans="2:29">
      <c r="B92" s="181">
        <v>1867</v>
      </c>
      <c r="C92" s="181" t="s">
        <v>111</v>
      </c>
      <c r="D92" s="181">
        <v>26322</v>
      </c>
      <c r="E92" s="181">
        <f t="shared" si="25"/>
        <v>10218.167701863355</v>
      </c>
      <c r="F92" s="182">
        <f t="shared" si="26"/>
        <v>0.99766717887140277</v>
      </c>
      <c r="G92" s="183">
        <f t="shared" si="17"/>
        <v>14.335737216947745</v>
      </c>
      <c r="H92" s="183">
        <f t="shared" si="18"/>
        <v>36.928859070857392</v>
      </c>
      <c r="I92" s="183">
        <f t="shared" si="19"/>
        <v>0</v>
      </c>
      <c r="J92" s="184">
        <f t="shared" si="20"/>
        <v>0</v>
      </c>
      <c r="K92" s="183">
        <f t="shared" si="21"/>
        <v>-114.1339584153928</v>
      </c>
      <c r="L92" s="184">
        <f t="shared" si="22"/>
        <v>-294.00907687805187</v>
      </c>
      <c r="M92" s="185">
        <f t="shared" si="30"/>
        <v>-257.08021780719446</v>
      </c>
      <c r="N92" s="185">
        <f t="shared" si="23"/>
        <v>26064.919782192806</v>
      </c>
      <c r="O92" s="185">
        <f t="shared" si="24"/>
        <v>10118.369480664911</v>
      </c>
      <c r="P92" s="186">
        <f t="shared" si="27"/>
        <v>0.98792321961134189</v>
      </c>
      <c r="Q92" s="187">
        <v>-52.716506929191581</v>
      </c>
      <c r="R92" s="186">
        <f t="shared" si="28"/>
        <v>0.41615107333082263</v>
      </c>
      <c r="S92" s="186">
        <f t="shared" si="29"/>
        <v>0.41230283671851065</v>
      </c>
      <c r="T92" s="188">
        <v>2576</v>
      </c>
      <c r="U92" s="189">
        <v>18587</v>
      </c>
      <c r="V92" s="189">
        <v>7235.1109381082133</v>
      </c>
      <c r="Z92" s="1"/>
      <c r="AA92" s="1"/>
    </row>
    <row r="93" spans="2:29">
      <c r="B93" s="181">
        <v>1868</v>
      </c>
      <c r="C93" s="181" t="s">
        <v>112</v>
      </c>
      <c r="D93" s="181">
        <v>40277</v>
      </c>
      <c r="E93" s="181">
        <f t="shared" si="25"/>
        <v>9120.697463768116</v>
      </c>
      <c r="F93" s="182">
        <f t="shared" si="26"/>
        <v>0.89051391340521369</v>
      </c>
      <c r="G93" s="183">
        <f t="shared" si="17"/>
        <v>672.81788007409079</v>
      </c>
      <c r="H93" s="183">
        <f t="shared" si="18"/>
        <v>2971.163758407185</v>
      </c>
      <c r="I93" s="183">
        <f t="shared" si="19"/>
        <v>34.004975807013579</v>
      </c>
      <c r="J93" s="184">
        <f t="shared" si="20"/>
        <v>150.16597316377198</v>
      </c>
      <c r="K93" s="183">
        <f t="shared" si="21"/>
        <v>-80.128982608379218</v>
      </c>
      <c r="L93" s="184">
        <f t="shared" si="22"/>
        <v>-353.84958719860259</v>
      </c>
      <c r="M93" s="185">
        <f t="shared" si="30"/>
        <v>2617.3141712085826</v>
      </c>
      <c r="N93" s="185">
        <f t="shared" si="23"/>
        <v>42894.314171208585</v>
      </c>
      <c r="O93" s="185">
        <f t="shared" si="24"/>
        <v>9713.3863612338282</v>
      </c>
      <c r="P93" s="186">
        <f t="shared" si="27"/>
        <v>0.94838204373304136</v>
      </c>
      <c r="Q93" s="187">
        <v>471.99481842801697</v>
      </c>
      <c r="R93" s="186">
        <f t="shared" si="28"/>
        <v>5.9865270248934267E-2</v>
      </c>
      <c r="S93" s="186">
        <f t="shared" si="29"/>
        <v>5.842523591435695E-2</v>
      </c>
      <c r="T93" s="188">
        <v>4416</v>
      </c>
      <c r="U93" s="189">
        <v>38002</v>
      </c>
      <c r="V93" s="189">
        <v>8617.2335600907027</v>
      </c>
      <c r="Z93" s="1"/>
      <c r="AA93" s="1"/>
    </row>
    <row r="94" spans="2:29">
      <c r="B94" s="181">
        <v>1870</v>
      </c>
      <c r="C94" s="181" t="s">
        <v>113</v>
      </c>
      <c r="D94" s="181">
        <v>89979</v>
      </c>
      <c r="E94" s="181">
        <f t="shared" si="25"/>
        <v>8558.0178809206773</v>
      </c>
      <c r="F94" s="182">
        <f t="shared" si="26"/>
        <v>0.83557579060208398</v>
      </c>
      <c r="G94" s="183">
        <f t="shared" si="17"/>
        <v>1010.4256297825541</v>
      </c>
      <c r="H94" s="183">
        <f t="shared" si="18"/>
        <v>10623.615071533774</v>
      </c>
      <c r="I94" s="183">
        <f t="shared" si="19"/>
        <v>230.94282980361712</v>
      </c>
      <c r="J94" s="184">
        <f t="shared" si="20"/>
        <v>2428.1329125552302</v>
      </c>
      <c r="K94" s="183">
        <f t="shared" si="21"/>
        <v>116.80887138822432</v>
      </c>
      <c r="L94" s="184">
        <f t="shared" si="22"/>
        <v>1228.1284737757906</v>
      </c>
      <c r="M94" s="185">
        <f t="shared" si="30"/>
        <v>11851.743545309564</v>
      </c>
      <c r="N94" s="185">
        <f t="shared" si="23"/>
        <v>101830.74354530957</v>
      </c>
      <c r="O94" s="185">
        <f t="shared" si="24"/>
        <v>9685.2523820914557</v>
      </c>
      <c r="P94" s="186">
        <f t="shared" si="27"/>
        <v>0.94563513759288476</v>
      </c>
      <c r="Q94" s="187">
        <v>2395.160404759672</v>
      </c>
      <c r="R94" s="186">
        <f t="shared" si="28"/>
        <v>6.5243642562864038E-2</v>
      </c>
      <c r="S94" s="186">
        <f t="shared" si="29"/>
        <v>7.051211026433539E-2</v>
      </c>
      <c r="T94" s="188">
        <v>10514</v>
      </c>
      <c r="U94" s="189">
        <v>84468</v>
      </c>
      <c r="V94" s="189">
        <v>7994.3214082907434</v>
      </c>
      <c r="Z94" s="16"/>
      <c r="AA94" s="16"/>
      <c r="AB94" s="16"/>
      <c r="AC94" s="16"/>
    </row>
    <row r="95" spans="2:29">
      <c r="B95" s="181">
        <v>1871</v>
      </c>
      <c r="C95" s="181" t="s">
        <v>114</v>
      </c>
      <c r="D95" s="181">
        <v>39793</v>
      </c>
      <c r="E95" s="181">
        <f t="shared" si="25"/>
        <v>8673.2781168265046</v>
      </c>
      <c r="F95" s="182">
        <f t="shared" si="26"/>
        <v>0.84682940844701815</v>
      </c>
      <c r="G95" s="183">
        <f t="shared" ref="G95:G158" si="31">($E$364-E95)*0.6</f>
        <v>941.26948823905764</v>
      </c>
      <c r="H95" s="183">
        <f t="shared" ref="H95:H158" si="32">G95*T95/1000</f>
        <v>4318.5444120407965</v>
      </c>
      <c r="I95" s="183">
        <f t="shared" ref="I95:I158" si="33">IF(E95&lt;E$364*0.9,(E$364*0.9-E95)*0.35,0)</f>
        <v>190.60174723657755</v>
      </c>
      <c r="J95" s="184">
        <f t="shared" ref="J95:J158" si="34">I95*T95/1000</f>
        <v>874.48081632141782</v>
      </c>
      <c r="K95" s="183">
        <f t="shared" ref="K95:K158" si="35">I95+J$366</f>
        <v>76.467788821184755</v>
      </c>
      <c r="L95" s="184">
        <f t="shared" ref="L95:L158" si="36">K95*T95/1000</f>
        <v>350.83421511159565</v>
      </c>
      <c r="M95" s="185">
        <f t="shared" si="30"/>
        <v>4669.3786271523923</v>
      </c>
      <c r="N95" s="185">
        <f t="shared" ref="N95:N158" si="37">D95+M95</f>
        <v>44462.378627152393</v>
      </c>
      <c r="O95" s="185">
        <f t="shared" ref="O95:O158" si="38">N95/T95*1000</f>
        <v>9691.0153938867479</v>
      </c>
      <c r="P95" s="186">
        <f t="shared" si="27"/>
        <v>0.94619781848513163</v>
      </c>
      <c r="Q95" s="187">
        <v>756.29488653579483</v>
      </c>
      <c r="R95" s="186">
        <f t="shared" si="28"/>
        <v>9.1805939489234354E-3</v>
      </c>
      <c r="S95" s="186">
        <f t="shared" si="29"/>
        <v>2.5677661199614288E-2</v>
      </c>
      <c r="T95" s="188">
        <v>4588</v>
      </c>
      <c r="U95" s="189">
        <v>39431</v>
      </c>
      <c r="V95" s="189">
        <v>8456.144113231825</v>
      </c>
      <c r="Z95" s="16"/>
      <c r="AA95" s="16"/>
      <c r="AB95" s="15"/>
      <c r="AC95" s="15"/>
    </row>
    <row r="96" spans="2:29">
      <c r="B96" s="181">
        <v>1874</v>
      </c>
      <c r="C96" s="181" t="s">
        <v>115</v>
      </c>
      <c r="D96" s="181">
        <v>9479</v>
      </c>
      <c r="E96" s="181">
        <f t="shared" si="25"/>
        <v>9584.428715874621</v>
      </c>
      <c r="F96" s="182">
        <f t="shared" si="26"/>
        <v>0.93579105736510704</v>
      </c>
      <c r="G96" s="183">
        <f t="shared" si="31"/>
        <v>394.5791288101878</v>
      </c>
      <c r="H96" s="183">
        <f t="shared" si="32"/>
        <v>390.2387583932757</v>
      </c>
      <c r="I96" s="183">
        <f t="shared" si="33"/>
        <v>0</v>
      </c>
      <c r="J96" s="184">
        <f t="shared" si="34"/>
        <v>0</v>
      </c>
      <c r="K96" s="183">
        <f t="shared" si="35"/>
        <v>-114.1339584153928</v>
      </c>
      <c r="L96" s="184">
        <f t="shared" si="36"/>
        <v>-112.87848487282348</v>
      </c>
      <c r="M96" s="185">
        <f t="shared" si="30"/>
        <v>277.36027352045221</v>
      </c>
      <c r="N96" s="185">
        <f t="shared" si="37"/>
        <v>9756.3602735204513</v>
      </c>
      <c r="O96" s="185">
        <f t="shared" si="38"/>
        <v>9864.8738862694154</v>
      </c>
      <c r="P96" s="186">
        <f t="shared" si="27"/>
        <v>0.96317277100882337</v>
      </c>
      <c r="Q96" s="187">
        <v>12.685626803971331</v>
      </c>
      <c r="R96" s="186">
        <f t="shared" si="28"/>
        <v>6.6974335884736599E-2</v>
      </c>
      <c r="S96" s="186">
        <f t="shared" si="29"/>
        <v>9.50242173134557E-2</v>
      </c>
      <c r="T96" s="188">
        <v>989</v>
      </c>
      <c r="U96" s="189">
        <v>8884</v>
      </c>
      <c r="V96" s="189">
        <v>8752.7093596059112</v>
      </c>
      <c r="Z96" s="16"/>
      <c r="AA96" s="16"/>
      <c r="AB96" s="15"/>
      <c r="AC96" s="15"/>
    </row>
    <row r="97" spans="2:29">
      <c r="B97" s="181">
        <v>1875</v>
      </c>
      <c r="C97" s="181" t="s">
        <v>116</v>
      </c>
      <c r="D97" s="181">
        <v>27723</v>
      </c>
      <c r="E97" s="181">
        <f t="shared" si="25"/>
        <v>10263.976305072194</v>
      </c>
      <c r="F97" s="182">
        <f t="shared" si="26"/>
        <v>1.0021397752570609</v>
      </c>
      <c r="G97" s="183">
        <f t="shared" si="31"/>
        <v>-13.149424708355946</v>
      </c>
      <c r="H97" s="183">
        <f t="shared" si="32"/>
        <v>-35.51659613726941</v>
      </c>
      <c r="I97" s="183">
        <f t="shared" si="33"/>
        <v>0</v>
      </c>
      <c r="J97" s="184">
        <f t="shared" si="34"/>
        <v>0</v>
      </c>
      <c r="K97" s="183">
        <f t="shared" si="35"/>
        <v>-114.1339584153928</v>
      </c>
      <c r="L97" s="184">
        <f t="shared" si="36"/>
        <v>-308.27582167997593</v>
      </c>
      <c r="M97" s="185">
        <f t="shared" si="30"/>
        <v>-343.79241781724534</v>
      </c>
      <c r="N97" s="185">
        <f t="shared" si="37"/>
        <v>27379.207582182753</v>
      </c>
      <c r="O97" s="185">
        <f t="shared" si="38"/>
        <v>10136.692921948446</v>
      </c>
      <c r="P97" s="186">
        <f t="shared" si="27"/>
        <v>0.98971225816560504</v>
      </c>
      <c r="Q97" s="187">
        <v>-2495.2634909221765</v>
      </c>
      <c r="R97" s="186">
        <f t="shared" si="28"/>
        <v>-0.10464102315667087</v>
      </c>
      <c r="S97" s="186">
        <f t="shared" si="29"/>
        <v>-8.3094065180063695E-2</v>
      </c>
      <c r="T97" s="188">
        <v>2701</v>
      </c>
      <c r="U97" s="189">
        <v>30963</v>
      </c>
      <c r="V97" s="189">
        <v>11194.1431670282</v>
      </c>
      <c r="W97" s="1"/>
      <c r="X97" s="142"/>
      <c r="Z97" s="15"/>
      <c r="AA97" s="15"/>
      <c r="AB97" s="15"/>
      <c r="AC97" s="15"/>
    </row>
    <row r="98" spans="2:29" ht="29.1" customHeight="1">
      <c r="B98" s="181">
        <v>3001</v>
      </c>
      <c r="C98" s="181" t="s">
        <v>117</v>
      </c>
      <c r="D98" s="181">
        <v>244365</v>
      </c>
      <c r="E98" s="181">
        <f t="shared" si="25"/>
        <v>7785.548156880237</v>
      </c>
      <c r="F98" s="182">
        <f t="shared" si="26"/>
        <v>0.76015447116078538</v>
      </c>
      <c r="G98" s="183">
        <f t="shared" si="31"/>
        <v>1473.9074642068183</v>
      </c>
      <c r="H98" s="183">
        <f t="shared" si="32"/>
        <v>46261.533579059404</v>
      </c>
      <c r="I98" s="183">
        <f t="shared" si="33"/>
        <v>501.30723321777117</v>
      </c>
      <c r="J98" s="184">
        <f t="shared" si="34"/>
        <v>15734.530129006185</v>
      </c>
      <c r="K98" s="183">
        <f t="shared" si="35"/>
        <v>387.17327480237839</v>
      </c>
      <c r="L98" s="184">
        <f t="shared" si="36"/>
        <v>12152.20757622225</v>
      </c>
      <c r="M98" s="185">
        <f t="shared" si="30"/>
        <v>58413.741155281656</v>
      </c>
      <c r="N98" s="185">
        <f t="shared" si="37"/>
        <v>302778.74115528166</v>
      </c>
      <c r="O98" s="185">
        <f t="shared" si="38"/>
        <v>9646.6288958894329</v>
      </c>
      <c r="P98" s="186">
        <f t="shared" si="27"/>
        <v>0.94186407162081975</v>
      </c>
      <c r="Q98" s="187">
        <v>4212.3182113555449</v>
      </c>
      <c r="R98" s="186">
        <f t="shared" si="28"/>
        <v>9.0155962811613338E-2</v>
      </c>
      <c r="S98" s="186">
        <f t="shared" si="29"/>
        <v>8.9669704695853239E-2</v>
      </c>
      <c r="T98" s="188">
        <v>31387</v>
      </c>
      <c r="U98" s="189">
        <v>224156</v>
      </c>
      <c r="V98" s="189">
        <v>7144.8697924967328</v>
      </c>
      <c r="Z98" s="16"/>
      <c r="AA98" s="16"/>
      <c r="AB98" s="15"/>
      <c r="AC98" s="15"/>
    </row>
    <row r="99" spans="2:29">
      <c r="B99" s="181">
        <v>3002</v>
      </c>
      <c r="C99" s="181" t="s">
        <v>118</v>
      </c>
      <c r="D99" s="181">
        <v>446992</v>
      </c>
      <c r="E99" s="181">
        <f t="shared" si="25"/>
        <v>8999.5973262462758</v>
      </c>
      <c r="F99" s="182">
        <f t="shared" si="26"/>
        <v>0.87869010740716558</v>
      </c>
      <c r="G99" s="183">
        <f t="shared" si="31"/>
        <v>745.47796258719495</v>
      </c>
      <c r="H99" s="183">
        <f t="shared" si="32"/>
        <v>37026.3994457808</v>
      </c>
      <c r="I99" s="183">
        <f t="shared" si="33"/>
        <v>76.390023939657652</v>
      </c>
      <c r="J99" s="184">
        <f t="shared" si="34"/>
        <v>3794.1397090349165</v>
      </c>
      <c r="K99" s="183">
        <f t="shared" si="35"/>
        <v>-37.743934475735145</v>
      </c>
      <c r="L99" s="184">
        <f t="shared" si="36"/>
        <v>-1874.6657375408131</v>
      </c>
      <c r="M99" s="185">
        <f t="shared" si="30"/>
        <v>35151.73370823999</v>
      </c>
      <c r="N99" s="185">
        <f t="shared" si="37"/>
        <v>482143.73370823998</v>
      </c>
      <c r="O99" s="185">
        <f t="shared" si="38"/>
        <v>9707.3313543577351</v>
      </c>
      <c r="P99" s="186">
        <f t="shared" si="27"/>
        <v>0.94779085343313885</v>
      </c>
      <c r="Q99" s="187">
        <v>5079.1847045466748</v>
      </c>
      <c r="R99" s="186">
        <f t="shared" si="28"/>
        <v>9.8927358863978881E-2</v>
      </c>
      <c r="S99" s="186">
        <f t="shared" si="29"/>
        <v>9.0187802071853757E-2</v>
      </c>
      <c r="T99" s="188">
        <v>49668</v>
      </c>
      <c r="U99" s="189">
        <v>406753</v>
      </c>
      <c r="V99" s="189">
        <v>8255.0889939723584</v>
      </c>
      <c r="Z99" s="16"/>
      <c r="AA99" s="16"/>
      <c r="AB99" s="15"/>
      <c r="AC99" s="15"/>
    </row>
    <row r="100" spans="2:29">
      <c r="B100" s="181">
        <v>3003</v>
      </c>
      <c r="C100" s="181" t="s">
        <v>119</v>
      </c>
      <c r="D100" s="181">
        <v>472722</v>
      </c>
      <c r="E100" s="181">
        <f t="shared" si="25"/>
        <v>8239.5942271491313</v>
      </c>
      <c r="F100" s="182">
        <f t="shared" si="26"/>
        <v>0.8044859868708093</v>
      </c>
      <c r="G100" s="183">
        <f t="shared" si="31"/>
        <v>1201.4798220454816</v>
      </c>
      <c r="H100" s="183">
        <f t="shared" si="32"/>
        <v>68931.300350393372</v>
      </c>
      <c r="I100" s="183">
        <f t="shared" si="33"/>
        <v>342.39110862365823</v>
      </c>
      <c r="J100" s="184">
        <f t="shared" si="34"/>
        <v>19643.662683956518</v>
      </c>
      <c r="K100" s="183">
        <f t="shared" si="35"/>
        <v>228.25715020826544</v>
      </c>
      <c r="L100" s="184">
        <f t="shared" si="36"/>
        <v>13095.569221748605</v>
      </c>
      <c r="M100" s="185">
        <f t="shared" si="30"/>
        <v>82026.869572141979</v>
      </c>
      <c r="N100" s="185">
        <f t="shared" si="37"/>
        <v>554748.86957214202</v>
      </c>
      <c r="O100" s="185">
        <f t="shared" si="38"/>
        <v>9669.3311994028791</v>
      </c>
      <c r="P100" s="186">
        <f t="shared" si="27"/>
        <v>0.94408064740632114</v>
      </c>
      <c r="Q100" s="187">
        <v>5284.1158304996206</v>
      </c>
      <c r="R100" s="186">
        <f t="shared" si="28"/>
        <v>9.8770884275314483E-2</v>
      </c>
      <c r="S100" s="186">
        <f t="shared" si="29"/>
        <v>8.6513801274265043E-2</v>
      </c>
      <c r="T100" s="188">
        <v>57372</v>
      </c>
      <c r="U100" s="189">
        <v>430228</v>
      </c>
      <c r="V100" s="189">
        <v>7583.5154762744132</v>
      </c>
      <c r="Z100" s="1"/>
      <c r="AA100" s="1"/>
    </row>
    <row r="101" spans="2:29">
      <c r="B101" s="181">
        <v>3004</v>
      </c>
      <c r="C101" s="181" t="s">
        <v>120</v>
      </c>
      <c r="D101" s="181">
        <v>707785</v>
      </c>
      <c r="E101" s="181">
        <f t="shared" si="25"/>
        <v>8507.7470460255063</v>
      </c>
      <c r="F101" s="182">
        <f t="shared" si="26"/>
        <v>0.83066751707470499</v>
      </c>
      <c r="G101" s="183">
        <f t="shared" si="31"/>
        <v>1040.5881307196566</v>
      </c>
      <c r="H101" s="183">
        <f t="shared" si="32"/>
        <v>86569.648358960389</v>
      </c>
      <c r="I101" s="183">
        <f t="shared" si="33"/>
        <v>248.53762201692697</v>
      </c>
      <c r="J101" s="184">
        <f t="shared" si="34"/>
        <v>20676.590388454206</v>
      </c>
      <c r="K101" s="183">
        <f t="shared" si="35"/>
        <v>134.40366360153416</v>
      </c>
      <c r="L101" s="184">
        <f t="shared" si="36"/>
        <v>11181.443986002432</v>
      </c>
      <c r="M101" s="185">
        <f t="shared" si="30"/>
        <v>97751.092344962817</v>
      </c>
      <c r="N101" s="185">
        <f t="shared" si="37"/>
        <v>805536.09234496276</v>
      </c>
      <c r="O101" s="185">
        <f t="shared" si="38"/>
        <v>9682.7388403466975</v>
      </c>
      <c r="P101" s="186">
        <f t="shared" si="27"/>
        <v>0.94538972391651588</v>
      </c>
      <c r="Q101" s="187">
        <v>11465.682594937462</v>
      </c>
      <c r="R101" s="186">
        <f t="shared" si="28"/>
        <v>9.9955397868111334E-2</v>
      </c>
      <c r="S101" s="186">
        <f t="shared" si="29"/>
        <v>8.9272239892350794E-2</v>
      </c>
      <c r="T101" s="188">
        <v>83193</v>
      </c>
      <c r="U101" s="189">
        <v>643467</v>
      </c>
      <c r="V101" s="189">
        <v>7810.4873459974515</v>
      </c>
      <c r="Z101" s="1"/>
      <c r="AA101" s="1"/>
    </row>
    <row r="102" spans="2:29">
      <c r="B102" s="181">
        <v>3005</v>
      </c>
      <c r="C102" s="181" t="s">
        <v>121</v>
      </c>
      <c r="D102" s="181">
        <v>954451</v>
      </c>
      <c r="E102" s="181">
        <f t="shared" si="25"/>
        <v>9370.3158287436545</v>
      </c>
      <c r="F102" s="182">
        <f t="shared" si="26"/>
        <v>0.91488580249979412</v>
      </c>
      <c r="G102" s="183">
        <f t="shared" si="31"/>
        <v>523.04686108876774</v>
      </c>
      <c r="H102" s="183">
        <f t="shared" si="32"/>
        <v>53277.030223640795</v>
      </c>
      <c r="I102" s="183">
        <f t="shared" si="33"/>
        <v>0</v>
      </c>
      <c r="J102" s="184">
        <f t="shared" si="34"/>
        <v>0</v>
      </c>
      <c r="K102" s="183">
        <f t="shared" si="35"/>
        <v>-114.1339584153928</v>
      </c>
      <c r="L102" s="184">
        <f t="shared" si="36"/>
        <v>-11625.570870233494</v>
      </c>
      <c r="M102" s="185">
        <f t="shared" si="30"/>
        <v>41651.459353407299</v>
      </c>
      <c r="N102" s="185">
        <f t="shared" si="37"/>
        <v>996102.45935340726</v>
      </c>
      <c r="O102" s="185">
        <f t="shared" si="38"/>
        <v>9779.2287314170298</v>
      </c>
      <c r="P102" s="186">
        <f t="shared" si="27"/>
        <v>0.95481066906269829</v>
      </c>
      <c r="Q102" s="187">
        <v>6824.5919723213447</v>
      </c>
      <c r="R102" s="186">
        <f t="shared" si="28"/>
        <v>9.1025582405523428E-2</v>
      </c>
      <c r="S102" s="186">
        <f t="shared" si="29"/>
        <v>8.595921516769639E-2</v>
      </c>
      <c r="T102" s="188">
        <v>101859</v>
      </c>
      <c r="U102" s="189">
        <v>874820</v>
      </c>
      <c r="V102" s="189">
        <v>8628.6075000493165</v>
      </c>
      <c r="Z102" s="16"/>
      <c r="AA102" s="16"/>
    </row>
    <row r="103" spans="2:29">
      <c r="B103" s="181">
        <v>3006</v>
      </c>
      <c r="C103" s="181" t="s">
        <v>122</v>
      </c>
      <c r="D103" s="181">
        <v>293687</v>
      </c>
      <c r="E103" s="181">
        <f t="shared" si="25"/>
        <v>10604.715822921931</v>
      </c>
      <c r="F103" s="182">
        <f t="shared" si="26"/>
        <v>1.0354084241402808</v>
      </c>
      <c r="G103" s="183">
        <f t="shared" si="31"/>
        <v>-217.59313541819827</v>
      </c>
      <c r="H103" s="183">
        <f t="shared" si="32"/>
        <v>-6026.0242922715834</v>
      </c>
      <c r="I103" s="183">
        <f t="shared" si="33"/>
        <v>0</v>
      </c>
      <c r="J103" s="184">
        <f t="shared" si="34"/>
        <v>0</v>
      </c>
      <c r="K103" s="183">
        <f t="shared" si="35"/>
        <v>-114.1339584153928</v>
      </c>
      <c r="L103" s="184">
        <f t="shared" si="36"/>
        <v>-3160.8258443558884</v>
      </c>
      <c r="M103" s="185">
        <f t="shared" si="30"/>
        <v>-9186.8501366274722</v>
      </c>
      <c r="N103" s="185">
        <f t="shared" si="37"/>
        <v>284500.14986337256</v>
      </c>
      <c r="O103" s="185">
        <f t="shared" si="38"/>
        <v>10272.988729088343</v>
      </c>
      <c r="P103" s="186">
        <f t="shared" si="27"/>
        <v>1.0030197177188933</v>
      </c>
      <c r="Q103" s="187">
        <v>1016.1544476331619</v>
      </c>
      <c r="R103" s="186">
        <f t="shared" si="28"/>
        <v>9.2093960679902276E-2</v>
      </c>
      <c r="S103" s="186">
        <f t="shared" si="29"/>
        <v>9.3237555857908841E-2</v>
      </c>
      <c r="T103" s="188">
        <v>27694</v>
      </c>
      <c r="U103" s="189">
        <v>268921</v>
      </c>
      <c r="V103" s="189">
        <v>9700.2849619449553</v>
      </c>
      <c r="Z103" s="16"/>
      <c r="AA103" s="16"/>
    </row>
    <row r="104" spans="2:29">
      <c r="B104" s="181">
        <v>3007</v>
      </c>
      <c r="C104" s="181" t="s">
        <v>123</v>
      </c>
      <c r="D104" s="181">
        <v>274552</v>
      </c>
      <c r="E104" s="181">
        <f t="shared" si="25"/>
        <v>8903.9078968704398</v>
      </c>
      <c r="F104" s="182">
        <f t="shared" si="26"/>
        <v>0.86934731662131892</v>
      </c>
      <c r="G104" s="183">
        <f t="shared" si="31"/>
        <v>802.89162021269658</v>
      </c>
      <c r="H104" s="183">
        <f t="shared" si="32"/>
        <v>24757.163109258498</v>
      </c>
      <c r="I104" s="183">
        <f t="shared" si="33"/>
        <v>109.88132422120025</v>
      </c>
      <c r="J104" s="184">
        <f t="shared" si="34"/>
        <v>3388.1906323607095</v>
      </c>
      <c r="K104" s="183">
        <f t="shared" si="35"/>
        <v>-4.2526341941925523</v>
      </c>
      <c r="L104" s="184">
        <f t="shared" si="36"/>
        <v>-131.12997537792737</v>
      </c>
      <c r="M104" s="185">
        <f t="shared" si="30"/>
        <v>24626.03313388057</v>
      </c>
      <c r="N104" s="185">
        <f t="shared" si="37"/>
        <v>299178.03313388058</v>
      </c>
      <c r="O104" s="185">
        <f t="shared" si="38"/>
        <v>9702.5468828889443</v>
      </c>
      <c r="P104" s="186">
        <f t="shared" si="27"/>
        <v>0.94732371389384662</v>
      </c>
      <c r="Q104" s="187">
        <v>1145.1899686859906</v>
      </c>
      <c r="R104" s="186">
        <f t="shared" si="28"/>
        <v>0.10323876878566263</v>
      </c>
      <c r="S104" s="186">
        <f t="shared" si="29"/>
        <v>9.6297684915242113E-2</v>
      </c>
      <c r="T104" s="188">
        <v>30835</v>
      </c>
      <c r="U104" s="189">
        <v>248860</v>
      </c>
      <c r="V104" s="189">
        <v>8121.7975914624194</v>
      </c>
      <c r="Z104" s="16"/>
      <c r="AA104" s="16"/>
    </row>
    <row r="105" spans="2:29">
      <c r="B105" s="181">
        <v>3011</v>
      </c>
      <c r="C105" s="181" t="s">
        <v>124</v>
      </c>
      <c r="D105" s="181">
        <v>50298</v>
      </c>
      <c r="E105" s="181">
        <f t="shared" si="25"/>
        <v>10715.381337878141</v>
      </c>
      <c r="F105" s="182">
        <f t="shared" si="26"/>
        <v>1.04621342904195</v>
      </c>
      <c r="G105" s="183">
        <f t="shared" si="31"/>
        <v>-283.99244439192444</v>
      </c>
      <c r="H105" s="183">
        <f t="shared" si="32"/>
        <v>-1333.0605339756935</v>
      </c>
      <c r="I105" s="183">
        <f t="shared" si="33"/>
        <v>0</v>
      </c>
      <c r="J105" s="184">
        <f t="shared" si="34"/>
        <v>0</v>
      </c>
      <c r="K105" s="183">
        <f t="shared" si="35"/>
        <v>-114.1339584153928</v>
      </c>
      <c r="L105" s="184">
        <f t="shared" si="36"/>
        <v>-535.74480080185378</v>
      </c>
      <c r="M105" s="185">
        <f t="shared" si="30"/>
        <v>-1868.8053347775472</v>
      </c>
      <c r="N105" s="185">
        <f t="shared" si="37"/>
        <v>48429.194665222451</v>
      </c>
      <c r="O105" s="185">
        <f t="shared" si="38"/>
        <v>10317.254935070825</v>
      </c>
      <c r="P105" s="186">
        <f t="shared" si="27"/>
        <v>1.0073417196795607</v>
      </c>
      <c r="Q105" s="187">
        <v>721.83754521521541</v>
      </c>
      <c r="R105" s="186">
        <f t="shared" si="28"/>
        <v>0.14059594539434894</v>
      </c>
      <c r="S105" s="186">
        <f t="shared" si="29"/>
        <v>0.13427820049016193</v>
      </c>
      <c r="T105" s="188">
        <v>4694</v>
      </c>
      <c r="U105" s="189">
        <v>44098</v>
      </c>
      <c r="V105" s="189">
        <v>9446.8723221936598</v>
      </c>
      <c r="Z105" s="16"/>
      <c r="AA105" s="16"/>
    </row>
    <row r="106" spans="2:29">
      <c r="B106" s="181">
        <v>3012</v>
      </c>
      <c r="C106" s="181" t="s">
        <v>125</v>
      </c>
      <c r="D106" s="181">
        <v>10637</v>
      </c>
      <c r="E106" s="181">
        <f t="shared" si="25"/>
        <v>8027.9245283018863</v>
      </c>
      <c r="F106" s="182">
        <f t="shared" si="26"/>
        <v>0.78381927660895079</v>
      </c>
      <c r="G106" s="183">
        <f t="shared" si="31"/>
        <v>1328.4816413538285</v>
      </c>
      <c r="H106" s="183">
        <f t="shared" si="32"/>
        <v>1760.238174793823</v>
      </c>
      <c r="I106" s="183">
        <f t="shared" si="33"/>
        <v>416.47550322019396</v>
      </c>
      <c r="J106" s="184">
        <f t="shared" si="34"/>
        <v>551.83004176675706</v>
      </c>
      <c r="K106" s="183">
        <f t="shared" si="35"/>
        <v>302.34154480480117</v>
      </c>
      <c r="L106" s="184">
        <f t="shared" si="36"/>
        <v>400.60254686636159</v>
      </c>
      <c r="M106" s="185">
        <f t="shared" si="30"/>
        <v>2160.8407216601845</v>
      </c>
      <c r="N106" s="185">
        <f t="shared" si="37"/>
        <v>12797.840721660184</v>
      </c>
      <c r="O106" s="185">
        <f t="shared" si="38"/>
        <v>9658.7477144605182</v>
      </c>
      <c r="P106" s="186">
        <f t="shared" si="27"/>
        <v>0.94304731189322832</v>
      </c>
      <c r="Q106" s="187">
        <v>231.98373466868725</v>
      </c>
      <c r="R106" s="186">
        <f t="shared" si="28"/>
        <v>7.8037904124860641E-2</v>
      </c>
      <c r="S106" s="186">
        <f t="shared" si="29"/>
        <v>7.8037904124860516E-2</v>
      </c>
      <c r="T106" s="188">
        <v>1325</v>
      </c>
      <c r="U106" s="189">
        <v>9867</v>
      </c>
      <c r="V106" s="189">
        <v>7446.7924528301892</v>
      </c>
      <c r="Z106" s="16"/>
      <c r="AA106" s="16"/>
    </row>
    <row r="107" spans="2:29">
      <c r="B107" s="181">
        <v>3013</v>
      </c>
      <c r="C107" s="181" t="s">
        <v>126</v>
      </c>
      <c r="D107" s="181">
        <v>29281</v>
      </c>
      <c r="E107" s="181">
        <f t="shared" si="25"/>
        <v>8131.3524021105241</v>
      </c>
      <c r="F107" s="182">
        <f t="shared" si="26"/>
        <v>0.79391762281837097</v>
      </c>
      <c r="G107" s="183">
        <f t="shared" si="31"/>
        <v>1266.424917068646</v>
      </c>
      <c r="H107" s="183">
        <f t="shared" si="32"/>
        <v>4560.3961263641941</v>
      </c>
      <c r="I107" s="183">
        <f t="shared" si="33"/>
        <v>380.27574738717072</v>
      </c>
      <c r="J107" s="184">
        <f t="shared" si="34"/>
        <v>1369.3729663412016</v>
      </c>
      <c r="K107" s="183">
        <f t="shared" si="35"/>
        <v>266.14178897177794</v>
      </c>
      <c r="L107" s="184">
        <f t="shared" si="36"/>
        <v>958.3765820873723</v>
      </c>
      <c r="M107" s="185">
        <f t="shared" si="30"/>
        <v>5518.7727084515664</v>
      </c>
      <c r="N107" s="185">
        <f t="shared" si="37"/>
        <v>34799.772708451565</v>
      </c>
      <c r="O107" s="185">
        <f t="shared" si="38"/>
        <v>9663.9191081509471</v>
      </c>
      <c r="P107" s="186">
        <f t="shared" si="27"/>
        <v>0.94355222920369908</v>
      </c>
      <c r="Q107" s="187">
        <v>561.87047437127967</v>
      </c>
      <c r="R107" s="186">
        <f t="shared" si="28"/>
        <v>0.15758054951571457</v>
      </c>
      <c r="S107" s="186">
        <f t="shared" si="29"/>
        <v>0.15565178436795143</v>
      </c>
      <c r="T107" s="188">
        <v>3601</v>
      </c>
      <c r="U107" s="189">
        <v>25295</v>
      </c>
      <c r="V107" s="189">
        <v>7036.1613351877613</v>
      </c>
      <c r="Z107" s="16"/>
      <c r="AA107" s="16"/>
    </row>
    <row r="108" spans="2:29">
      <c r="B108" s="181">
        <v>3014</v>
      </c>
      <c r="C108" s="181" t="s">
        <v>127</v>
      </c>
      <c r="D108" s="181">
        <v>397490</v>
      </c>
      <c r="E108" s="181">
        <f t="shared" si="25"/>
        <v>8793.8319948673707</v>
      </c>
      <c r="F108" s="182">
        <f t="shared" si="26"/>
        <v>0.85859987952522387</v>
      </c>
      <c r="G108" s="183">
        <f t="shared" si="31"/>
        <v>868.93716141453808</v>
      </c>
      <c r="H108" s="183">
        <f t="shared" si="32"/>
        <v>39276.828633098536</v>
      </c>
      <c r="I108" s="183">
        <f t="shared" si="33"/>
        <v>148.40788992227442</v>
      </c>
      <c r="J108" s="184">
        <f t="shared" si="34"/>
        <v>6708.1850323767258</v>
      </c>
      <c r="K108" s="183">
        <f t="shared" si="35"/>
        <v>34.273931506881624</v>
      </c>
      <c r="L108" s="184">
        <f t="shared" si="36"/>
        <v>1549.2159780425561</v>
      </c>
      <c r="M108" s="185">
        <f t="shared" si="30"/>
        <v>40826.044611141093</v>
      </c>
      <c r="N108" s="185">
        <f t="shared" si="37"/>
        <v>438316.04461114109</v>
      </c>
      <c r="O108" s="185">
        <f t="shared" si="38"/>
        <v>9697.0430877887902</v>
      </c>
      <c r="P108" s="186">
        <f t="shared" si="27"/>
        <v>0.94678634203904177</v>
      </c>
      <c r="Q108" s="187">
        <v>-8627.8590635778964</v>
      </c>
      <c r="R108" s="186">
        <f t="shared" si="28"/>
        <v>7.8942582524219138E-2</v>
      </c>
      <c r="S108" s="186">
        <f t="shared" si="29"/>
        <v>6.9179800367797972E-2</v>
      </c>
      <c r="T108" s="188">
        <v>45201</v>
      </c>
      <c r="U108" s="189">
        <v>368407</v>
      </c>
      <c r="V108" s="189">
        <v>8224.8392570101787</v>
      </c>
      <c r="Z108" s="16"/>
      <c r="AA108" s="16"/>
    </row>
    <row r="109" spans="2:29">
      <c r="B109" s="181">
        <v>3015</v>
      </c>
      <c r="C109" s="181" t="s">
        <v>128</v>
      </c>
      <c r="D109" s="181">
        <v>33101</v>
      </c>
      <c r="E109" s="181">
        <f t="shared" si="25"/>
        <v>8653.8562091503263</v>
      </c>
      <c r="F109" s="182">
        <f t="shared" si="26"/>
        <v>0.84493311936614313</v>
      </c>
      <c r="G109" s="183">
        <f t="shared" si="31"/>
        <v>952.92263284476462</v>
      </c>
      <c r="H109" s="183">
        <f t="shared" si="32"/>
        <v>3644.9290706312245</v>
      </c>
      <c r="I109" s="183">
        <f t="shared" si="33"/>
        <v>197.39941492323996</v>
      </c>
      <c r="J109" s="184">
        <f t="shared" si="34"/>
        <v>755.05276208139276</v>
      </c>
      <c r="K109" s="183">
        <f t="shared" si="35"/>
        <v>83.265456507847162</v>
      </c>
      <c r="L109" s="184">
        <f t="shared" si="36"/>
        <v>318.49037114251541</v>
      </c>
      <c r="M109" s="185">
        <f t="shared" si="30"/>
        <v>3963.4194417737399</v>
      </c>
      <c r="N109" s="185">
        <f t="shared" si="37"/>
        <v>37064.419441773738</v>
      </c>
      <c r="O109" s="185">
        <f t="shared" si="38"/>
        <v>9690.0442985029385</v>
      </c>
      <c r="P109" s="186">
        <f t="shared" si="27"/>
        <v>0.94610300403108782</v>
      </c>
      <c r="Q109" s="187">
        <v>-1044.6129923715271</v>
      </c>
      <c r="R109" s="186">
        <f t="shared" si="28"/>
        <v>0.10587331284244288</v>
      </c>
      <c r="S109" s="186">
        <f t="shared" si="29"/>
        <v>0.10009096872300514</v>
      </c>
      <c r="T109" s="188">
        <v>3825</v>
      </c>
      <c r="U109" s="189">
        <v>29932</v>
      </c>
      <c r="V109" s="189">
        <v>7866.4914586070963</v>
      </c>
      <c r="Z109" s="16"/>
      <c r="AA109" s="16"/>
    </row>
    <row r="110" spans="2:29">
      <c r="B110" s="181">
        <v>3016</v>
      </c>
      <c r="C110" s="181" t="s">
        <v>129</v>
      </c>
      <c r="D110" s="181">
        <v>66333</v>
      </c>
      <c r="E110" s="181">
        <f t="shared" si="25"/>
        <v>8067.7450741911944</v>
      </c>
      <c r="F110" s="182">
        <f t="shared" si="26"/>
        <v>0.78770721942195243</v>
      </c>
      <c r="G110" s="183">
        <f t="shared" si="31"/>
        <v>1304.5893138202439</v>
      </c>
      <c r="H110" s="183">
        <f t="shared" si="32"/>
        <v>10726.333338230046</v>
      </c>
      <c r="I110" s="183">
        <f t="shared" si="33"/>
        <v>402.53831215893615</v>
      </c>
      <c r="J110" s="184">
        <f t="shared" si="34"/>
        <v>3309.6700025707728</v>
      </c>
      <c r="K110" s="183">
        <f t="shared" si="35"/>
        <v>288.40435374354337</v>
      </c>
      <c r="L110" s="184">
        <f t="shared" si="36"/>
        <v>2371.2605964794134</v>
      </c>
      <c r="M110" s="185">
        <f t="shared" si="30"/>
        <v>13097.593934709459</v>
      </c>
      <c r="N110" s="185">
        <f t="shared" si="37"/>
        <v>79430.593934709454</v>
      </c>
      <c r="O110" s="185">
        <f t="shared" si="38"/>
        <v>9660.7387417549817</v>
      </c>
      <c r="P110" s="186">
        <f t="shared" si="27"/>
        <v>0.94324170903387827</v>
      </c>
      <c r="Q110" s="187">
        <v>1312.1974841101455</v>
      </c>
      <c r="R110" s="186">
        <f t="shared" si="28"/>
        <v>9.3286964547657114E-2</v>
      </c>
      <c r="S110" s="186">
        <f t="shared" si="29"/>
        <v>9.767500514970924E-2</v>
      </c>
      <c r="T110" s="188">
        <v>8222</v>
      </c>
      <c r="U110" s="189">
        <v>60673</v>
      </c>
      <c r="V110" s="189">
        <v>7349.8485766202302</v>
      </c>
      <c r="Z110" s="16"/>
      <c r="AA110" s="16"/>
    </row>
    <row r="111" spans="2:29">
      <c r="B111" s="181">
        <v>3017</v>
      </c>
      <c r="C111" s="181" t="s">
        <v>130</v>
      </c>
      <c r="D111" s="181">
        <v>66141</v>
      </c>
      <c r="E111" s="181">
        <f t="shared" si="25"/>
        <v>8739.561310782241</v>
      </c>
      <c r="F111" s="182">
        <f t="shared" si="26"/>
        <v>0.85330107431215629</v>
      </c>
      <c r="G111" s="183">
        <f t="shared" si="31"/>
        <v>901.49957186561585</v>
      </c>
      <c r="H111" s="183">
        <f t="shared" si="32"/>
        <v>6822.5487598789805</v>
      </c>
      <c r="I111" s="183">
        <f t="shared" si="33"/>
        <v>167.40262935206982</v>
      </c>
      <c r="J111" s="184">
        <f t="shared" si="34"/>
        <v>1266.9030989364644</v>
      </c>
      <c r="K111" s="183">
        <f t="shared" si="35"/>
        <v>53.268670936677026</v>
      </c>
      <c r="L111" s="184">
        <f t="shared" si="36"/>
        <v>403.13730164877177</v>
      </c>
      <c r="M111" s="185">
        <f t="shared" si="30"/>
        <v>7225.6860615277519</v>
      </c>
      <c r="N111" s="185">
        <f t="shared" si="37"/>
        <v>73366.686061527755</v>
      </c>
      <c r="O111" s="185">
        <f t="shared" si="38"/>
        <v>9694.3295535845336</v>
      </c>
      <c r="P111" s="186">
        <f t="shared" si="27"/>
        <v>0.94652140177838839</v>
      </c>
      <c r="Q111" s="187">
        <v>889.83358790385682</v>
      </c>
      <c r="R111" s="186">
        <f t="shared" si="28"/>
        <v>0.11909918446076274</v>
      </c>
      <c r="S111" s="186">
        <f t="shared" si="29"/>
        <v>0.11022683363258542</v>
      </c>
      <c r="T111" s="188">
        <v>7568</v>
      </c>
      <c r="U111" s="189">
        <v>59102</v>
      </c>
      <c r="V111" s="189">
        <v>7871.8700053276507</v>
      </c>
      <c r="Z111" s="16"/>
      <c r="AA111" s="16"/>
    </row>
    <row r="112" spans="2:29">
      <c r="B112" s="181">
        <v>3018</v>
      </c>
      <c r="C112" s="181" t="s">
        <v>131</v>
      </c>
      <c r="D112" s="181">
        <v>48328</v>
      </c>
      <c r="E112" s="181">
        <f t="shared" si="25"/>
        <v>8325.2368647717485</v>
      </c>
      <c r="F112" s="182">
        <f t="shared" si="26"/>
        <v>0.81284784304317192</v>
      </c>
      <c r="G112" s="183">
        <f t="shared" si="31"/>
        <v>1150.0942394719114</v>
      </c>
      <c r="H112" s="183">
        <f t="shared" si="32"/>
        <v>6676.297060134445</v>
      </c>
      <c r="I112" s="183">
        <f t="shared" si="33"/>
        <v>312.41618545574215</v>
      </c>
      <c r="J112" s="184">
        <f t="shared" si="34"/>
        <v>1813.5759565705832</v>
      </c>
      <c r="K112" s="183">
        <f t="shared" si="35"/>
        <v>198.28222704034937</v>
      </c>
      <c r="L112" s="184">
        <f t="shared" si="36"/>
        <v>1151.0283279692283</v>
      </c>
      <c r="M112" s="185">
        <f t="shared" si="30"/>
        <v>7827.3253881036735</v>
      </c>
      <c r="N112" s="185">
        <f t="shared" si="37"/>
        <v>56155.325388103673</v>
      </c>
      <c r="O112" s="185">
        <f t="shared" si="38"/>
        <v>9673.6133312840102</v>
      </c>
      <c r="P112" s="186">
        <f t="shared" si="27"/>
        <v>0.94449874021493929</v>
      </c>
      <c r="Q112" s="187">
        <v>787.06439981261883</v>
      </c>
      <c r="R112" s="186">
        <f t="shared" si="28"/>
        <v>0.12161158559227628</v>
      </c>
      <c r="S112" s="186">
        <f t="shared" si="29"/>
        <v>0.10827976829583058</v>
      </c>
      <c r="T112" s="188">
        <v>5805</v>
      </c>
      <c r="U112" s="189">
        <v>43088</v>
      </c>
      <c r="V112" s="189">
        <v>7511.8549511854953</v>
      </c>
      <c r="Z112" s="16"/>
      <c r="AA112" s="16"/>
    </row>
    <row r="113" spans="2:27">
      <c r="B113" s="181">
        <v>3019</v>
      </c>
      <c r="C113" s="181" t="s">
        <v>132</v>
      </c>
      <c r="D113" s="181">
        <v>179790</v>
      </c>
      <c r="E113" s="181">
        <f t="shared" si="25"/>
        <v>9829.9617277200668</v>
      </c>
      <c r="F113" s="182">
        <f t="shared" si="26"/>
        <v>0.95976406645977819</v>
      </c>
      <c r="G113" s="183">
        <f t="shared" si="31"/>
        <v>247.25932170292035</v>
      </c>
      <c r="H113" s="183">
        <f t="shared" si="32"/>
        <v>4522.3729939464138</v>
      </c>
      <c r="I113" s="183">
        <f t="shared" si="33"/>
        <v>0</v>
      </c>
      <c r="J113" s="184">
        <f t="shared" si="34"/>
        <v>0</v>
      </c>
      <c r="K113" s="183">
        <f t="shared" si="35"/>
        <v>-114.1339584153928</v>
      </c>
      <c r="L113" s="184">
        <f t="shared" si="36"/>
        <v>-2087.5100994175341</v>
      </c>
      <c r="M113" s="185">
        <f t="shared" si="30"/>
        <v>2434.8628945288797</v>
      </c>
      <c r="N113" s="185">
        <f t="shared" si="37"/>
        <v>182224.86289452887</v>
      </c>
      <c r="O113" s="185">
        <f t="shared" si="38"/>
        <v>9963.0870910075919</v>
      </c>
      <c r="P113" s="186">
        <f t="shared" si="27"/>
        <v>0.97276197464669167</v>
      </c>
      <c r="Q113" s="187">
        <v>658.6241802271179</v>
      </c>
      <c r="R113" s="186">
        <f t="shared" si="28"/>
        <v>7.4598497391054869E-2</v>
      </c>
      <c r="S113" s="186">
        <f t="shared" si="29"/>
        <v>6.0027670307786565E-2</v>
      </c>
      <c r="T113" s="188">
        <v>18290</v>
      </c>
      <c r="U113" s="189">
        <v>167309</v>
      </c>
      <c r="V113" s="189">
        <v>9273.3067287440408</v>
      </c>
      <c r="Z113" s="16"/>
      <c r="AA113" s="16"/>
    </row>
    <row r="114" spans="2:27">
      <c r="B114" s="181">
        <v>3020</v>
      </c>
      <c r="C114" s="181" t="s">
        <v>133</v>
      </c>
      <c r="D114" s="181">
        <v>681127</v>
      </c>
      <c r="E114" s="181">
        <f t="shared" si="25"/>
        <v>11345.687443781857</v>
      </c>
      <c r="F114" s="182">
        <f t="shared" si="26"/>
        <v>1.1077543757997241</v>
      </c>
      <c r="G114" s="183">
        <f t="shared" si="31"/>
        <v>-662.17610793415372</v>
      </c>
      <c r="H114" s="183">
        <f t="shared" si="32"/>
        <v>-39753.080463718987</v>
      </c>
      <c r="I114" s="183">
        <f t="shared" si="33"/>
        <v>0</v>
      </c>
      <c r="J114" s="184">
        <f t="shared" si="34"/>
        <v>0</v>
      </c>
      <c r="K114" s="183">
        <f t="shared" si="35"/>
        <v>-114.1339584153928</v>
      </c>
      <c r="L114" s="184">
        <f t="shared" si="36"/>
        <v>-6851.9180595096905</v>
      </c>
      <c r="M114" s="185">
        <f t="shared" si="30"/>
        <v>-46604.998523228678</v>
      </c>
      <c r="N114" s="185">
        <f t="shared" si="37"/>
        <v>634522.00147677131</v>
      </c>
      <c r="O114" s="185">
        <f t="shared" si="38"/>
        <v>10569.377377432311</v>
      </c>
      <c r="P114" s="186">
        <f t="shared" si="27"/>
        <v>1.0319580983826704</v>
      </c>
      <c r="Q114" s="187">
        <v>1999.1809095547433</v>
      </c>
      <c r="R114" s="190">
        <f t="shared" si="28"/>
        <v>8.4131026469511511E-2</v>
      </c>
      <c r="S114" s="191">
        <f t="shared" si="29"/>
        <v>7.0659298019861982E-2</v>
      </c>
      <c r="T114" s="188">
        <v>60034</v>
      </c>
      <c r="U114" s="189">
        <v>628270</v>
      </c>
      <c r="V114" s="189">
        <v>10596.916745378492</v>
      </c>
      <c r="W114" s="105"/>
      <c r="X114" s="105"/>
      <c r="Y114" s="16"/>
      <c r="Z114" s="16"/>
      <c r="AA114" s="16"/>
    </row>
    <row r="115" spans="2:27">
      <c r="B115" s="181">
        <v>3021</v>
      </c>
      <c r="C115" s="181" t="s">
        <v>134</v>
      </c>
      <c r="D115" s="181">
        <v>194685</v>
      </c>
      <c r="E115" s="181">
        <f t="shared" si="25"/>
        <v>9525.1724644062815</v>
      </c>
      <c r="F115" s="182">
        <f t="shared" si="26"/>
        <v>0.93000547829087321</v>
      </c>
      <c r="G115" s="183">
        <f t="shared" si="31"/>
        <v>430.13287969119153</v>
      </c>
      <c r="H115" s="183">
        <f t="shared" si="32"/>
        <v>8791.4859280082637</v>
      </c>
      <c r="I115" s="183">
        <f t="shared" si="33"/>
        <v>0</v>
      </c>
      <c r="J115" s="184">
        <f t="shared" si="34"/>
        <v>0</v>
      </c>
      <c r="K115" s="183">
        <f t="shared" si="35"/>
        <v>-114.1339584153928</v>
      </c>
      <c r="L115" s="184">
        <f t="shared" si="36"/>
        <v>-2332.7839760522133</v>
      </c>
      <c r="M115" s="185">
        <f t="shared" si="30"/>
        <v>6458.7019519560508</v>
      </c>
      <c r="N115" s="185">
        <f t="shared" si="37"/>
        <v>201143.70195195606</v>
      </c>
      <c r="O115" s="185">
        <f t="shared" si="38"/>
        <v>9841.1713856820807</v>
      </c>
      <c r="P115" s="186">
        <f t="shared" si="27"/>
        <v>0.96085853937912991</v>
      </c>
      <c r="Q115" s="187">
        <v>1265.3101377617659</v>
      </c>
      <c r="R115" s="190">
        <f t="shared" si="28"/>
        <v>2.5078716525731615E-2</v>
      </c>
      <c r="S115" s="191">
        <f t="shared" si="29"/>
        <v>2.5078716525731452E-2</v>
      </c>
      <c r="T115" s="188">
        <v>20439</v>
      </c>
      <c r="U115" s="189">
        <v>189922</v>
      </c>
      <c r="V115" s="189">
        <v>9292.137580116445</v>
      </c>
      <c r="W115" s="105"/>
      <c r="X115" s="105"/>
      <c r="Y115" s="16"/>
      <c r="Z115" s="16"/>
      <c r="AA115" s="16"/>
    </row>
    <row r="116" spans="2:27">
      <c r="B116" s="181">
        <v>3022</v>
      </c>
      <c r="C116" s="181" t="s">
        <v>135</v>
      </c>
      <c r="D116" s="181">
        <v>186432</v>
      </c>
      <c r="E116" s="181">
        <f t="shared" si="25"/>
        <v>11686.328590233812</v>
      </c>
      <c r="F116" s="182">
        <f t="shared" si="26"/>
        <v>1.1410134200338748</v>
      </c>
      <c r="G116" s="183">
        <f t="shared" si="31"/>
        <v>-866.56079580532673</v>
      </c>
      <c r="H116" s="183">
        <f t="shared" si="32"/>
        <v>-13824.244375482376</v>
      </c>
      <c r="I116" s="183">
        <f t="shared" si="33"/>
        <v>0</v>
      </c>
      <c r="J116" s="184">
        <f t="shared" si="34"/>
        <v>0</v>
      </c>
      <c r="K116" s="183">
        <f t="shared" si="35"/>
        <v>-114.1339584153928</v>
      </c>
      <c r="L116" s="184">
        <f t="shared" si="36"/>
        <v>-1820.7790386007612</v>
      </c>
      <c r="M116" s="185">
        <f t="shared" si="30"/>
        <v>-15645.023414083138</v>
      </c>
      <c r="N116" s="185">
        <f t="shared" si="37"/>
        <v>170786.97658591685</v>
      </c>
      <c r="O116" s="185">
        <f t="shared" si="38"/>
        <v>10705.633836013092</v>
      </c>
      <c r="P116" s="186">
        <f t="shared" si="27"/>
        <v>1.0452617160763304</v>
      </c>
      <c r="Q116" s="187">
        <v>410.78989322928282</v>
      </c>
      <c r="R116" s="190">
        <f t="shared" si="28"/>
        <v>6.1631237578939575E-2</v>
      </c>
      <c r="S116" s="190">
        <f t="shared" si="29"/>
        <v>5.6573632485477462E-2</v>
      </c>
      <c r="T116" s="188">
        <v>15953</v>
      </c>
      <c r="U116" s="189">
        <v>175609</v>
      </c>
      <c r="V116" s="189">
        <v>11060.590791711282</v>
      </c>
      <c r="X116" s="13"/>
      <c r="Y116" s="15"/>
      <c r="Z116" s="16"/>
      <c r="AA116" s="16"/>
    </row>
    <row r="117" spans="2:27">
      <c r="B117" s="181">
        <v>3023</v>
      </c>
      <c r="C117" s="181" t="s">
        <v>136</v>
      </c>
      <c r="D117" s="181">
        <v>214152</v>
      </c>
      <c r="E117" s="181">
        <f t="shared" si="25"/>
        <v>10813.027013380459</v>
      </c>
      <c r="F117" s="182">
        <f t="shared" si="26"/>
        <v>1.0557472210533716</v>
      </c>
      <c r="G117" s="183">
        <f t="shared" si="31"/>
        <v>-342.57984969331483</v>
      </c>
      <c r="H117" s="183">
        <f t="shared" si="32"/>
        <v>-6784.7939231761002</v>
      </c>
      <c r="I117" s="183">
        <f t="shared" si="33"/>
        <v>0</v>
      </c>
      <c r="J117" s="184">
        <f t="shared" si="34"/>
        <v>0</v>
      </c>
      <c r="K117" s="183">
        <f t="shared" si="35"/>
        <v>-114.1339584153928</v>
      </c>
      <c r="L117" s="184">
        <f t="shared" si="36"/>
        <v>-2260.4230464168545</v>
      </c>
      <c r="M117" s="185">
        <f t="shared" si="30"/>
        <v>-9045.2169695929551</v>
      </c>
      <c r="N117" s="185">
        <f t="shared" si="37"/>
        <v>205106.78303040704</v>
      </c>
      <c r="O117" s="185">
        <f t="shared" si="38"/>
        <v>10356.313205271752</v>
      </c>
      <c r="P117" s="186">
        <f t="shared" si="27"/>
        <v>1.0111552364841294</v>
      </c>
      <c r="Q117" s="187">
        <v>184.97375010379619</v>
      </c>
      <c r="R117" s="190">
        <f t="shared" si="28"/>
        <v>0.1316543189000095</v>
      </c>
      <c r="S117" s="190">
        <f t="shared" si="29"/>
        <v>0.12085489116599775</v>
      </c>
      <c r="T117" s="188">
        <v>19805</v>
      </c>
      <c r="U117" s="189">
        <v>189238</v>
      </c>
      <c r="V117" s="189">
        <v>9647.1247960848286</v>
      </c>
      <c r="X117" s="13"/>
      <c r="Y117" s="15"/>
      <c r="Z117" s="16"/>
      <c r="AA117" s="16"/>
    </row>
    <row r="118" spans="2:27">
      <c r="B118" s="181">
        <v>3024</v>
      </c>
      <c r="C118" s="181" t="s">
        <v>137</v>
      </c>
      <c r="D118" s="181">
        <v>2031595</v>
      </c>
      <c r="E118" s="181">
        <f t="shared" si="25"/>
        <v>15842.996732510352</v>
      </c>
      <c r="F118" s="182">
        <f t="shared" si="26"/>
        <v>1.5468563754448963</v>
      </c>
      <c r="G118" s="183">
        <f t="shared" si="31"/>
        <v>-3360.5616811712503</v>
      </c>
      <c r="H118" s="183">
        <f t="shared" si="32"/>
        <v>-430934.90606163291</v>
      </c>
      <c r="I118" s="183">
        <f t="shared" si="33"/>
        <v>0</v>
      </c>
      <c r="J118" s="184">
        <f t="shared" si="34"/>
        <v>0</v>
      </c>
      <c r="K118" s="183">
        <f t="shared" si="35"/>
        <v>-114.1339584153928</v>
      </c>
      <c r="L118" s="184">
        <f t="shared" si="36"/>
        <v>-14635.739889481063</v>
      </c>
      <c r="M118" s="185">
        <f t="shared" si="30"/>
        <v>-445570.64595111395</v>
      </c>
      <c r="N118" s="185">
        <f t="shared" si="37"/>
        <v>1586024.3540488861</v>
      </c>
      <c r="O118" s="185">
        <f t="shared" si="38"/>
        <v>12368.30109292371</v>
      </c>
      <c r="P118" s="186">
        <f t="shared" si="27"/>
        <v>1.2075988982407395</v>
      </c>
      <c r="Q118" s="187">
        <v>-15668.805680532067</v>
      </c>
      <c r="R118" s="190">
        <f t="shared" si="28"/>
        <v>0.10671586868638996</v>
      </c>
      <c r="S118" s="190">
        <f t="shared" si="29"/>
        <v>0.10238335391967178</v>
      </c>
      <c r="T118" s="188">
        <v>128233</v>
      </c>
      <c r="U118" s="189">
        <v>1835697</v>
      </c>
      <c r="V118" s="189">
        <v>14371.585597857998</v>
      </c>
      <c r="X118" s="13"/>
      <c r="Y118" s="15"/>
      <c r="Z118" s="16"/>
      <c r="AA118" s="16"/>
    </row>
    <row r="119" spans="2:27">
      <c r="B119" s="181">
        <v>3025</v>
      </c>
      <c r="C119" s="181" t="s">
        <v>138</v>
      </c>
      <c r="D119" s="181">
        <v>1252255</v>
      </c>
      <c r="E119" s="181">
        <f t="shared" si="25"/>
        <v>13193.436232418479</v>
      </c>
      <c r="F119" s="182">
        <f t="shared" si="26"/>
        <v>1.2881622899197855</v>
      </c>
      <c r="G119" s="183">
        <f t="shared" si="31"/>
        <v>-1770.8253811161267</v>
      </c>
      <c r="H119" s="183">
        <f t="shared" si="32"/>
        <v>-168077.89104863716</v>
      </c>
      <c r="I119" s="183">
        <f t="shared" si="33"/>
        <v>0</v>
      </c>
      <c r="J119" s="184">
        <f t="shared" si="34"/>
        <v>0</v>
      </c>
      <c r="K119" s="183">
        <f t="shared" si="35"/>
        <v>-114.1339584153928</v>
      </c>
      <c r="L119" s="184">
        <f t="shared" si="36"/>
        <v>-10833.024662997008</v>
      </c>
      <c r="M119" s="185">
        <f t="shared" si="30"/>
        <v>-178910.91571163418</v>
      </c>
      <c r="N119" s="185">
        <f t="shared" si="37"/>
        <v>1073344.0842883659</v>
      </c>
      <c r="O119" s="185">
        <f t="shared" si="38"/>
        <v>11308.476892886962</v>
      </c>
      <c r="P119" s="186">
        <f t="shared" si="27"/>
        <v>1.1041212640306952</v>
      </c>
      <c r="Q119" s="187">
        <v>-2245.7548350869911</v>
      </c>
      <c r="R119" s="190">
        <f t="shared" si="28"/>
        <v>0.10602128922396434</v>
      </c>
      <c r="S119" s="190">
        <f t="shared" si="29"/>
        <v>0.10049788311226257</v>
      </c>
      <c r="T119" s="188">
        <v>94915</v>
      </c>
      <c r="U119" s="189">
        <v>1132216</v>
      </c>
      <c r="V119" s="189">
        <v>11988.606643301109</v>
      </c>
      <c r="X119" s="13"/>
      <c r="Y119" s="15"/>
      <c r="Z119" s="16"/>
      <c r="AA119" s="16"/>
    </row>
    <row r="120" spans="2:27">
      <c r="B120" s="181">
        <v>3026</v>
      </c>
      <c r="C120" s="181" t="s">
        <v>139</v>
      </c>
      <c r="D120" s="181">
        <v>139462</v>
      </c>
      <c r="E120" s="181">
        <f t="shared" si="25"/>
        <v>7928.0313796827922</v>
      </c>
      <c r="F120" s="182">
        <f t="shared" si="26"/>
        <v>0.7740660489580462</v>
      </c>
      <c r="G120" s="183">
        <f t="shared" si="31"/>
        <v>1388.417530525285</v>
      </c>
      <c r="H120" s="183">
        <f t="shared" si="32"/>
        <v>24423.652779470289</v>
      </c>
      <c r="I120" s="183">
        <f t="shared" si="33"/>
        <v>451.43810523687688</v>
      </c>
      <c r="J120" s="184">
        <f t="shared" si="34"/>
        <v>7941.2477092219015</v>
      </c>
      <c r="K120" s="183">
        <f t="shared" si="35"/>
        <v>337.3041468214841</v>
      </c>
      <c r="L120" s="184">
        <f t="shared" si="36"/>
        <v>5933.5172467367265</v>
      </c>
      <c r="M120" s="185">
        <f t="shared" si="30"/>
        <v>30357.170026207015</v>
      </c>
      <c r="N120" s="185">
        <f t="shared" si="37"/>
        <v>169819.17002620702</v>
      </c>
      <c r="O120" s="185">
        <f t="shared" si="38"/>
        <v>9653.7530570295621</v>
      </c>
      <c r="P120" s="186">
        <f t="shared" si="27"/>
        <v>0.94255965051068291</v>
      </c>
      <c r="Q120" s="187">
        <v>3339.531189854235</v>
      </c>
      <c r="R120" s="190">
        <f t="shared" si="28"/>
        <v>8.8908842475112243E-2</v>
      </c>
      <c r="S120" s="190">
        <f t="shared" si="29"/>
        <v>7.646664604867269E-2</v>
      </c>
      <c r="T120" s="188">
        <v>17591</v>
      </c>
      <c r="U120" s="189">
        <v>128075</v>
      </c>
      <c r="V120" s="189">
        <v>7364.864864864865</v>
      </c>
      <c r="X120" s="13"/>
      <c r="Y120" s="15"/>
      <c r="Z120" s="16"/>
      <c r="AA120" s="16"/>
    </row>
    <row r="121" spans="2:27">
      <c r="B121" s="181">
        <v>3027</v>
      </c>
      <c r="C121" s="181" t="s">
        <v>140</v>
      </c>
      <c r="D121" s="181">
        <v>190748</v>
      </c>
      <c r="E121" s="181">
        <f t="shared" si="25"/>
        <v>10184.089695675388</v>
      </c>
      <c r="F121" s="182">
        <f t="shared" si="26"/>
        <v>0.99433991812494704</v>
      </c>
      <c r="G121" s="183">
        <f t="shared" si="31"/>
        <v>34.782540929727837</v>
      </c>
      <c r="H121" s="183">
        <f t="shared" si="32"/>
        <v>651.4769916138024</v>
      </c>
      <c r="I121" s="183">
        <f t="shared" si="33"/>
        <v>0</v>
      </c>
      <c r="J121" s="184">
        <f t="shared" si="34"/>
        <v>0</v>
      </c>
      <c r="K121" s="183">
        <f t="shared" si="35"/>
        <v>-114.1339584153928</v>
      </c>
      <c r="L121" s="184">
        <f t="shared" si="36"/>
        <v>-2137.7290411203071</v>
      </c>
      <c r="M121" s="185">
        <f t="shared" si="30"/>
        <v>-1486.2520495065046</v>
      </c>
      <c r="N121" s="185">
        <f t="shared" si="37"/>
        <v>189261.7479504935</v>
      </c>
      <c r="O121" s="185">
        <f t="shared" si="38"/>
        <v>10104.738278189723</v>
      </c>
      <c r="P121" s="186">
        <f t="shared" si="27"/>
        <v>0.98659231531275948</v>
      </c>
      <c r="Q121" s="187">
        <v>506.74154705600768</v>
      </c>
      <c r="R121" s="190">
        <f t="shared" si="28"/>
        <v>9.0649193225610936E-2</v>
      </c>
      <c r="S121" s="190">
        <f t="shared" si="29"/>
        <v>7.9003179416474861E-2</v>
      </c>
      <c r="T121" s="188">
        <v>18730</v>
      </c>
      <c r="U121" s="189">
        <v>174894</v>
      </c>
      <c r="V121" s="189">
        <v>9438.4241770102526</v>
      </c>
      <c r="X121" s="13"/>
      <c r="Y121" s="15"/>
      <c r="Z121" s="16"/>
      <c r="AA121" s="16"/>
    </row>
    <row r="122" spans="2:27">
      <c r="B122" s="181">
        <v>3028</v>
      </c>
      <c r="C122" s="181" t="s">
        <v>141</v>
      </c>
      <c r="D122" s="181">
        <v>97083</v>
      </c>
      <c r="E122" s="181">
        <f t="shared" si="25"/>
        <v>8773.8816086760053</v>
      </c>
      <c r="F122" s="182">
        <f t="shared" si="26"/>
        <v>0.8566519915975962</v>
      </c>
      <c r="G122" s="183">
        <f t="shared" si="31"/>
        <v>880.90739312935727</v>
      </c>
      <c r="H122" s="183">
        <f t="shared" si="32"/>
        <v>9747.2403049763379</v>
      </c>
      <c r="I122" s="183">
        <f t="shared" si="33"/>
        <v>155.39052508925232</v>
      </c>
      <c r="J122" s="184">
        <f t="shared" si="34"/>
        <v>1719.396160112577</v>
      </c>
      <c r="K122" s="183">
        <f t="shared" si="35"/>
        <v>41.256566673859524</v>
      </c>
      <c r="L122" s="184">
        <f t="shared" si="36"/>
        <v>456.50391024625566</v>
      </c>
      <c r="M122" s="185">
        <f t="shared" si="30"/>
        <v>10203.744215222594</v>
      </c>
      <c r="N122" s="185">
        <f t="shared" si="37"/>
        <v>107286.7442152226</v>
      </c>
      <c r="O122" s="185">
        <f t="shared" si="38"/>
        <v>9696.0455684792232</v>
      </c>
      <c r="P122" s="186">
        <f t="shared" si="27"/>
        <v>0.94668894764266054</v>
      </c>
      <c r="Q122" s="187">
        <v>1507.1588861200198</v>
      </c>
      <c r="R122" s="190">
        <f t="shared" si="28"/>
        <v>7.8065139417898347E-2</v>
      </c>
      <c r="S122" s="190">
        <f t="shared" si="29"/>
        <v>8.244949832199272E-2</v>
      </c>
      <c r="T122" s="188">
        <v>11065</v>
      </c>
      <c r="U122" s="189">
        <v>90053</v>
      </c>
      <c r="V122" s="189">
        <v>8105.5805580558063</v>
      </c>
      <c r="X122" s="13"/>
      <c r="Y122" s="15"/>
      <c r="Z122" s="16"/>
      <c r="AA122" s="16"/>
    </row>
    <row r="123" spans="2:27">
      <c r="B123" s="181">
        <v>3029</v>
      </c>
      <c r="C123" s="181" t="s">
        <v>142</v>
      </c>
      <c r="D123" s="181">
        <v>443499</v>
      </c>
      <c r="E123" s="181">
        <f t="shared" si="25"/>
        <v>10376.672905942911</v>
      </c>
      <c r="F123" s="182">
        <f t="shared" si="26"/>
        <v>1.0131430884869446</v>
      </c>
      <c r="G123" s="183">
        <f t="shared" si="31"/>
        <v>-80.767385230786019</v>
      </c>
      <c r="H123" s="183">
        <f t="shared" si="32"/>
        <v>-3451.9980447637945</v>
      </c>
      <c r="I123" s="183">
        <f t="shared" si="33"/>
        <v>0</v>
      </c>
      <c r="J123" s="184">
        <f t="shared" si="34"/>
        <v>0</v>
      </c>
      <c r="K123" s="183">
        <f t="shared" si="35"/>
        <v>-114.1339584153928</v>
      </c>
      <c r="L123" s="184">
        <f t="shared" si="36"/>
        <v>-4878.0853826738885</v>
      </c>
      <c r="M123" s="185">
        <f t="shared" si="30"/>
        <v>-8330.083427437683</v>
      </c>
      <c r="N123" s="185">
        <f t="shared" si="37"/>
        <v>435168.9165725623</v>
      </c>
      <c r="O123" s="185">
        <f t="shared" si="38"/>
        <v>10181.771562296732</v>
      </c>
      <c r="P123" s="186">
        <f t="shared" si="27"/>
        <v>0.99411358345755851</v>
      </c>
      <c r="Q123" s="187">
        <v>1774.4914960583919</v>
      </c>
      <c r="R123" s="190">
        <f t="shared" si="28"/>
        <v>0.10410199087340016</v>
      </c>
      <c r="S123" s="190">
        <f t="shared" si="29"/>
        <v>7.1035763725109391E-2</v>
      </c>
      <c r="T123" s="188">
        <v>42740</v>
      </c>
      <c r="U123" s="189">
        <v>401683</v>
      </c>
      <c r="V123" s="189">
        <v>9688.446695610226</v>
      </c>
      <c r="X123" s="13"/>
      <c r="Y123" s="15"/>
      <c r="Z123" s="16"/>
      <c r="AA123" s="16"/>
    </row>
    <row r="124" spans="2:27">
      <c r="B124" s="181">
        <v>3030</v>
      </c>
      <c r="C124" s="181" t="s">
        <v>143</v>
      </c>
      <c r="D124" s="181">
        <v>917195</v>
      </c>
      <c r="E124" s="181">
        <f t="shared" si="25"/>
        <v>10548.169700872884</v>
      </c>
      <c r="F124" s="182">
        <f t="shared" si="26"/>
        <v>1.0298874528950639</v>
      </c>
      <c r="G124" s="183">
        <f t="shared" si="31"/>
        <v>-183.66546218877011</v>
      </c>
      <c r="H124" s="183">
        <f t="shared" si="32"/>
        <v>-15970.262933700127</v>
      </c>
      <c r="I124" s="183">
        <f t="shared" si="33"/>
        <v>0</v>
      </c>
      <c r="J124" s="184">
        <f t="shared" si="34"/>
        <v>0</v>
      </c>
      <c r="K124" s="183">
        <f t="shared" si="35"/>
        <v>-114.1339584153928</v>
      </c>
      <c r="L124" s="184">
        <f t="shared" si="36"/>
        <v>-9924.2900860936497</v>
      </c>
      <c r="M124" s="185">
        <f t="shared" si="30"/>
        <v>-25894.553019793777</v>
      </c>
      <c r="N124" s="185">
        <f t="shared" si="37"/>
        <v>891300.44698020618</v>
      </c>
      <c r="O124" s="185">
        <f t="shared" si="38"/>
        <v>10250.370280268722</v>
      </c>
      <c r="P124" s="186">
        <f t="shared" si="27"/>
        <v>1.0008113292208063</v>
      </c>
      <c r="Q124" s="187">
        <v>909.0377224326221</v>
      </c>
      <c r="R124" s="190">
        <f t="shared" si="28"/>
        <v>0.1122166239215187</v>
      </c>
      <c r="S124" s="190">
        <f t="shared" si="29"/>
        <v>9.9809344986877283E-2</v>
      </c>
      <c r="T124" s="188">
        <v>86953</v>
      </c>
      <c r="U124" s="189">
        <v>824655</v>
      </c>
      <c r="V124" s="189">
        <v>9590.9075049719122</v>
      </c>
      <c r="W124" s="105"/>
      <c r="X124" s="105"/>
      <c r="Y124" s="16"/>
      <c r="Z124" s="16"/>
      <c r="AA124" s="16"/>
    </row>
    <row r="125" spans="2:27">
      <c r="B125" s="181">
        <v>3031</v>
      </c>
      <c r="C125" s="181" t="s">
        <v>144</v>
      </c>
      <c r="D125" s="181">
        <v>265019</v>
      </c>
      <c r="E125" s="181">
        <f t="shared" si="25"/>
        <v>10837.449905945858</v>
      </c>
      <c r="F125" s="182">
        <f t="shared" si="26"/>
        <v>1.0581317893083197</v>
      </c>
      <c r="G125" s="183">
        <f t="shared" si="31"/>
        <v>-357.23358523255411</v>
      </c>
      <c r="H125" s="183">
        <f t="shared" si="32"/>
        <v>-8735.7900932768789</v>
      </c>
      <c r="I125" s="183">
        <f t="shared" si="33"/>
        <v>0</v>
      </c>
      <c r="J125" s="184">
        <f t="shared" si="34"/>
        <v>0</v>
      </c>
      <c r="K125" s="183">
        <f t="shared" si="35"/>
        <v>-114.1339584153928</v>
      </c>
      <c r="L125" s="184">
        <f t="shared" si="36"/>
        <v>-2791.0318190900152</v>
      </c>
      <c r="M125" s="185">
        <f t="shared" si="30"/>
        <v>-11526.821912366893</v>
      </c>
      <c r="N125" s="185">
        <f t="shared" si="37"/>
        <v>253492.1780876331</v>
      </c>
      <c r="O125" s="185">
        <f t="shared" si="38"/>
        <v>10366.082362297911</v>
      </c>
      <c r="P125" s="186">
        <f t="shared" si="27"/>
        <v>1.0121090637861085</v>
      </c>
      <c r="Q125" s="187">
        <v>456.58111007516527</v>
      </c>
      <c r="R125" s="190">
        <f t="shared" si="28"/>
        <v>7.1472178086124022E-2</v>
      </c>
      <c r="S125" s="190">
        <f t="shared" si="29"/>
        <v>6.2489934015311173E-2</v>
      </c>
      <c r="T125" s="188">
        <v>24454</v>
      </c>
      <c r="U125" s="189">
        <v>247341</v>
      </c>
      <c r="V125" s="189">
        <v>10200.049486576767</v>
      </c>
      <c r="W125" s="1"/>
      <c r="X125" s="1"/>
      <c r="Y125" s="16"/>
      <c r="Z125" s="16"/>
    </row>
    <row r="126" spans="2:27">
      <c r="B126" s="181">
        <v>3032</v>
      </c>
      <c r="C126" s="181" t="s">
        <v>145</v>
      </c>
      <c r="D126" s="181">
        <v>77217</v>
      </c>
      <c r="E126" s="181">
        <f t="shared" si="25"/>
        <v>10963.651852903591</v>
      </c>
      <c r="F126" s="182">
        <f t="shared" si="26"/>
        <v>1.0704537186466336</v>
      </c>
      <c r="G126" s="183">
        <f t="shared" si="31"/>
        <v>-432.95475340719423</v>
      </c>
      <c r="H126" s="183">
        <f t="shared" si="32"/>
        <v>-3049.300328246869</v>
      </c>
      <c r="I126" s="183">
        <f t="shared" si="33"/>
        <v>0</v>
      </c>
      <c r="J126" s="184">
        <f t="shared" si="34"/>
        <v>0</v>
      </c>
      <c r="K126" s="183">
        <f t="shared" si="35"/>
        <v>-114.1339584153928</v>
      </c>
      <c r="L126" s="184">
        <f t="shared" si="36"/>
        <v>-803.84546911961138</v>
      </c>
      <c r="M126" s="185">
        <f t="shared" si="30"/>
        <v>-3853.1457973664801</v>
      </c>
      <c r="N126" s="185">
        <f t="shared" si="37"/>
        <v>73363.85420263352</v>
      </c>
      <c r="O126" s="185">
        <f t="shared" si="38"/>
        <v>10416.563141081004</v>
      </c>
      <c r="P126" s="186">
        <f t="shared" si="27"/>
        <v>1.017037835521434</v>
      </c>
      <c r="Q126" s="187">
        <v>385.61321494477488</v>
      </c>
      <c r="R126" s="190">
        <f t="shared" si="28"/>
        <v>4.880202108008258E-2</v>
      </c>
      <c r="S126" s="190">
        <f t="shared" si="29"/>
        <v>2.6018163459004543E-2</v>
      </c>
      <c r="T126" s="188">
        <v>7043</v>
      </c>
      <c r="U126" s="189">
        <v>73624</v>
      </c>
      <c r="V126" s="189">
        <v>10685.631349782292</v>
      </c>
      <c r="W126" s="1"/>
      <c r="X126" s="1"/>
      <c r="Y126" s="16"/>
      <c r="Z126" s="16"/>
    </row>
    <row r="127" spans="2:27">
      <c r="B127" s="181">
        <v>3033</v>
      </c>
      <c r="C127" s="181" t="s">
        <v>146</v>
      </c>
      <c r="D127" s="181">
        <v>368899</v>
      </c>
      <c r="E127" s="181">
        <f t="shared" si="25"/>
        <v>9117.8476976692455</v>
      </c>
      <c r="F127" s="182">
        <f t="shared" si="26"/>
        <v>0.89023567192520892</v>
      </c>
      <c r="G127" s="183">
        <f t="shared" si="31"/>
        <v>674.52773973341311</v>
      </c>
      <c r="H127" s="183">
        <f t="shared" si="32"/>
        <v>27290.717821874161</v>
      </c>
      <c r="I127" s="183">
        <f t="shared" si="33"/>
        <v>35.002393941618266</v>
      </c>
      <c r="J127" s="184">
        <f t="shared" si="34"/>
        <v>1416.1618564839334</v>
      </c>
      <c r="K127" s="183">
        <f t="shared" si="35"/>
        <v>-79.131564473774532</v>
      </c>
      <c r="L127" s="184">
        <f t="shared" si="36"/>
        <v>-3201.5839670444439</v>
      </c>
      <c r="M127" s="185">
        <f t="shared" si="30"/>
        <v>24089.133854829717</v>
      </c>
      <c r="N127" s="185">
        <f t="shared" si="37"/>
        <v>392988.13385482971</v>
      </c>
      <c r="O127" s="185">
        <f t="shared" si="38"/>
        <v>9713.2438729288824</v>
      </c>
      <c r="P127" s="186">
        <f t="shared" si="27"/>
        <v>0.94836813165904088</v>
      </c>
      <c r="Q127" s="187">
        <v>3520.3128082719595</v>
      </c>
      <c r="R127" s="190">
        <f t="shared" si="28"/>
        <v>8.9782486034262213E-2</v>
      </c>
      <c r="S127" s="190">
        <f t="shared" si="29"/>
        <v>6.7318297760884896E-2</v>
      </c>
      <c r="T127" s="188">
        <v>40459</v>
      </c>
      <c r="U127" s="189">
        <v>338507</v>
      </c>
      <c r="V127" s="189">
        <v>8542.7634069400629</v>
      </c>
      <c r="W127" s="1"/>
      <c r="X127" s="1"/>
      <c r="Y127" s="16"/>
      <c r="Z127" s="16"/>
    </row>
    <row r="128" spans="2:27">
      <c r="B128" s="181">
        <v>3034</v>
      </c>
      <c r="C128" s="181" t="s">
        <v>147</v>
      </c>
      <c r="D128" s="181">
        <v>196221</v>
      </c>
      <c r="E128" s="181">
        <f t="shared" si="25"/>
        <v>8377.6364102126208</v>
      </c>
      <c r="F128" s="182">
        <f t="shared" si="26"/>
        <v>0.81796395663608212</v>
      </c>
      <c r="G128" s="183">
        <f t="shared" si="31"/>
        <v>1118.6545122073878</v>
      </c>
      <c r="H128" s="183">
        <f t="shared" si="32"/>
        <v>26201.125984921437</v>
      </c>
      <c r="I128" s="183">
        <f t="shared" si="33"/>
        <v>294.07634455143688</v>
      </c>
      <c r="J128" s="184">
        <f t="shared" si="34"/>
        <v>6887.856142083755</v>
      </c>
      <c r="K128" s="183">
        <f t="shared" si="35"/>
        <v>179.94238613604409</v>
      </c>
      <c r="L128" s="184">
        <f t="shared" si="36"/>
        <v>4214.6105680784249</v>
      </c>
      <c r="M128" s="185">
        <f t="shared" si="30"/>
        <v>30415.736552999861</v>
      </c>
      <c r="N128" s="185">
        <f t="shared" si="37"/>
        <v>226636.73655299985</v>
      </c>
      <c r="O128" s="185">
        <f t="shared" si="38"/>
        <v>9676.2333085560513</v>
      </c>
      <c r="P128" s="186">
        <f t="shared" si="27"/>
        <v>0.94475454589458452</v>
      </c>
      <c r="Q128" s="187">
        <v>2085.6693837056337</v>
      </c>
      <c r="R128" s="190">
        <f t="shared" si="28"/>
        <v>0.10301582394108884</v>
      </c>
      <c r="S128" s="191">
        <f t="shared" si="29"/>
        <v>8.7475083530340031E-2</v>
      </c>
      <c r="T128" s="188">
        <v>23422</v>
      </c>
      <c r="U128" s="189">
        <v>177895</v>
      </c>
      <c r="V128" s="189">
        <v>7703.7502165252035</v>
      </c>
      <c r="W128" s="105"/>
      <c r="X128" s="105"/>
      <c r="Y128" s="16"/>
      <c r="Z128" s="16"/>
    </row>
    <row r="129" spans="2:26">
      <c r="B129" s="181">
        <v>3035</v>
      </c>
      <c r="C129" s="181" t="s">
        <v>148</v>
      </c>
      <c r="D129" s="181">
        <v>210404</v>
      </c>
      <c r="E129" s="181">
        <f t="shared" si="25"/>
        <v>8082.8243248434555</v>
      </c>
      <c r="F129" s="182">
        <f t="shared" si="26"/>
        <v>0.78917950622489785</v>
      </c>
      <c r="G129" s="183">
        <f t="shared" si="31"/>
        <v>1295.5417634288872</v>
      </c>
      <c r="H129" s="183">
        <f t="shared" si="32"/>
        <v>33724.247643817362</v>
      </c>
      <c r="I129" s="183">
        <f t="shared" si="33"/>
        <v>397.26057443064474</v>
      </c>
      <c r="J129" s="184">
        <f t="shared" si="34"/>
        <v>10341.090013004114</v>
      </c>
      <c r="K129" s="183">
        <f t="shared" si="35"/>
        <v>283.12661601525195</v>
      </c>
      <c r="L129" s="184">
        <f t="shared" si="36"/>
        <v>7370.068941493023</v>
      </c>
      <c r="M129" s="185">
        <f t="shared" si="30"/>
        <v>41094.316585310386</v>
      </c>
      <c r="N129" s="185">
        <f t="shared" si="37"/>
        <v>251498.31658531039</v>
      </c>
      <c r="O129" s="185">
        <f t="shared" si="38"/>
        <v>9661.4927042875952</v>
      </c>
      <c r="P129" s="186">
        <f t="shared" si="27"/>
        <v>0.94331532337402557</v>
      </c>
      <c r="Q129" s="187">
        <v>2545.7666393664913</v>
      </c>
      <c r="R129" s="186">
        <f t="shared" si="28"/>
        <v>7.8768053896360254E-2</v>
      </c>
      <c r="S129" s="186">
        <f t="shared" si="29"/>
        <v>5.4110261569198945E-2</v>
      </c>
      <c r="T129" s="188">
        <v>26031</v>
      </c>
      <c r="U129" s="189">
        <v>195041</v>
      </c>
      <c r="V129" s="189">
        <v>7667.9116213241077</v>
      </c>
      <c r="Y129" s="15"/>
      <c r="Z129" s="15"/>
    </row>
    <row r="130" spans="2:26">
      <c r="B130" s="181">
        <v>3036</v>
      </c>
      <c r="C130" s="181" t="s">
        <v>149</v>
      </c>
      <c r="D130" s="181">
        <v>121064</v>
      </c>
      <c r="E130" s="181">
        <f t="shared" si="25"/>
        <v>8271.0938033750081</v>
      </c>
      <c r="F130" s="182">
        <f t="shared" si="26"/>
        <v>0.80756149847580905</v>
      </c>
      <c r="G130" s="183">
        <f t="shared" si="31"/>
        <v>1182.5800763099555</v>
      </c>
      <c r="H130" s="183">
        <f t="shared" si="32"/>
        <v>17309.424576948819</v>
      </c>
      <c r="I130" s="183">
        <f t="shared" si="33"/>
        <v>331.36625694460133</v>
      </c>
      <c r="J130" s="184">
        <f t="shared" si="34"/>
        <v>4850.2079028981298</v>
      </c>
      <c r="K130" s="183">
        <f t="shared" si="35"/>
        <v>217.23229852920855</v>
      </c>
      <c r="L130" s="184">
        <f t="shared" si="36"/>
        <v>3179.6291535720256</v>
      </c>
      <c r="M130" s="185">
        <f t="shared" si="30"/>
        <v>20489.053730520845</v>
      </c>
      <c r="N130" s="185">
        <f t="shared" si="37"/>
        <v>141553.05373052086</v>
      </c>
      <c r="O130" s="185">
        <f t="shared" si="38"/>
        <v>9670.9061782141725</v>
      </c>
      <c r="P130" s="186">
        <f t="shared" si="27"/>
        <v>0.94423442298657112</v>
      </c>
      <c r="Q130" s="187">
        <v>2311.7162825249543</v>
      </c>
      <c r="R130" s="186">
        <f t="shared" si="28"/>
        <v>9.1817501330230963E-2</v>
      </c>
      <c r="S130" s="186">
        <f t="shared" si="29"/>
        <v>5.4670195484602974E-2</v>
      </c>
      <c r="T130" s="188">
        <v>14637</v>
      </c>
      <c r="U130" s="189">
        <v>110883</v>
      </c>
      <c r="V130" s="189">
        <v>7842.3509441969027</v>
      </c>
      <c r="Y130" s="15"/>
      <c r="Z130" s="15"/>
    </row>
    <row r="131" spans="2:26">
      <c r="B131" s="181">
        <v>3037</v>
      </c>
      <c r="C131" s="181" t="s">
        <v>150</v>
      </c>
      <c r="D131" s="181">
        <v>21149</v>
      </c>
      <c r="E131" s="181">
        <f t="shared" si="25"/>
        <v>7452.0789288231144</v>
      </c>
      <c r="F131" s="182">
        <f t="shared" si="26"/>
        <v>0.72759566867259506</v>
      </c>
      <c r="G131" s="183">
        <f t="shared" si="31"/>
        <v>1673.9890010410918</v>
      </c>
      <c r="H131" s="183">
        <f t="shared" si="32"/>
        <v>4750.7807849546189</v>
      </c>
      <c r="I131" s="183">
        <f t="shared" si="33"/>
        <v>618.02146303776408</v>
      </c>
      <c r="J131" s="184">
        <f t="shared" si="34"/>
        <v>1753.9449121011744</v>
      </c>
      <c r="K131" s="183">
        <f t="shared" si="35"/>
        <v>503.8875046223713</v>
      </c>
      <c r="L131" s="184">
        <f t="shared" si="36"/>
        <v>1430.0327381182897</v>
      </c>
      <c r="M131" s="185">
        <f t="shared" si="30"/>
        <v>6180.8135230729085</v>
      </c>
      <c r="N131" s="185">
        <f t="shared" si="37"/>
        <v>27329.813523072909</v>
      </c>
      <c r="O131" s="185">
        <f t="shared" si="38"/>
        <v>9629.9554344865792</v>
      </c>
      <c r="P131" s="186">
        <f t="shared" si="27"/>
        <v>0.9402361314964105</v>
      </c>
      <c r="Q131" s="187">
        <v>433.91259546395031</v>
      </c>
      <c r="R131" s="186">
        <f t="shared" si="28"/>
        <v>4.8641412138040463E-2</v>
      </c>
      <c r="S131" s="186">
        <f t="shared" si="29"/>
        <v>5.4553414461581087E-2</v>
      </c>
      <c r="T131" s="188">
        <v>2838</v>
      </c>
      <c r="U131" s="189">
        <v>20168</v>
      </c>
      <c r="V131" s="189">
        <v>7066.5732305536094</v>
      </c>
      <c r="Y131" s="15"/>
      <c r="Z131" s="15"/>
    </row>
    <row r="132" spans="2:26">
      <c r="B132" s="181">
        <v>3038</v>
      </c>
      <c r="C132" s="181" t="s">
        <v>151</v>
      </c>
      <c r="D132" s="181">
        <v>77003</v>
      </c>
      <c r="E132" s="181">
        <f t="shared" si="25"/>
        <v>11305.681985024226</v>
      </c>
      <c r="F132" s="182">
        <f t="shared" si="26"/>
        <v>1.1038483787224886</v>
      </c>
      <c r="G132" s="183">
        <f t="shared" si="31"/>
        <v>-638.17283267957532</v>
      </c>
      <c r="H132" s="183">
        <f t="shared" si="32"/>
        <v>-4346.5951633805871</v>
      </c>
      <c r="I132" s="183">
        <f t="shared" si="33"/>
        <v>0</v>
      </c>
      <c r="J132" s="184">
        <f t="shared" si="34"/>
        <v>0</v>
      </c>
      <c r="K132" s="183">
        <f t="shared" si="35"/>
        <v>-114.1339584153928</v>
      </c>
      <c r="L132" s="184">
        <f t="shared" si="36"/>
        <v>-777.36639076724032</v>
      </c>
      <c r="M132" s="185">
        <f t="shared" si="30"/>
        <v>-5123.961554147827</v>
      </c>
      <c r="N132" s="185">
        <f t="shared" si="37"/>
        <v>71879.038445852173</v>
      </c>
      <c r="O132" s="185">
        <f t="shared" si="38"/>
        <v>10553.375193929258</v>
      </c>
      <c r="P132" s="186">
        <f t="shared" si="27"/>
        <v>1.030395699551776</v>
      </c>
      <c r="Q132" s="187">
        <v>-58.986851201362697</v>
      </c>
      <c r="R132" s="186">
        <f t="shared" si="28"/>
        <v>0.14229131744077375</v>
      </c>
      <c r="S132" s="186">
        <f t="shared" si="29"/>
        <v>0.14027876483333157</v>
      </c>
      <c r="T132" s="188">
        <v>6811</v>
      </c>
      <c r="U132" s="189">
        <v>67411</v>
      </c>
      <c r="V132" s="189">
        <v>9914.8404177084867</v>
      </c>
      <c r="Y132" s="15"/>
      <c r="Z132" s="15"/>
    </row>
    <row r="133" spans="2:26">
      <c r="B133" s="181">
        <v>3039</v>
      </c>
      <c r="C133" s="181" t="s">
        <v>152</v>
      </c>
      <c r="D133" s="181">
        <v>10440</v>
      </c>
      <c r="E133" s="181">
        <f t="shared" si="25"/>
        <v>9952.3355576739759</v>
      </c>
      <c r="F133" s="182">
        <f t="shared" si="26"/>
        <v>0.97171223145960894</v>
      </c>
      <c r="G133" s="183">
        <f t="shared" si="31"/>
        <v>173.8350237305749</v>
      </c>
      <c r="H133" s="183">
        <f t="shared" si="32"/>
        <v>182.35293989337308</v>
      </c>
      <c r="I133" s="183">
        <f t="shared" si="33"/>
        <v>0</v>
      </c>
      <c r="J133" s="184">
        <f t="shared" si="34"/>
        <v>0</v>
      </c>
      <c r="K133" s="183">
        <f t="shared" si="35"/>
        <v>-114.1339584153928</v>
      </c>
      <c r="L133" s="184">
        <f t="shared" si="36"/>
        <v>-119.72652237774705</v>
      </c>
      <c r="M133" s="185">
        <f t="shared" si="30"/>
        <v>62.626417515626031</v>
      </c>
      <c r="N133" s="185">
        <f t="shared" si="37"/>
        <v>10502.626417515627</v>
      </c>
      <c r="O133" s="185">
        <f t="shared" si="38"/>
        <v>10012.036622989157</v>
      </c>
      <c r="P133" s="186">
        <f t="shared" si="27"/>
        <v>0.97754124064662407</v>
      </c>
      <c r="Q133" s="187">
        <v>67.792540462452592</v>
      </c>
      <c r="R133" s="186">
        <f t="shared" si="28"/>
        <v>0.10452814219212865</v>
      </c>
      <c r="S133" s="186">
        <f t="shared" si="29"/>
        <v>0.10558107655074854</v>
      </c>
      <c r="T133" s="188">
        <v>1049</v>
      </c>
      <c r="U133" s="189">
        <v>9452</v>
      </c>
      <c r="V133" s="189">
        <v>9001.9047619047615</v>
      </c>
      <c r="Y133" s="15"/>
      <c r="Z133" s="15"/>
    </row>
    <row r="134" spans="2:26">
      <c r="B134" s="181">
        <v>3040</v>
      </c>
      <c r="C134" s="181" t="s">
        <v>153</v>
      </c>
      <c r="D134" s="181">
        <v>33244</v>
      </c>
      <c r="E134" s="181">
        <f t="shared" si="25"/>
        <v>10191.293684855917</v>
      </c>
      <c r="F134" s="182">
        <f t="shared" si="26"/>
        <v>0.99504329115346446</v>
      </c>
      <c r="G134" s="183">
        <f t="shared" si="31"/>
        <v>30.460147421410511</v>
      </c>
      <c r="H134" s="183">
        <f t="shared" si="32"/>
        <v>99.361000888641087</v>
      </c>
      <c r="I134" s="183">
        <f t="shared" si="33"/>
        <v>0</v>
      </c>
      <c r="J134" s="184">
        <f t="shared" si="34"/>
        <v>0</v>
      </c>
      <c r="K134" s="183">
        <f t="shared" si="35"/>
        <v>-114.1339584153928</v>
      </c>
      <c r="L134" s="184">
        <f t="shared" si="36"/>
        <v>-372.30497235101132</v>
      </c>
      <c r="M134" s="185">
        <f t="shared" si="30"/>
        <v>-272.9439714623702</v>
      </c>
      <c r="N134" s="185">
        <f t="shared" si="37"/>
        <v>32971.056028537627</v>
      </c>
      <c r="O134" s="185">
        <f t="shared" si="38"/>
        <v>10107.619873861933</v>
      </c>
      <c r="P134" s="186">
        <f t="shared" si="27"/>
        <v>0.98687366452416636</v>
      </c>
      <c r="Q134" s="187">
        <v>-536.30079410055214</v>
      </c>
      <c r="R134" s="186">
        <f t="shared" si="28"/>
        <v>5.0927828533493501E-2</v>
      </c>
      <c r="S134" s="186">
        <f t="shared" si="29"/>
        <v>5.4471729855954623E-2</v>
      </c>
      <c r="T134" s="188">
        <v>3262</v>
      </c>
      <c r="U134" s="189">
        <v>31633</v>
      </c>
      <c r="V134" s="189">
        <v>9664.8334860983814</v>
      </c>
      <c r="Y134" s="15"/>
      <c r="Z134" s="15"/>
    </row>
    <row r="135" spans="2:26">
      <c r="B135" s="181">
        <v>3041</v>
      </c>
      <c r="C135" s="181" t="s">
        <v>154</v>
      </c>
      <c r="D135" s="181">
        <v>49705</v>
      </c>
      <c r="E135" s="181">
        <f t="shared" si="25"/>
        <v>10721.527178602244</v>
      </c>
      <c r="F135" s="182">
        <f t="shared" si="26"/>
        <v>1.0468134880501703</v>
      </c>
      <c r="G135" s="183">
        <f t="shared" si="31"/>
        <v>-287.67994882638595</v>
      </c>
      <c r="H135" s="183">
        <f t="shared" si="32"/>
        <v>-1333.6842427591253</v>
      </c>
      <c r="I135" s="183">
        <f t="shared" si="33"/>
        <v>0</v>
      </c>
      <c r="J135" s="184">
        <f t="shared" si="34"/>
        <v>0</v>
      </c>
      <c r="K135" s="183">
        <f t="shared" si="35"/>
        <v>-114.1339584153928</v>
      </c>
      <c r="L135" s="184">
        <f t="shared" si="36"/>
        <v>-529.12503121376096</v>
      </c>
      <c r="M135" s="185">
        <f t="shared" si="30"/>
        <v>-1862.8092739728863</v>
      </c>
      <c r="N135" s="185">
        <f t="shared" si="37"/>
        <v>47842.190726027111</v>
      </c>
      <c r="O135" s="185">
        <f t="shared" si="38"/>
        <v>10319.713271360462</v>
      </c>
      <c r="P135" s="186">
        <f t="shared" si="27"/>
        <v>1.0075817432828484</v>
      </c>
      <c r="Q135" s="187">
        <v>-1940.5124713213213</v>
      </c>
      <c r="R135" s="186">
        <f t="shared" si="28"/>
        <v>5.4524238888299568E-2</v>
      </c>
      <c r="S135" s="186">
        <f t="shared" si="29"/>
        <v>4.8155240033926669E-2</v>
      </c>
      <c r="T135" s="188">
        <v>4636</v>
      </c>
      <c r="U135" s="189">
        <v>47135</v>
      </c>
      <c r="V135" s="189">
        <v>10228.949652777779</v>
      </c>
      <c r="Y135" s="15"/>
      <c r="Z135" s="15"/>
    </row>
    <row r="136" spans="2:26">
      <c r="B136" s="181">
        <v>3042</v>
      </c>
      <c r="C136" s="181" t="s">
        <v>155</v>
      </c>
      <c r="D136" s="181">
        <v>33298</v>
      </c>
      <c r="E136" s="181">
        <f t="shared" ref="E136:E199" si="39">D136/T136*1000</f>
        <v>13078.554595443833</v>
      </c>
      <c r="F136" s="182">
        <f t="shared" ref="F136:F199" si="40">E136/E$364</f>
        <v>1.2769456371882277</v>
      </c>
      <c r="G136" s="183">
        <f t="shared" si="31"/>
        <v>-1701.8963989313393</v>
      </c>
      <c r="H136" s="183">
        <f t="shared" si="32"/>
        <v>-4333.02823167919</v>
      </c>
      <c r="I136" s="183">
        <f t="shared" si="33"/>
        <v>0</v>
      </c>
      <c r="J136" s="184">
        <f t="shared" si="34"/>
        <v>0</v>
      </c>
      <c r="K136" s="183">
        <f t="shared" si="35"/>
        <v>-114.1339584153928</v>
      </c>
      <c r="L136" s="184">
        <f t="shared" si="36"/>
        <v>-290.58505812559008</v>
      </c>
      <c r="M136" s="185">
        <f t="shared" si="30"/>
        <v>-4623.6132898047799</v>
      </c>
      <c r="N136" s="185">
        <f t="shared" si="37"/>
        <v>28674.38671019522</v>
      </c>
      <c r="O136" s="185">
        <f t="shared" si="38"/>
        <v>11262.524238097101</v>
      </c>
      <c r="P136" s="186">
        <f t="shared" ref="P136:P199" si="41">O136/O$364</f>
        <v>1.0996346029380719</v>
      </c>
      <c r="Q136" s="187">
        <v>-1814.2699637584296</v>
      </c>
      <c r="R136" s="186">
        <f t="shared" ref="R136:R199" si="42">(D136-U136)/U136</f>
        <v>0.17382874466810025</v>
      </c>
      <c r="S136" s="186">
        <f t="shared" ref="S136:S199" si="43">(E136-V136)/V136</f>
        <v>0.14616585202077656</v>
      </c>
      <c r="T136" s="188">
        <v>2546</v>
      </c>
      <c r="U136" s="189">
        <v>28367</v>
      </c>
      <c r="V136" s="189">
        <v>11410.699919549477</v>
      </c>
      <c r="Y136" s="15"/>
      <c r="Z136" s="15"/>
    </row>
    <row r="137" spans="2:26">
      <c r="B137" s="181">
        <v>3043</v>
      </c>
      <c r="C137" s="181" t="s">
        <v>156</v>
      </c>
      <c r="D137" s="181">
        <v>52212</v>
      </c>
      <c r="E137" s="181">
        <f t="shared" si="39"/>
        <v>11233.218588640275</v>
      </c>
      <c r="F137" s="182">
        <f t="shared" si="40"/>
        <v>1.0967732988890821</v>
      </c>
      <c r="G137" s="183">
        <f t="shared" si="31"/>
        <v>-594.69479484920441</v>
      </c>
      <c r="H137" s="183">
        <f t="shared" si="32"/>
        <v>-2764.1414064591017</v>
      </c>
      <c r="I137" s="183">
        <f t="shared" si="33"/>
        <v>0</v>
      </c>
      <c r="J137" s="184">
        <f t="shared" si="34"/>
        <v>0</v>
      </c>
      <c r="K137" s="183">
        <f t="shared" si="35"/>
        <v>-114.1339584153928</v>
      </c>
      <c r="L137" s="184">
        <f t="shared" si="36"/>
        <v>-530.49463871474575</v>
      </c>
      <c r="M137" s="185">
        <f t="shared" ref="M137:M200" si="44">+H137+L137</f>
        <v>-3294.6360451738474</v>
      </c>
      <c r="N137" s="185">
        <f t="shared" si="37"/>
        <v>48917.363954826156</v>
      </c>
      <c r="O137" s="185">
        <f t="shared" si="38"/>
        <v>10524.389835375679</v>
      </c>
      <c r="P137" s="186">
        <f t="shared" si="41"/>
        <v>1.0275656676184137</v>
      </c>
      <c r="Q137" s="187">
        <v>-2796.3710885896216</v>
      </c>
      <c r="R137" s="186">
        <f t="shared" si="42"/>
        <v>-2.0451461228234483E-3</v>
      </c>
      <c r="S137" s="186">
        <f t="shared" si="43"/>
        <v>3.5372175176254256E-3</v>
      </c>
      <c r="T137" s="188">
        <v>4648</v>
      </c>
      <c r="U137" s="189">
        <v>52319</v>
      </c>
      <c r="V137" s="189">
        <v>11193.624304664099</v>
      </c>
      <c r="Y137" s="15"/>
      <c r="Z137" s="15"/>
    </row>
    <row r="138" spans="2:26">
      <c r="B138" s="181">
        <v>3044</v>
      </c>
      <c r="C138" s="181" t="s">
        <v>157</v>
      </c>
      <c r="D138" s="181">
        <v>73132</v>
      </c>
      <c r="E138" s="181">
        <f t="shared" si="39"/>
        <v>16493.459630130808</v>
      </c>
      <c r="F138" s="182">
        <f t="shared" si="40"/>
        <v>1.6103653628645469</v>
      </c>
      <c r="G138" s="183">
        <f t="shared" si="31"/>
        <v>-3750.8394197435246</v>
      </c>
      <c r="H138" s="183">
        <f t="shared" si="32"/>
        <v>-16631.221987142788</v>
      </c>
      <c r="I138" s="183">
        <f t="shared" si="33"/>
        <v>0</v>
      </c>
      <c r="J138" s="184">
        <f t="shared" si="34"/>
        <v>0</v>
      </c>
      <c r="K138" s="183">
        <f t="shared" si="35"/>
        <v>-114.1339584153928</v>
      </c>
      <c r="L138" s="184">
        <f t="shared" si="36"/>
        <v>-506.06997161385169</v>
      </c>
      <c r="M138" s="185">
        <f t="shared" si="44"/>
        <v>-17137.291958756639</v>
      </c>
      <c r="N138" s="185">
        <f t="shared" si="37"/>
        <v>55994.708041243357</v>
      </c>
      <c r="O138" s="185">
        <f t="shared" si="38"/>
        <v>12628.48625197189</v>
      </c>
      <c r="P138" s="186">
        <f t="shared" si="41"/>
        <v>1.2330024932085994</v>
      </c>
      <c r="Q138" s="187">
        <v>-6312.7590806382104</v>
      </c>
      <c r="R138" s="186">
        <f t="shared" si="42"/>
        <v>4.7676350925448398E-2</v>
      </c>
      <c r="S138" s="186">
        <f t="shared" si="43"/>
        <v>4.9330328024338448E-2</v>
      </c>
      <c r="T138" s="188">
        <v>4434</v>
      </c>
      <c r="U138" s="189">
        <v>69804</v>
      </c>
      <c r="V138" s="189">
        <v>15718.081513172709</v>
      </c>
      <c r="Y138" s="15"/>
      <c r="Z138" s="15"/>
    </row>
    <row r="139" spans="2:26">
      <c r="B139" s="181">
        <v>3045</v>
      </c>
      <c r="C139" s="181" t="s">
        <v>158</v>
      </c>
      <c r="D139" s="181">
        <v>32609</v>
      </c>
      <c r="E139" s="181">
        <f t="shared" si="39"/>
        <v>9410.966810966811</v>
      </c>
      <c r="F139" s="182">
        <f t="shared" si="40"/>
        <v>0.91885482629508108</v>
      </c>
      <c r="G139" s="183">
        <f t="shared" si="31"/>
        <v>498.65627175487384</v>
      </c>
      <c r="H139" s="183">
        <f t="shared" si="32"/>
        <v>1727.8439816306377</v>
      </c>
      <c r="I139" s="183">
        <f t="shared" si="33"/>
        <v>0</v>
      </c>
      <c r="J139" s="184">
        <f t="shared" si="34"/>
        <v>0</v>
      </c>
      <c r="K139" s="183">
        <f t="shared" si="35"/>
        <v>-114.1339584153928</v>
      </c>
      <c r="L139" s="184">
        <f t="shared" si="36"/>
        <v>-395.47416590933608</v>
      </c>
      <c r="M139" s="185">
        <f t="shared" si="44"/>
        <v>1332.3698157213016</v>
      </c>
      <c r="N139" s="185">
        <f t="shared" si="37"/>
        <v>33941.3698157213</v>
      </c>
      <c r="O139" s="185">
        <f t="shared" si="38"/>
        <v>9795.4891243062921</v>
      </c>
      <c r="P139" s="186">
        <f t="shared" si="41"/>
        <v>0.95639827858081305</v>
      </c>
      <c r="Q139" s="187">
        <v>67.524263777311262</v>
      </c>
      <c r="R139" s="186">
        <f t="shared" si="42"/>
        <v>9.6875105116216484E-2</v>
      </c>
      <c r="S139" s="186">
        <f t="shared" si="43"/>
        <v>9.7508222060006575E-2</v>
      </c>
      <c r="T139" s="188">
        <v>3465</v>
      </c>
      <c r="U139" s="189">
        <v>29729</v>
      </c>
      <c r="V139" s="189">
        <v>8574.8485722526675</v>
      </c>
      <c r="Y139" s="15"/>
      <c r="Z139" s="15"/>
    </row>
    <row r="140" spans="2:26">
      <c r="B140" s="181">
        <v>3046</v>
      </c>
      <c r="C140" s="181" t="s">
        <v>159</v>
      </c>
      <c r="D140" s="181">
        <v>22773</v>
      </c>
      <c r="E140" s="181">
        <f t="shared" si="39"/>
        <v>10262.730959891844</v>
      </c>
      <c r="F140" s="182">
        <f t="shared" si="40"/>
        <v>1.0020181839846281</v>
      </c>
      <c r="G140" s="183">
        <f t="shared" si="31"/>
        <v>-12.402217600145741</v>
      </c>
      <c r="H140" s="183">
        <f t="shared" si="32"/>
        <v>-27.520520854723401</v>
      </c>
      <c r="I140" s="183">
        <f t="shared" si="33"/>
        <v>0</v>
      </c>
      <c r="J140" s="184">
        <f t="shared" si="34"/>
        <v>0</v>
      </c>
      <c r="K140" s="183">
        <f t="shared" si="35"/>
        <v>-114.1339584153928</v>
      </c>
      <c r="L140" s="184">
        <f t="shared" si="36"/>
        <v>-253.26325372375661</v>
      </c>
      <c r="M140" s="185">
        <f t="shared" si="44"/>
        <v>-280.78377457848001</v>
      </c>
      <c r="N140" s="185">
        <f t="shared" si="37"/>
        <v>22492.216225421522</v>
      </c>
      <c r="O140" s="185">
        <f t="shared" si="38"/>
        <v>10136.194783876306</v>
      </c>
      <c r="P140" s="186">
        <f t="shared" si="41"/>
        <v>0.98966362165663202</v>
      </c>
      <c r="Q140" s="187">
        <v>116.37735680284243</v>
      </c>
      <c r="R140" s="186">
        <f t="shared" si="42"/>
        <v>8.4480213343492552E-2</v>
      </c>
      <c r="S140" s="186">
        <f t="shared" si="43"/>
        <v>8.1059140115279732E-2</v>
      </c>
      <c r="T140" s="188">
        <v>2219</v>
      </c>
      <c r="U140" s="189">
        <v>20999</v>
      </c>
      <c r="V140" s="189">
        <v>9493.2188065099454</v>
      </c>
      <c r="Y140" s="15"/>
      <c r="Z140" s="15"/>
    </row>
    <row r="141" spans="2:26">
      <c r="B141" s="181">
        <v>3047</v>
      </c>
      <c r="C141" s="181" t="s">
        <v>160</v>
      </c>
      <c r="D141" s="181">
        <v>128804</v>
      </c>
      <c r="E141" s="181">
        <f t="shared" si="39"/>
        <v>9092.474939997177</v>
      </c>
      <c r="F141" s="182">
        <f t="shared" si="40"/>
        <v>0.88775836206834835</v>
      </c>
      <c r="G141" s="183">
        <f t="shared" si="31"/>
        <v>689.75139433665424</v>
      </c>
      <c r="H141" s="183">
        <f t="shared" si="32"/>
        <v>9771.0182521730439</v>
      </c>
      <c r="I141" s="183">
        <f t="shared" si="33"/>
        <v>43.882859126842227</v>
      </c>
      <c r="J141" s="184">
        <f t="shared" si="34"/>
        <v>621.64458239084706</v>
      </c>
      <c r="K141" s="183">
        <f t="shared" si="35"/>
        <v>-70.251099288550563</v>
      </c>
      <c r="L141" s="184">
        <f t="shared" si="36"/>
        <v>-995.17707252160733</v>
      </c>
      <c r="M141" s="185">
        <f t="shared" si="44"/>
        <v>8775.8411796514374</v>
      </c>
      <c r="N141" s="185">
        <f t="shared" si="37"/>
        <v>137579.84117965144</v>
      </c>
      <c r="O141" s="185">
        <f t="shared" si="38"/>
        <v>9711.97523504528</v>
      </c>
      <c r="P141" s="186">
        <f t="shared" si="41"/>
        <v>0.94824426616619795</v>
      </c>
      <c r="Q141" s="187">
        <v>-4828.2012941006906</v>
      </c>
      <c r="R141" s="186">
        <f t="shared" si="42"/>
        <v>6.3037485763332943E-2</v>
      </c>
      <c r="S141" s="186">
        <f t="shared" si="43"/>
        <v>5.9210370715053189E-2</v>
      </c>
      <c r="T141" s="188">
        <v>14166</v>
      </c>
      <c r="U141" s="189">
        <v>121166</v>
      </c>
      <c r="V141" s="189">
        <v>8584.2012043924915</v>
      </c>
      <c r="Y141" s="15"/>
      <c r="Z141" s="15"/>
    </row>
    <row r="142" spans="2:26">
      <c r="B142" s="181">
        <v>3048</v>
      </c>
      <c r="C142" s="181" t="s">
        <v>161</v>
      </c>
      <c r="D142" s="181">
        <v>181324</v>
      </c>
      <c r="E142" s="181">
        <f t="shared" si="39"/>
        <v>9200.060885889694</v>
      </c>
      <c r="F142" s="182">
        <f t="shared" si="40"/>
        <v>0.89826268830926781</v>
      </c>
      <c r="G142" s="183">
        <f t="shared" si="31"/>
        <v>625.19982680114401</v>
      </c>
      <c r="H142" s="183">
        <f t="shared" si="32"/>
        <v>12322.063386423748</v>
      </c>
      <c r="I142" s="183">
        <f t="shared" si="33"/>
        <v>6.2277780644612903</v>
      </c>
      <c r="J142" s="184">
        <f t="shared" si="34"/>
        <v>122.74327787246757</v>
      </c>
      <c r="K142" s="183">
        <f t="shared" si="35"/>
        <v>-107.90618035093151</v>
      </c>
      <c r="L142" s="184">
        <f t="shared" si="36"/>
        <v>-2126.7229085365093</v>
      </c>
      <c r="M142" s="185">
        <f t="shared" si="44"/>
        <v>10195.340477887239</v>
      </c>
      <c r="N142" s="185">
        <f t="shared" si="37"/>
        <v>191519.34047788725</v>
      </c>
      <c r="O142" s="185">
        <f t="shared" si="38"/>
        <v>9717.3545323399067</v>
      </c>
      <c r="P142" s="186">
        <f t="shared" si="41"/>
        <v>0.948769482478244</v>
      </c>
      <c r="Q142" s="187">
        <v>1837.3859661227016</v>
      </c>
      <c r="R142" s="186">
        <f t="shared" si="42"/>
        <v>9.7955155104240466E-2</v>
      </c>
      <c r="S142" s="186">
        <f t="shared" si="43"/>
        <v>8.2022577380367251E-2</v>
      </c>
      <c r="T142" s="188">
        <v>19709</v>
      </c>
      <c r="U142" s="189">
        <v>165147</v>
      </c>
      <c r="V142" s="189">
        <v>8502.6514956494884</v>
      </c>
      <c r="Y142" s="15"/>
      <c r="Z142" s="15"/>
    </row>
    <row r="143" spans="2:26">
      <c r="B143" s="181">
        <v>3049</v>
      </c>
      <c r="C143" s="181" t="s">
        <v>162</v>
      </c>
      <c r="D143" s="181">
        <v>302984</v>
      </c>
      <c r="E143" s="181">
        <f t="shared" si="39"/>
        <v>11172.800354008406</v>
      </c>
      <c r="F143" s="182">
        <f t="shared" si="40"/>
        <v>1.0908742677265213</v>
      </c>
      <c r="G143" s="183">
        <f t="shared" si="31"/>
        <v>-558.44385407008338</v>
      </c>
      <c r="H143" s="183">
        <f t="shared" si="32"/>
        <v>-15143.880434672521</v>
      </c>
      <c r="I143" s="183">
        <f t="shared" si="33"/>
        <v>0</v>
      </c>
      <c r="J143" s="184">
        <f t="shared" si="34"/>
        <v>0</v>
      </c>
      <c r="K143" s="183">
        <f t="shared" si="35"/>
        <v>-114.1339584153928</v>
      </c>
      <c r="L143" s="184">
        <f t="shared" si="36"/>
        <v>-3095.0846843086219</v>
      </c>
      <c r="M143" s="185">
        <f t="shared" si="44"/>
        <v>-18238.965118981141</v>
      </c>
      <c r="N143" s="185">
        <f t="shared" si="37"/>
        <v>284745.03488101886</v>
      </c>
      <c r="O143" s="185">
        <f t="shared" si="38"/>
        <v>10500.222541522931</v>
      </c>
      <c r="P143" s="186">
        <f t="shared" si="41"/>
        <v>1.0252060551533893</v>
      </c>
      <c r="Q143" s="187">
        <v>-242.23192348822704</v>
      </c>
      <c r="R143" s="186">
        <f t="shared" si="42"/>
        <v>0.12068117341145226</v>
      </c>
      <c r="S143" s="186">
        <f t="shared" si="43"/>
        <v>0.10799406078377617</v>
      </c>
      <c r="T143" s="188">
        <v>27118</v>
      </c>
      <c r="U143" s="189">
        <v>270357</v>
      </c>
      <c r="V143" s="189">
        <v>10083.808884413114</v>
      </c>
      <c r="Y143" s="15"/>
      <c r="Z143" s="15"/>
    </row>
    <row r="144" spans="2:26">
      <c r="B144" s="181">
        <v>3050</v>
      </c>
      <c r="C144" s="181" t="s">
        <v>163</v>
      </c>
      <c r="D144" s="181">
        <v>26673</v>
      </c>
      <c r="E144" s="181">
        <f t="shared" si="39"/>
        <v>9831.5517876889062</v>
      </c>
      <c r="F144" s="182">
        <f t="shared" si="40"/>
        <v>0.95991931451301371</v>
      </c>
      <c r="G144" s="183">
        <f t="shared" si="31"/>
        <v>246.30528572161674</v>
      </c>
      <c r="H144" s="183">
        <f t="shared" si="32"/>
        <v>668.22624016274619</v>
      </c>
      <c r="I144" s="183">
        <f t="shared" si="33"/>
        <v>0</v>
      </c>
      <c r="J144" s="184">
        <f t="shared" si="34"/>
        <v>0</v>
      </c>
      <c r="K144" s="183">
        <f t="shared" si="35"/>
        <v>-114.1339584153928</v>
      </c>
      <c r="L144" s="184">
        <f t="shared" si="36"/>
        <v>-309.64542918096066</v>
      </c>
      <c r="M144" s="185">
        <f t="shared" si="44"/>
        <v>358.58081098178553</v>
      </c>
      <c r="N144" s="185">
        <f t="shared" si="37"/>
        <v>27031.580810981784</v>
      </c>
      <c r="O144" s="185">
        <f t="shared" si="38"/>
        <v>9963.7231149951276</v>
      </c>
      <c r="P144" s="186">
        <f t="shared" si="41"/>
        <v>0.97282407386798586</v>
      </c>
      <c r="Q144" s="187">
        <v>-119.46905407565635</v>
      </c>
      <c r="R144" s="186">
        <f t="shared" si="42"/>
        <v>0.11996137050722204</v>
      </c>
      <c r="S144" s="186">
        <f t="shared" si="43"/>
        <v>0.10964104825780062</v>
      </c>
      <c r="T144" s="188">
        <v>2713</v>
      </c>
      <c r="U144" s="189">
        <v>23816</v>
      </c>
      <c r="V144" s="189">
        <v>8860.1190476190477</v>
      </c>
      <c r="Y144" s="15"/>
      <c r="Z144" s="15"/>
    </row>
    <row r="145" spans="2:26">
      <c r="B145" s="181">
        <v>3051</v>
      </c>
      <c r="C145" s="181" t="s">
        <v>164</v>
      </c>
      <c r="D145" s="181">
        <v>15033</v>
      </c>
      <c r="E145" s="181">
        <f t="shared" si="39"/>
        <v>10846.320346320346</v>
      </c>
      <c r="F145" s="182">
        <f t="shared" si="40"/>
        <v>1.0589978689697594</v>
      </c>
      <c r="G145" s="183">
        <f t="shared" si="31"/>
        <v>-362.55584945724729</v>
      </c>
      <c r="H145" s="183">
        <f t="shared" si="32"/>
        <v>-502.50240734774474</v>
      </c>
      <c r="I145" s="183">
        <f t="shared" si="33"/>
        <v>0</v>
      </c>
      <c r="J145" s="184">
        <f t="shared" si="34"/>
        <v>0</v>
      </c>
      <c r="K145" s="183">
        <f t="shared" si="35"/>
        <v>-114.1339584153928</v>
      </c>
      <c r="L145" s="184">
        <f t="shared" si="36"/>
        <v>-158.1896663637344</v>
      </c>
      <c r="M145" s="185">
        <f t="shared" si="44"/>
        <v>-660.69207371147911</v>
      </c>
      <c r="N145" s="185">
        <f t="shared" si="37"/>
        <v>14372.30792628852</v>
      </c>
      <c r="O145" s="185">
        <f t="shared" si="38"/>
        <v>10369.630538447705</v>
      </c>
      <c r="P145" s="186">
        <f t="shared" si="41"/>
        <v>1.0124554956506844</v>
      </c>
      <c r="Q145" s="187">
        <v>-901.07029448907383</v>
      </c>
      <c r="R145" s="186">
        <f t="shared" si="42"/>
        <v>5.0377305757406371E-2</v>
      </c>
      <c r="S145" s="186">
        <f t="shared" si="43"/>
        <v>5.3408697693214234E-2</v>
      </c>
      <c r="T145" s="188">
        <v>1386</v>
      </c>
      <c r="U145" s="189">
        <v>14312</v>
      </c>
      <c r="V145" s="189">
        <v>10296.402877697841</v>
      </c>
      <c r="Y145" s="15"/>
      <c r="Z145" s="15"/>
    </row>
    <row r="146" spans="2:26">
      <c r="B146" s="181">
        <v>3052</v>
      </c>
      <c r="C146" s="181" t="s">
        <v>165</v>
      </c>
      <c r="D146" s="181">
        <v>44245</v>
      </c>
      <c r="E146" s="181">
        <f t="shared" si="39"/>
        <v>18343.698175787729</v>
      </c>
      <c r="F146" s="182">
        <f t="shared" si="40"/>
        <v>1.7910163684012881</v>
      </c>
      <c r="G146" s="183">
        <f t="shared" si="31"/>
        <v>-4860.9825471376771</v>
      </c>
      <c r="H146" s="183">
        <f t="shared" si="32"/>
        <v>-11724.689903696077</v>
      </c>
      <c r="I146" s="183">
        <f t="shared" si="33"/>
        <v>0</v>
      </c>
      <c r="J146" s="184">
        <f t="shared" si="34"/>
        <v>0</v>
      </c>
      <c r="K146" s="183">
        <f t="shared" si="35"/>
        <v>-114.1339584153928</v>
      </c>
      <c r="L146" s="184">
        <f t="shared" si="36"/>
        <v>-275.29110769792743</v>
      </c>
      <c r="M146" s="185">
        <f t="shared" si="44"/>
        <v>-11999.981011394004</v>
      </c>
      <c r="N146" s="185">
        <f t="shared" si="37"/>
        <v>32245.018988605996</v>
      </c>
      <c r="O146" s="185">
        <f t="shared" si="38"/>
        <v>13368.581670234658</v>
      </c>
      <c r="P146" s="186">
        <f t="shared" si="41"/>
        <v>1.3052628954232961</v>
      </c>
      <c r="Q146" s="187">
        <v>-6709.5820709290401</v>
      </c>
      <c r="R146" s="186">
        <f t="shared" si="42"/>
        <v>4.7004859439574911E-3</v>
      </c>
      <c r="S146" s="186">
        <f t="shared" si="43"/>
        <v>1.5947133174673521E-2</v>
      </c>
      <c r="T146" s="188">
        <v>2412</v>
      </c>
      <c r="U146" s="189">
        <v>44038</v>
      </c>
      <c r="V146" s="189">
        <v>18055.760557605576</v>
      </c>
      <c r="Y146" s="15"/>
      <c r="Z146" s="15"/>
    </row>
    <row r="147" spans="2:26">
      <c r="B147" s="181">
        <v>3053</v>
      </c>
      <c r="C147" s="181" t="s">
        <v>166</v>
      </c>
      <c r="D147" s="181">
        <v>59380</v>
      </c>
      <c r="E147" s="181">
        <f t="shared" si="39"/>
        <v>8647.1530508227752</v>
      </c>
      <c r="F147" s="182">
        <f t="shared" si="40"/>
        <v>0.84427864576057132</v>
      </c>
      <c r="G147" s="183">
        <f t="shared" si="31"/>
        <v>956.94452784129533</v>
      </c>
      <c r="H147" s="183">
        <f t="shared" si="32"/>
        <v>6571.3380726861751</v>
      </c>
      <c r="I147" s="183">
        <f t="shared" si="33"/>
        <v>199.74552033788285</v>
      </c>
      <c r="J147" s="184">
        <f t="shared" si="34"/>
        <v>1371.6524881602415</v>
      </c>
      <c r="K147" s="183">
        <f t="shared" si="35"/>
        <v>85.611561922490054</v>
      </c>
      <c r="L147" s="184">
        <f t="shared" si="36"/>
        <v>587.89459572173928</v>
      </c>
      <c r="M147" s="185">
        <f t="shared" si="44"/>
        <v>7159.2326684079144</v>
      </c>
      <c r="N147" s="185">
        <f t="shared" si="37"/>
        <v>66539.232668407916</v>
      </c>
      <c r="O147" s="185">
        <f t="shared" si="38"/>
        <v>9689.7091405865613</v>
      </c>
      <c r="P147" s="186">
        <f t="shared" si="41"/>
        <v>0.9460702803508092</v>
      </c>
      <c r="Q147" s="187">
        <v>430.57091016595132</v>
      </c>
      <c r="R147" s="186">
        <f t="shared" si="42"/>
        <v>0.12605010145449719</v>
      </c>
      <c r="S147" s="186">
        <f t="shared" si="43"/>
        <v>0.12359040267456164</v>
      </c>
      <c r="T147" s="188">
        <v>6867</v>
      </c>
      <c r="U147" s="189">
        <v>52733</v>
      </c>
      <c r="V147" s="189">
        <v>7696.0011675423229</v>
      </c>
      <c r="Y147" s="15"/>
      <c r="Z147" s="15"/>
    </row>
    <row r="148" spans="2:26">
      <c r="B148" s="181">
        <v>3054</v>
      </c>
      <c r="C148" s="181" t="s">
        <v>167</v>
      </c>
      <c r="D148" s="181">
        <v>81400</v>
      </c>
      <c r="E148" s="181">
        <f t="shared" si="39"/>
        <v>8982.5645552858077</v>
      </c>
      <c r="F148" s="182">
        <f t="shared" si="40"/>
        <v>0.8770270855182809</v>
      </c>
      <c r="G148" s="183">
        <f t="shared" si="31"/>
        <v>755.69762516347578</v>
      </c>
      <c r="H148" s="183">
        <f t="shared" si="32"/>
        <v>6848.1318792314178</v>
      </c>
      <c r="I148" s="183">
        <f t="shared" si="33"/>
        <v>82.351493775821467</v>
      </c>
      <c r="J148" s="184">
        <f t="shared" si="34"/>
        <v>746.26923659649412</v>
      </c>
      <c r="K148" s="183">
        <f t="shared" si="35"/>
        <v>-31.78246463957133</v>
      </c>
      <c r="L148" s="184">
        <f t="shared" si="36"/>
        <v>-288.01269456379538</v>
      </c>
      <c r="M148" s="185">
        <f t="shared" si="44"/>
        <v>6560.119184667622</v>
      </c>
      <c r="N148" s="185">
        <f t="shared" si="37"/>
        <v>87960.119184667623</v>
      </c>
      <c r="O148" s="185">
        <f t="shared" si="38"/>
        <v>9706.4797158097135</v>
      </c>
      <c r="P148" s="186">
        <f t="shared" si="41"/>
        <v>0.94770770233869472</v>
      </c>
      <c r="Q148" s="187">
        <v>1129.1969838246441</v>
      </c>
      <c r="R148" s="186">
        <f t="shared" si="42"/>
        <v>5.6950684291167841E-2</v>
      </c>
      <c r="S148" s="186">
        <f t="shared" si="43"/>
        <v>5.5317787625963871E-2</v>
      </c>
      <c r="T148" s="188">
        <v>9062</v>
      </c>
      <c r="U148" s="189">
        <v>77014</v>
      </c>
      <c r="V148" s="189">
        <v>8511.7152961980555</v>
      </c>
      <c r="Y148" s="15"/>
      <c r="Z148" s="15"/>
    </row>
    <row r="149" spans="2:26" ht="30" customHeight="1">
      <c r="B149" s="181">
        <v>3401</v>
      </c>
      <c r="C149" s="181" t="s">
        <v>168</v>
      </c>
      <c r="D149" s="181">
        <v>148185</v>
      </c>
      <c r="E149" s="181">
        <f t="shared" si="39"/>
        <v>8301.2156181726514</v>
      </c>
      <c r="F149" s="182">
        <f t="shared" si="40"/>
        <v>0.81050249013580811</v>
      </c>
      <c r="G149" s="183">
        <f t="shared" si="31"/>
        <v>1164.5069874313697</v>
      </c>
      <c r="H149" s="183">
        <f t="shared" si="32"/>
        <v>20787.614232637381</v>
      </c>
      <c r="I149" s="183">
        <f t="shared" si="33"/>
        <v>320.8236217654262</v>
      </c>
      <c r="J149" s="184">
        <f t="shared" si="34"/>
        <v>5727.0224721346231</v>
      </c>
      <c r="K149" s="183">
        <f t="shared" si="35"/>
        <v>206.68966335003341</v>
      </c>
      <c r="L149" s="184">
        <f t="shared" si="36"/>
        <v>3689.6171804614464</v>
      </c>
      <c r="M149" s="185">
        <f t="shared" si="44"/>
        <v>24477.231413098827</v>
      </c>
      <c r="N149" s="185">
        <f t="shared" si="37"/>
        <v>172662.23141309884</v>
      </c>
      <c r="O149" s="185">
        <f t="shared" si="38"/>
        <v>9672.4122689540545</v>
      </c>
      <c r="P149" s="186">
        <f t="shared" si="41"/>
        <v>0.94438147256957106</v>
      </c>
      <c r="Q149" s="187">
        <v>2830.8691302420666</v>
      </c>
      <c r="R149" s="186">
        <f t="shared" si="42"/>
        <v>0.10069970585613691</v>
      </c>
      <c r="S149" s="186">
        <f t="shared" si="43"/>
        <v>9.9343177172654992E-2</v>
      </c>
      <c r="T149" s="188">
        <v>17851</v>
      </c>
      <c r="U149" s="189">
        <v>134628</v>
      </c>
      <c r="V149" s="189">
        <v>7551.068483930675</v>
      </c>
      <c r="Y149" s="15"/>
      <c r="Z149" s="15"/>
    </row>
    <row r="150" spans="2:26">
      <c r="B150" s="181">
        <v>3403</v>
      </c>
      <c r="C150" s="181" t="s">
        <v>169</v>
      </c>
      <c r="D150" s="181">
        <v>291343</v>
      </c>
      <c r="E150" s="181">
        <f t="shared" si="39"/>
        <v>9246.3423148941565</v>
      </c>
      <c r="F150" s="182">
        <f t="shared" si="40"/>
        <v>0.9027814497992166</v>
      </c>
      <c r="G150" s="183">
        <f t="shared" si="31"/>
        <v>597.43096939846657</v>
      </c>
      <c r="H150" s="183">
        <f t="shared" si="32"/>
        <v>18824.452414776286</v>
      </c>
      <c r="I150" s="183">
        <f t="shared" si="33"/>
        <v>0</v>
      </c>
      <c r="J150" s="184">
        <f t="shared" si="34"/>
        <v>0</v>
      </c>
      <c r="K150" s="183">
        <f t="shared" si="35"/>
        <v>-114.1339584153928</v>
      </c>
      <c r="L150" s="184">
        <f t="shared" si="36"/>
        <v>-3596.2468957106116</v>
      </c>
      <c r="M150" s="185">
        <f t="shared" si="44"/>
        <v>15228.205519065674</v>
      </c>
      <c r="N150" s="185">
        <f t="shared" si="37"/>
        <v>306571.20551906567</v>
      </c>
      <c r="O150" s="185">
        <f t="shared" si="38"/>
        <v>9729.6393258772314</v>
      </c>
      <c r="P150" s="186">
        <f t="shared" si="41"/>
        <v>0.94996892798246735</v>
      </c>
      <c r="Q150" s="187">
        <v>4189.3357077516375</v>
      </c>
      <c r="R150" s="186">
        <f t="shared" si="42"/>
        <v>7.7535607425132866E-2</v>
      </c>
      <c r="S150" s="186">
        <f t="shared" si="43"/>
        <v>7.2747928189374159E-2</v>
      </c>
      <c r="T150" s="188">
        <v>31509</v>
      </c>
      <c r="U150" s="189">
        <v>270379</v>
      </c>
      <c r="V150" s="189">
        <v>8619.3056839554974</v>
      </c>
      <c r="Y150" s="15"/>
      <c r="Z150" s="15"/>
    </row>
    <row r="151" spans="2:26">
      <c r="B151" s="181">
        <v>3405</v>
      </c>
      <c r="C151" s="181" t="s">
        <v>170</v>
      </c>
      <c r="D151" s="181">
        <v>268178</v>
      </c>
      <c r="E151" s="181">
        <f t="shared" si="39"/>
        <v>9412.066121503527</v>
      </c>
      <c r="F151" s="182">
        <f t="shared" si="40"/>
        <v>0.91896215924105229</v>
      </c>
      <c r="G151" s="183">
        <f t="shared" si="31"/>
        <v>497.99668543284423</v>
      </c>
      <c r="H151" s="183">
        <f t="shared" si="32"/>
        <v>14189.419558038029</v>
      </c>
      <c r="I151" s="183">
        <f t="shared" si="33"/>
        <v>0</v>
      </c>
      <c r="J151" s="184">
        <f t="shared" si="34"/>
        <v>0</v>
      </c>
      <c r="K151" s="183">
        <f t="shared" si="35"/>
        <v>-114.1339584153928</v>
      </c>
      <c r="L151" s="184">
        <f t="shared" si="36"/>
        <v>-3252.0188771297871</v>
      </c>
      <c r="M151" s="185">
        <f t="shared" si="44"/>
        <v>10937.400680908242</v>
      </c>
      <c r="N151" s="185">
        <f t="shared" si="37"/>
        <v>279115.40068090823</v>
      </c>
      <c r="O151" s="185">
        <f t="shared" si="38"/>
        <v>9795.9288485209781</v>
      </c>
      <c r="P151" s="186">
        <f t="shared" si="41"/>
        <v>0.95644121175920149</v>
      </c>
      <c r="Q151" s="187">
        <v>1948.3348478519383</v>
      </c>
      <c r="R151" s="186">
        <f t="shared" si="42"/>
        <v>6.7902168632479318E-2</v>
      </c>
      <c r="S151" s="186">
        <f t="shared" si="43"/>
        <v>6.2355208994757466E-2</v>
      </c>
      <c r="T151" s="188">
        <v>28493</v>
      </c>
      <c r="U151" s="189">
        <v>251126</v>
      </c>
      <c r="V151" s="189">
        <v>8859.6225083789031</v>
      </c>
      <c r="Y151" s="15"/>
      <c r="Z151" s="15"/>
    </row>
    <row r="152" spans="2:26">
      <c r="B152" s="181">
        <v>3407</v>
      </c>
      <c r="C152" s="181" t="s">
        <v>171</v>
      </c>
      <c r="D152" s="181">
        <v>259800</v>
      </c>
      <c r="E152" s="181">
        <f t="shared" si="39"/>
        <v>8547.4584635630854</v>
      </c>
      <c r="F152" s="182">
        <f t="shared" si="40"/>
        <v>0.83454480496620009</v>
      </c>
      <c r="G152" s="183">
        <f t="shared" si="31"/>
        <v>1016.7612801971092</v>
      </c>
      <c r="H152" s="183">
        <f t="shared" si="32"/>
        <v>30904.459111591135</v>
      </c>
      <c r="I152" s="183">
        <f t="shared" si="33"/>
        <v>234.63862587877426</v>
      </c>
      <c r="J152" s="184">
        <f t="shared" si="34"/>
        <v>7131.8410335853432</v>
      </c>
      <c r="K152" s="183">
        <f t="shared" si="35"/>
        <v>120.50466746338147</v>
      </c>
      <c r="L152" s="184">
        <f t="shared" si="36"/>
        <v>3662.7393675494795</v>
      </c>
      <c r="M152" s="185">
        <f t="shared" si="44"/>
        <v>34567.198479140614</v>
      </c>
      <c r="N152" s="185">
        <f t="shared" si="37"/>
        <v>294367.19847914064</v>
      </c>
      <c r="O152" s="185">
        <f t="shared" si="38"/>
        <v>9684.7244112235767</v>
      </c>
      <c r="P152" s="186">
        <f t="shared" si="41"/>
        <v>0.94558358831109068</v>
      </c>
      <c r="Q152" s="187">
        <v>4577.9449926451271</v>
      </c>
      <c r="R152" s="186">
        <f t="shared" si="42"/>
        <v>0.10037187317345893</v>
      </c>
      <c r="S152" s="186">
        <f t="shared" si="43"/>
        <v>0.10634526876726111</v>
      </c>
      <c r="T152" s="188">
        <v>30395</v>
      </c>
      <c r="U152" s="189">
        <v>236102</v>
      </c>
      <c r="V152" s="189">
        <v>7725.8507853403144</v>
      </c>
      <c r="Y152" s="15"/>
      <c r="Z152" s="15"/>
    </row>
    <row r="153" spans="2:26">
      <c r="B153" s="181">
        <v>3411</v>
      </c>
      <c r="C153" s="181" t="s">
        <v>172</v>
      </c>
      <c r="D153" s="181">
        <v>281887</v>
      </c>
      <c r="E153" s="181">
        <f t="shared" si="39"/>
        <v>8077.6857609536637</v>
      </c>
      <c r="F153" s="182">
        <f t="shared" si="40"/>
        <v>0.78867779430462426</v>
      </c>
      <c r="G153" s="183">
        <f t="shared" si="31"/>
        <v>1298.6249017627622</v>
      </c>
      <c r="H153" s="183">
        <f t="shared" si="32"/>
        <v>45318.113196815109</v>
      </c>
      <c r="I153" s="183">
        <f t="shared" si="33"/>
        <v>399.05907179207185</v>
      </c>
      <c r="J153" s="184">
        <f t="shared" si="34"/>
        <v>13925.96442832793</v>
      </c>
      <c r="K153" s="183">
        <f t="shared" si="35"/>
        <v>284.92511337667906</v>
      </c>
      <c r="L153" s="184">
        <f t="shared" si="36"/>
        <v>9943.0316815059687</v>
      </c>
      <c r="M153" s="185">
        <f t="shared" si="44"/>
        <v>55261.14487832108</v>
      </c>
      <c r="N153" s="185">
        <f t="shared" si="37"/>
        <v>337148.14487832109</v>
      </c>
      <c r="O153" s="185">
        <f t="shared" si="38"/>
        <v>9661.2357760931063</v>
      </c>
      <c r="P153" s="186">
        <f t="shared" si="41"/>
        <v>0.94329023777801191</v>
      </c>
      <c r="Q153" s="187">
        <v>5867.8304065910779</v>
      </c>
      <c r="R153" s="186">
        <f t="shared" si="42"/>
        <v>8.6353476183135505E-2</v>
      </c>
      <c r="S153" s="186">
        <f t="shared" si="43"/>
        <v>8.2337669711873618E-2</v>
      </c>
      <c r="T153" s="188">
        <v>34897</v>
      </c>
      <c r="U153" s="189">
        <v>259480</v>
      </c>
      <c r="V153" s="189">
        <v>7463.1845375057528</v>
      </c>
      <c r="Y153" s="15"/>
      <c r="Z153" s="15"/>
    </row>
    <row r="154" spans="2:26">
      <c r="B154" s="181">
        <v>3412</v>
      </c>
      <c r="C154" s="181" t="s">
        <v>173</v>
      </c>
      <c r="D154" s="181">
        <v>55958</v>
      </c>
      <c r="E154" s="181">
        <f t="shared" si="39"/>
        <v>7338.754098360655</v>
      </c>
      <c r="F154" s="182">
        <f t="shared" si="40"/>
        <v>0.71653101723974133</v>
      </c>
      <c r="G154" s="183">
        <f t="shared" si="31"/>
        <v>1741.9838993185674</v>
      </c>
      <c r="H154" s="183">
        <f t="shared" si="32"/>
        <v>13282.627232304076</v>
      </c>
      <c r="I154" s="183">
        <f t="shared" si="33"/>
        <v>657.68515369962483</v>
      </c>
      <c r="J154" s="184">
        <f t="shared" si="34"/>
        <v>5014.8492969596391</v>
      </c>
      <c r="K154" s="183">
        <f t="shared" si="35"/>
        <v>543.55119528423199</v>
      </c>
      <c r="L154" s="184">
        <f t="shared" si="36"/>
        <v>4144.5778640422686</v>
      </c>
      <c r="M154" s="185">
        <f t="shared" si="44"/>
        <v>17427.205096346344</v>
      </c>
      <c r="N154" s="185">
        <f t="shared" si="37"/>
        <v>73385.205096346341</v>
      </c>
      <c r="O154" s="185">
        <f t="shared" si="38"/>
        <v>9624.2891929634534</v>
      </c>
      <c r="P154" s="186">
        <f t="shared" si="41"/>
        <v>0.93968289892476753</v>
      </c>
      <c r="Q154" s="187">
        <v>1565.0799825273498</v>
      </c>
      <c r="R154" s="186">
        <f t="shared" si="42"/>
        <v>7.8937220422643839E-2</v>
      </c>
      <c r="S154" s="186">
        <f t="shared" si="43"/>
        <v>8.5870718626015571E-2</v>
      </c>
      <c r="T154" s="188">
        <v>7625</v>
      </c>
      <c r="U154" s="189">
        <v>51864</v>
      </c>
      <c r="V154" s="189">
        <v>6758.4050039093036</v>
      </c>
      <c r="Y154" s="15"/>
      <c r="Z154" s="15"/>
    </row>
    <row r="155" spans="2:26">
      <c r="B155" s="181">
        <v>3413</v>
      </c>
      <c r="C155" s="181" t="s">
        <v>174</v>
      </c>
      <c r="D155" s="181">
        <v>170022</v>
      </c>
      <c r="E155" s="181">
        <f t="shared" si="39"/>
        <v>8068.6218678815485</v>
      </c>
      <c r="F155" s="182">
        <f t="shared" si="40"/>
        <v>0.78779282657903094</v>
      </c>
      <c r="G155" s="183">
        <f t="shared" si="31"/>
        <v>1304.0632376060314</v>
      </c>
      <c r="H155" s="183">
        <f t="shared" si="32"/>
        <v>27479.220542834293</v>
      </c>
      <c r="I155" s="183">
        <f t="shared" si="33"/>
        <v>402.2314343673122</v>
      </c>
      <c r="J155" s="184">
        <f t="shared" si="34"/>
        <v>8475.8207849880037</v>
      </c>
      <c r="K155" s="183">
        <f t="shared" si="35"/>
        <v>288.09747595191942</v>
      </c>
      <c r="L155" s="184">
        <f t="shared" si="36"/>
        <v>6070.7900132588466</v>
      </c>
      <c r="M155" s="185">
        <f t="shared" si="44"/>
        <v>33550.010556093141</v>
      </c>
      <c r="N155" s="185">
        <f t="shared" si="37"/>
        <v>203572.01055609313</v>
      </c>
      <c r="O155" s="185">
        <f t="shared" si="38"/>
        <v>9660.7825814394982</v>
      </c>
      <c r="P155" s="186">
        <f t="shared" si="41"/>
        <v>0.94324598939173199</v>
      </c>
      <c r="Q155" s="187">
        <v>2828.5303071234484</v>
      </c>
      <c r="R155" s="186">
        <f t="shared" si="42"/>
        <v>8.2480724786237719E-2</v>
      </c>
      <c r="S155" s="186">
        <f t="shared" si="43"/>
        <v>8.2069760198239819E-2</v>
      </c>
      <c r="T155" s="188">
        <v>21072</v>
      </c>
      <c r="U155" s="189">
        <v>157067</v>
      </c>
      <c r="V155" s="189">
        <v>7456.6559058108624</v>
      </c>
      <c r="Y155" s="15"/>
      <c r="Z155" s="15"/>
    </row>
    <row r="156" spans="2:26">
      <c r="B156" s="181">
        <v>3414</v>
      </c>
      <c r="C156" s="181" t="s">
        <v>175</v>
      </c>
      <c r="D156" s="181">
        <v>35567</v>
      </c>
      <c r="E156" s="181">
        <f t="shared" si="39"/>
        <v>7059.7459309249707</v>
      </c>
      <c r="F156" s="182">
        <f t="shared" si="40"/>
        <v>0.68928960768283243</v>
      </c>
      <c r="G156" s="183">
        <f t="shared" si="31"/>
        <v>1909.3887997799779</v>
      </c>
      <c r="H156" s="183">
        <f t="shared" si="32"/>
        <v>9619.5007732915274</v>
      </c>
      <c r="I156" s="183">
        <f t="shared" si="33"/>
        <v>755.33801230211441</v>
      </c>
      <c r="J156" s="184">
        <f t="shared" si="34"/>
        <v>3805.3929059780526</v>
      </c>
      <c r="K156" s="183">
        <f t="shared" si="35"/>
        <v>641.20405388672157</v>
      </c>
      <c r="L156" s="184">
        <f t="shared" si="36"/>
        <v>3230.3860234813033</v>
      </c>
      <c r="M156" s="185">
        <f t="shared" si="44"/>
        <v>12849.886796772831</v>
      </c>
      <c r="N156" s="185">
        <f t="shared" si="37"/>
        <v>48416.886796772829</v>
      </c>
      <c r="O156" s="185">
        <f t="shared" si="38"/>
        <v>9610.3387845916677</v>
      </c>
      <c r="P156" s="186">
        <f t="shared" si="41"/>
        <v>0.93832082844692188</v>
      </c>
      <c r="Q156" s="187">
        <v>1034.1874756685593</v>
      </c>
      <c r="R156" s="186">
        <f t="shared" si="42"/>
        <v>7.8343389018585327E-2</v>
      </c>
      <c r="S156" s="186">
        <f t="shared" si="43"/>
        <v>7.3634465922434278E-2</v>
      </c>
      <c r="T156" s="188">
        <v>5038</v>
      </c>
      <c r="U156" s="189">
        <v>32983</v>
      </c>
      <c r="V156" s="189">
        <v>6575.5582137161091</v>
      </c>
      <c r="Y156" s="15"/>
      <c r="Z156" s="15"/>
    </row>
    <row r="157" spans="2:26">
      <c r="B157" s="181">
        <v>3415</v>
      </c>
      <c r="C157" s="181" t="s">
        <v>176</v>
      </c>
      <c r="D157" s="181">
        <v>63854</v>
      </c>
      <c r="E157" s="181">
        <f t="shared" si="39"/>
        <v>8068.4862269396017</v>
      </c>
      <c r="F157" s="182">
        <f t="shared" si="40"/>
        <v>0.78777958305829021</v>
      </c>
      <c r="G157" s="183">
        <f t="shared" si="31"/>
        <v>1304.1446221711994</v>
      </c>
      <c r="H157" s="183">
        <f t="shared" si="32"/>
        <v>10321.000539862873</v>
      </c>
      <c r="I157" s="183">
        <f t="shared" si="33"/>
        <v>402.27890869699354</v>
      </c>
      <c r="J157" s="184">
        <f t="shared" si="34"/>
        <v>3183.6352834280069</v>
      </c>
      <c r="K157" s="183">
        <f t="shared" si="35"/>
        <v>288.14495028160076</v>
      </c>
      <c r="L157" s="184">
        <f t="shared" si="36"/>
        <v>2280.3791365285883</v>
      </c>
      <c r="M157" s="185">
        <f t="shared" si="44"/>
        <v>12601.379676391462</v>
      </c>
      <c r="N157" s="185">
        <f t="shared" si="37"/>
        <v>76455.379676391458</v>
      </c>
      <c r="O157" s="185">
        <f t="shared" si="38"/>
        <v>9660.7757993924006</v>
      </c>
      <c r="P157" s="186">
        <f t="shared" si="41"/>
        <v>0.94324532721569498</v>
      </c>
      <c r="Q157" s="187">
        <v>725.38100088149076</v>
      </c>
      <c r="R157" s="186">
        <f t="shared" si="42"/>
        <v>6.9921750640907485E-2</v>
      </c>
      <c r="S157" s="186">
        <f t="shared" si="43"/>
        <v>6.8705008695523692E-2</v>
      </c>
      <c r="T157" s="188">
        <v>7914</v>
      </c>
      <c r="U157" s="189">
        <v>59681</v>
      </c>
      <c r="V157" s="189">
        <v>7549.7786211258699</v>
      </c>
      <c r="Y157" s="15"/>
      <c r="Z157" s="15"/>
    </row>
    <row r="158" spans="2:26">
      <c r="B158" s="181">
        <v>3416</v>
      </c>
      <c r="C158" s="181" t="s">
        <v>177</v>
      </c>
      <c r="D158" s="181">
        <v>42068</v>
      </c>
      <c r="E158" s="181">
        <f t="shared" si="39"/>
        <v>6897.524184292507</v>
      </c>
      <c r="F158" s="182">
        <f t="shared" si="40"/>
        <v>0.67345082747912832</v>
      </c>
      <c r="G158" s="183">
        <f t="shared" si="31"/>
        <v>2006.7218477594561</v>
      </c>
      <c r="H158" s="183">
        <f t="shared" si="32"/>
        <v>12238.996549484924</v>
      </c>
      <c r="I158" s="183">
        <f t="shared" si="33"/>
        <v>812.11562362347672</v>
      </c>
      <c r="J158" s="184">
        <f t="shared" si="34"/>
        <v>4953.0931884795846</v>
      </c>
      <c r="K158" s="183">
        <f t="shared" si="35"/>
        <v>697.98166520808388</v>
      </c>
      <c r="L158" s="184">
        <f t="shared" si="36"/>
        <v>4256.9901761041028</v>
      </c>
      <c r="M158" s="185">
        <f t="shared" si="44"/>
        <v>16495.986725589028</v>
      </c>
      <c r="N158" s="185">
        <f t="shared" si="37"/>
        <v>58563.986725589028</v>
      </c>
      <c r="O158" s="185">
        <f t="shared" si="38"/>
        <v>9602.2276972600484</v>
      </c>
      <c r="P158" s="186">
        <f t="shared" si="41"/>
        <v>0.93752888943673707</v>
      </c>
      <c r="Q158" s="187">
        <v>1236.0142247126969</v>
      </c>
      <c r="R158" s="186">
        <f t="shared" si="42"/>
        <v>9.0042235638587306E-2</v>
      </c>
      <c r="S158" s="186">
        <f t="shared" si="43"/>
        <v>9.1293308871817413E-2</v>
      </c>
      <c r="T158" s="188">
        <v>6099</v>
      </c>
      <c r="U158" s="189">
        <v>38593</v>
      </c>
      <c r="V158" s="189">
        <v>6320.5044218801177</v>
      </c>
      <c r="Y158" s="15"/>
      <c r="Z158" s="15"/>
    </row>
    <row r="159" spans="2:26">
      <c r="B159" s="181">
        <v>3417</v>
      </c>
      <c r="C159" s="181" t="s">
        <v>178</v>
      </c>
      <c r="D159" s="181">
        <v>34336</v>
      </c>
      <c r="E159" s="181">
        <f t="shared" si="39"/>
        <v>7554.6754675467546</v>
      </c>
      <c r="F159" s="182">
        <f t="shared" si="40"/>
        <v>0.73761284614872114</v>
      </c>
      <c r="G159" s="183">
        <f t="shared" ref="G159:G222" si="45">($E$364-E159)*0.6</f>
        <v>1612.4310778069078</v>
      </c>
      <c r="H159" s="183">
        <f t="shared" ref="H159:H222" si="46">G159*T159/1000</f>
        <v>7328.4992486323954</v>
      </c>
      <c r="I159" s="183">
        <f t="shared" ref="I159:I222" si="47">IF(E159&lt;E$364*0.9,(E$364*0.9-E159)*0.35,0)</f>
        <v>582.11267448449007</v>
      </c>
      <c r="J159" s="184">
        <f t="shared" ref="J159:J222" si="48">I159*T159/1000</f>
        <v>2645.7021055320074</v>
      </c>
      <c r="K159" s="183">
        <f t="shared" ref="K159:K222" si="49">I159+J$366</f>
        <v>467.97871606909729</v>
      </c>
      <c r="L159" s="184">
        <f t="shared" ref="L159:L222" si="50">K159*T159/1000</f>
        <v>2126.9632645340475</v>
      </c>
      <c r="M159" s="185">
        <f t="shared" si="44"/>
        <v>9455.4625131664434</v>
      </c>
      <c r="N159" s="185">
        <f t="shared" ref="N159:N222" si="51">D159+M159</f>
        <v>43791.462513166443</v>
      </c>
      <c r="O159" s="185">
        <f t="shared" ref="O159:O222" si="52">N159/T159*1000</f>
        <v>9635.0852614227588</v>
      </c>
      <c r="P159" s="186">
        <f t="shared" si="41"/>
        <v>0.94073699037021652</v>
      </c>
      <c r="Q159" s="187">
        <v>939.01515024089349</v>
      </c>
      <c r="R159" s="186">
        <f t="shared" si="42"/>
        <v>0.11462424931017692</v>
      </c>
      <c r="S159" s="186">
        <f t="shared" si="43"/>
        <v>0.13105545386546447</v>
      </c>
      <c r="T159" s="188">
        <v>4545</v>
      </c>
      <c r="U159" s="189">
        <v>30805</v>
      </c>
      <c r="V159" s="189">
        <v>6679.3148308759755</v>
      </c>
      <c r="Y159" s="15"/>
      <c r="Z159" s="15"/>
    </row>
    <row r="160" spans="2:26">
      <c r="B160" s="181">
        <v>3418</v>
      </c>
      <c r="C160" s="181" t="s">
        <v>179</v>
      </c>
      <c r="D160" s="181">
        <v>51242</v>
      </c>
      <c r="E160" s="181">
        <f t="shared" si="39"/>
        <v>7090.3556109035562</v>
      </c>
      <c r="F160" s="182">
        <f t="shared" si="40"/>
        <v>0.69227823284160939</v>
      </c>
      <c r="G160" s="183">
        <f t="shared" si="45"/>
        <v>1891.0229917928266</v>
      </c>
      <c r="H160" s="183">
        <f t="shared" si="46"/>
        <v>13666.423161686758</v>
      </c>
      <c r="I160" s="183">
        <f t="shared" si="47"/>
        <v>744.62462430960943</v>
      </c>
      <c r="J160" s="184">
        <f t="shared" si="48"/>
        <v>5381.402159885547</v>
      </c>
      <c r="K160" s="183">
        <f t="shared" si="49"/>
        <v>630.49066589421659</v>
      </c>
      <c r="L160" s="184">
        <f t="shared" si="50"/>
        <v>4556.5560424175028</v>
      </c>
      <c r="M160" s="185">
        <f t="shared" si="44"/>
        <v>18222.97920410426</v>
      </c>
      <c r="N160" s="185">
        <f t="shared" si="51"/>
        <v>69464.979204104253</v>
      </c>
      <c r="O160" s="185">
        <f t="shared" si="52"/>
        <v>9611.8692685905971</v>
      </c>
      <c r="P160" s="186">
        <f t="shared" si="41"/>
        <v>0.93847025970486075</v>
      </c>
      <c r="Q160" s="187">
        <v>1353.0349814721485</v>
      </c>
      <c r="R160" s="186">
        <f t="shared" si="42"/>
        <v>0.10285603598562297</v>
      </c>
      <c r="S160" s="186">
        <f t="shared" si="43"/>
        <v>9.9193583396214438E-2</v>
      </c>
      <c r="T160" s="188">
        <v>7227</v>
      </c>
      <c r="U160" s="189">
        <v>46463</v>
      </c>
      <c r="V160" s="189">
        <v>6450.5067333055676</v>
      </c>
      <c r="Y160" s="15"/>
      <c r="Z160" s="15"/>
    </row>
    <row r="161" spans="2:26">
      <c r="B161" s="181">
        <v>3419</v>
      </c>
      <c r="C161" s="181" t="s">
        <v>131</v>
      </c>
      <c r="D161" s="181">
        <v>26619</v>
      </c>
      <c r="E161" s="181">
        <f t="shared" si="39"/>
        <v>7420.9645943685528</v>
      </c>
      <c r="F161" s="182">
        <f t="shared" si="40"/>
        <v>0.72455777076531336</v>
      </c>
      <c r="G161" s="183">
        <f t="shared" si="45"/>
        <v>1692.6576017138289</v>
      </c>
      <c r="H161" s="183">
        <f t="shared" si="46"/>
        <v>6071.5628173475043</v>
      </c>
      <c r="I161" s="183">
        <f t="shared" si="47"/>
        <v>628.91148009686071</v>
      </c>
      <c r="J161" s="184">
        <f t="shared" si="48"/>
        <v>2255.9054791074395</v>
      </c>
      <c r="K161" s="183">
        <f t="shared" si="49"/>
        <v>514.77752168146787</v>
      </c>
      <c r="L161" s="184">
        <f t="shared" si="50"/>
        <v>1846.5069702714254</v>
      </c>
      <c r="M161" s="185">
        <f t="shared" si="44"/>
        <v>7918.0697876189297</v>
      </c>
      <c r="N161" s="185">
        <f t="shared" si="51"/>
        <v>34537.06978761893</v>
      </c>
      <c r="O161" s="185">
        <f t="shared" si="52"/>
        <v>9628.3997177638503</v>
      </c>
      <c r="P161" s="186">
        <f t="shared" si="41"/>
        <v>0.94008423660104634</v>
      </c>
      <c r="Q161" s="187">
        <v>82.003816042702056</v>
      </c>
      <c r="R161" s="186">
        <f t="shared" si="42"/>
        <v>6.9766507253948479E-2</v>
      </c>
      <c r="S161" s="186">
        <f t="shared" si="43"/>
        <v>9.2134081283512442E-2</v>
      </c>
      <c r="T161" s="188">
        <v>3587</v>
      </c>
      <c r="U161" s="189">
        <v>24883</v>
      </c>
      <c r="V161" s="189">
        <v>6794.9208083014746</v>
      </c>
      <c r="Y161" s="15"/>
      <c r="Z161" s="15"/>
    </row>
    <row r="162" spans="2:26">
      <c r="B162" s="181">
        <v>3420</v>
      </c>
      <c r="C162" s="181" t="s">
        <v>180</v>
      </c>
      <c r="D162" s="181">
        <v>173238</v>
      </c>
      <c r="E162" s="181">
        <f t="shared" si="39"/>
        <v>8136.2953221867365</v>
      </c>
      <c r="F162" s="182">
        <f t="shared" si="40"/>
        <v>0.79440023274137328</v>
      </c>
      <c r="G162" s="183">
        <f t="shared" si="45"/>
        <v>1263.4591650229186</v>
      </c>
      <c r="H162" s="183">
        <f t="shared" si="46"/>
        <v>26901.572541667982</v>
      </c>
      <c r="I162" s="183">
        <f t="shared" si="47"/>
        <v>378.54572536049636</v>
      </c>
      <c r="J162" s="184">
        <f t="shared" si="48"/>
        <v>8059.9955843756888</v>
      </c>
      <c r="K162" s="183">
        <f t="shared" si="49"/>
        <v>264.41176694510358</v>
      </c>
      <c r="L162" s="184">
        <f t="shared" si="50"/>
        <v>5629.8553417951453</v>
      </c>
      <c r="M162" s="185">
        <f t="shared" si="44"/>
        <v>32531.427883463126</v>
      </c>
      <c r="N162" s="185">
        <f t="shared" si="51"/>
        <v>205769.42788346313</v>
      </c>
      <c r="O162" s="185">
        <f t="shared" si="52"/>
        <v>9664.1662541547594</v>
      </c>
      <c r="P162" s="186">
        <f t="shared" si="41"/>
        <v>0.94357635969984932</v>
      </c>
      <c r="Q162" s="187">
        <v>1683.5777951439122</v>
      </c>
      <c r="R162" s="186">
        <f t="shared" si="42"/>
        <v>8.5457928934391816E-2</v>
      </c>
      <c r="S162" s="186">
        <f t="shared" si="43"/>
        <v>8.3520703624439405E-2</v>
      </c>
      <c r="T162" s="188">
        <v>21292</v>
      </c>
      <c r="U162" s="189">
        <v>159599</v>
      </c>
      <c r="V162" s="189">
        <v>7509.1276936106142</v>
      </c>
      <c r="Y162" s="15"/>
      <c r="Z162" s="15"/>
    </row>
    <row r="163" spans="2:26">
      <c r="B163" s="181">
        <v>3421</v>
      </c>
      <c r="C163" s="181" t="s">
        <v>181</v>
      </c>
      <c r="D163" s="181">
        <v>54146</v>
      </c>
      <c r="E163" s="181">
        <f t="shared" si="39"/>
        <v>8228.8753799392089</v>
      </c>
      <c r="F163" s="182">
        <f t="shared" si="40"/>
        <v>0.80343943504579596</v>
      </c>
      <c r="G163" s="183">
        <f t="shared" si="45"/>
        <v>1207.9111303714351</v>
      </c>
      <c r="H163" s="183">
        <f t="shared" si="46"/>
        <v>7948.0552378440425</v>
      </c>
      <c r="I163" s="183">
        <f t="shared" si="47"/>
        <v>346.14270514713104</v>
      </c>
      <c r="J163" s="184">
        <f t="shared" si="48"/>
        <v>2277.6189998681225</v>
      </c>
      <c r="K163" s="183">
        <f t="shared" si="49"/>
        <v>232.00874673173826</v>
      </c>
      <c r="L163" s="184">
        <f t="shared" si="50"/>
        <v>1526.6175534948379</v>
      </c>
      <c r="M163" s="185">
        <f t="shared" si="44"/>
        <v>9474.6727913388804</v>
      </c>
      <c r="N163" s="185">
        <f t="shared" si="51"/>
        <v>63620.672791338882</v>
      </c>
      <c r="O163" s="185">
        <f t="shared" si="52"/>
        <v>9668.795257042384</v>
      </c>
      <c r="P163" s="186">
        <f t="shared" si="41"/>
        <v>0.94402831981507052</v>
      </c>
      <c r="Q163" s="187">
        <v>521.27941443016607</v>
      </c>
      <c r="R163" s="186">
        <f t="shared" si="42"/>
        <v>4.2090879347177583E-2</v>
      </c>
      <c r="S163" s="186">
        <f t="shared" si="43"/>
        <v>4.9534385628228789E-2</v>
      </c>
      <c r="T163" s="188">
        <v>6580</v>
      </c>
      <c r="U163" s="189">
        <v>51959</v>
      </c>
      <c r="V163" s="189">
        <v>7840.5009808359737</v>
      </c>
      <c r="Y163" s="15"/>
      <c r="Z163" s="15"/>
    </row>
    <row r="164" spans="2:26">
      <c r="B164" s="181">
        <v>3422</v>
      </c>
      <c r="C164" s="181" t="s">
        <v>182</v>
      </c>
      <c r="D164" s="181">
        <v>38449</v>
      </c>
      <c r="E164" s="181">
        <f t="shared" si="39"/>
        <v>8863.3010603964958</v>
      </c>
      <c r="F164" s="182">
        <f t="shared" si="40"/>
        <v>0.86538260306700288</v>
      </c>
      <c r="G164" s="183">
        <f t="shared" si="45"/>
        <v>827.25572209706297</v>
      </c>
      <c r="H164" s="183">
        <f t="shared" si="46"/>
        <v>3588.6353224570594</v>
      </c>
      <c r="I164" s="183">
        <f t="shared" si="47"/>
        <v>124.09371698708064</v>
      </c>
      <c r="J164" s="184">
        <f t="shared" si="48"/>
        <v>538.31854428995587</v>
      </c>
      <c r="K164" s="183">
        <f t="shared" si="49"/>
        <v>9.9597585716878427</v>
      </c>
      <c r="L164" s="184">
        <f t="shared" si="50"/>
        <v>43.205432683981861</v>
      </c>
      <c r="M164" s="185">
        <f t="shared" si="44"/>
        <v>3631.8407551410414</v>
      </c>
      <c r="N164" s="185">
        <f t="shared" si="51"/>
        <v>42080.840755141042</v>
      </c>
      <c r="O164" s="185">
        <f t="shared" si="52"/>
        <v>9700.5165410652462</v>
      </c>
      <c r="P164" s="186">
        <f t="shared" si="41"/>
        <v>0.94712547821613069</v>
      </c>
      <c r="Q164" s="187">
        <v>-1723.7954407601815</v>
      </c>
      <c r="R164" s="186">
        <f t="shared" si="42"/>
        <v>9.7790086797624493E-2</v>
      </c>
      <c r="S164" s="186">
        <f t="shared" si="43"/>
        <v>0.10234523238599644</v>
      </c>
      <c r="T164" s="188">
        <v>4338</v>
      </c>
      <c r="U164" s="189">
        <v>35024</v>
      </c>
      <c r="V164" s="189">
        <v>8040.4040404040397</v>
      </c>
      <c r="Y164" s="15"/>
      <c r="Z164" s="15"/>
    </row>
    <row r="165" spans="2:26">
      <c r="B165" s="181">
        <v>3423</v>
      </c>
      <c r="C165" s="181" t="s">
        <v>183</v>
      </c>
      <c r="D165" s="181">
        <v>17676</v>
      </c>
      <c r="E165" s="181">
        <f t="shared" si="39"/>
        <v>7433.1370899915892</v>
      </c>
      <c r="F165" s="182">
        <f t="shared" si="40"/>
        <v>0.72574625188271025</v>
      </c>
      <c r="G165" s="183">
        <f t="shared" si="45"/>
        <v>1685.3541043400069</v>
      </c>
      <c r="H165" s="183">
        <f t="shared" si="46"/>
        <v>4007.7720601205365</v>
      </c>
      <c r="I165" s="183">
        <f t="shared" si="47"/>
        <v>624.65110662879795</v>
      </c>
      <c r="J165" s="184">
        <f t="shared" si="48"/>
        <v>1485.4203315632817</v>
      </c>
      <c r="K165" s="183">
        <f t="shared" si="49"/>
        <v>510.51714821340516</v>
      </c>
      <c r="L165" s="184">
        <f t="shared" si="50"/>
        <v>1214.0097784514774</v>
      </c>
      <c r="M165" s="185">
        <f t="shared" si="44"/>
        <v>5221.7818385720138</v>
      </c>
      <c r="N165" s="185">
        <f t="shared" si="51"/>
        <v>22897.781838572013</v>
      </c>
      <c r="O165" s="185">
        <f t="shared" si="52"/>
        <v>9629.0083425450011</v>
      </c>
      <c r="P165" s="186">
        <f t="shared" si="41"/>
        <v>0.94014366065691612</v>
      </c>
      <c r="Q165" s="187">
        <v>-67.177606760650633</v>
      </c>
      <c r="R165" s="186">
        <f t="shared" si="42"/>
        <v>7.7148080438756858E-2</v>
      </c>
      <c r="S165" s="186">
        <f t="shared" si="43"/>
        <v>9.5719599067011149E-2</v>
      </c>
      <c r="T165" s="188">
        <v>2378</v>
      </c>
      <c r="U165" s="189">
        <v>16410</v>
      </c>
      <c r="V165" s="189">
        <v>6783.7949565936342</v>
      </c>
      <c r="Y165" s="15"/>
      <c r="Z165" s="15"/>
    </row>
    <row r="166" spans="2:26">
      <c r="B166" s="181">
        <v>3424</v>
      </c>
      <c r="C166" s="181" t="s">
        <v>184</v>
      </c>
      <c r="D166" s="181">
        <v>16844</v>
      </c>
      <c r="E166" s="181">
        <f t="shared" si="39"/>
        <v>9674.8994830557149</v>
      </c>
      <c r="F166" s="182">
        <f t="shared" si="40"/>
        <v>0.94462431570431338</v>
      </c>
      <c r="G166" s="183">
        <f t="shared" si="45"/>
        <v>340.29666850153154</v>
      </c>
      <c r="H166" s="183">
        <f t="shared" si="46"/>
        <v>592.45649986116644</v>
      </c>
      <c r="I166" s="183">
        <f t="shared" si="47"/>
        <v>0</v>
      </c>
      <c r="J166" s="184">
        <f t="shared" si="48"/>
        <v>0</v>
      </c>
      <c r="K166" s="183">
        <f t="shared" si="49"/>
        <v>-114.1339584153928</v>
      </c>
      <c r="L166" s="184">
        <f t="shared" si="50"/>
        <v>-198.70722160119885</v>
      </c>
      <c r="M166" s="185">
        <f t="shared" si="44"/>
        <v>393.74927825996758</v>
      </c>
      <c r="N166" s="185">
        <f t="shared" si="51"/>
        <v>17237.749278259969</v>
      </c>
      <c r="O166" s="185">
        <f t="shared" si="52"/>
        <v>9901.0621931418536</v>
      </c>
      <c r="P166" s="186">
        <f t="shared" si="41"/>
        <v>0.96670607434450595</v>
      </c>
      <c r="Q166" s="187">
        <v>-1846.9352231379166</v>
      </c>
      <c r="R166" s="186">
        <f t="shared" si="42"/>
        <v>9.9764951684512923E-2</v>
      </c>
      <c r="S166" s="186">
        <f t="shared" si="43"/>
        <v>0.12440069729950215</v>
      </c>
      <c r="T166" s="188">
        <v>1741</v>
      </c>
      <c r="U166" s="189">
        <v>15316</v>
      </c>
      <c r="V166" s="189">
        <v>8604.4943820224707</v>
      </c>
      <c r="Y166" s="15"/>
      <c r="Z166" s="15"/>
    </row>
    <row r="167" spans="2:26">
      <c r="B167" s="181">
        <v>3425</v>
      </c>
      <c r="C167" s="181" t="s">
        <v>185</v>
      </c>
      <c r="D167" s="181">
        <v>9102</v>
      </c>
      <c r="E167" s="181">
        <f t="shared" si="39"/>
        <v>7281.6</v>
      </c>
      <c r="F167" s="182">
        <f t="shared" si="40"/>
        <v>0.71095068525301786</v>
      </c>
      <c r="G167" s="183">
        <f t="shared" si="45"/>
        <v>1776.2763583349602</v>
      </c>
      <c r="H167" s="183">
        <f t="shared" si="46"/>
        <v>2220.3454479186998</v>
      </c>
      <c r="I167" s="183">
        <f t="shared" si="47"/>
        <v>677.68908812585403</v>
      </c>
      <c r="J167" s="184">
        <f t="shared" si="48"/>
        <v>847.11136015731745</v>
      </c>
      <c r="K167" s="183">
        <f t="shared" si="49"/>
        <v>563.55512971046119</v>
      </c>
      <c r="L167" s="184">
        <f t="shared" si="50"/>
        <v>704.44391213807648</v>
      </c>
      <c r="M167" s="185">
        <f t="shared" si="44"/>
        <v>2924.7893600567763</v>
      </c>
      <c r="N167" s="185">
        <f t="shared" si="51"/>
        <v>12026.789360056777</v>
      </c>
      <c r="O167" s="185">
        <f t="shared" si="52"/>
        <v>9621.4314880454222</v>
      </c>
      <c r="P167" s="186">
        <f t="shared" si="41"/>
        <v>0.93940388232543148</v>
      </c>
      <c r="Q167" s="187">
        <v>226.20163647989239</v>
      </c>
      <c r="R167" s="186">
        <f t="shared" si="42"/>
        <v>8.6287146437522375E-2</v>
      </c>
      <c r="S167" s="186">
        <f t="shared" si="43"/>
        <v>0.10192968134622275</v>
      </c>
      <c r="T167" s="188">
        <v>1250</v>
      </c>
      <c r="U167" s="189">
        <v>8379</v>
      </c>
      <c r="V167" s="189">
        <v>6608.0441640378549</v>
      </c>
      <c r="Y167" s="15"/>
      <c r="Z167" s="15"/>
    </row>
    <row r="168" spans="2:26">
      <c r="B168" s="181">
        <v>3426</v>
      </c>
      <c r="C168" s="181" t="s">
        <v>186</v>
      </c>
      <c r="D168" s="181">
        <v>9958</v>
      </c>
      <c r="E168" s="181">
        <f t="shared" si="39"/>
        <v>6371.0812539987201</v>
      </c>
      <c r="F168" s="182">
        <f t="shared" si="40"/>
        <v>0.62205072831974373</v>
      </c>
      <c r="G168" s="183">
        <f t="shared" si="45"/>
        <v>2322.5876059357283</v>
      </c>
      <c r="H168" s="183">
        <f t="shared" si="46"/>
        <v>3630.2044280775431</v>
      </c>
      <c r="I168" s="183">
        <f t="shared" si="47"/>
        <v>996.37064922630213</v>
      </c>
      <c r="J168" s="184">
        <f t="shared" si="48"/>
        <v>1557.3273247407103</v>
      </c>
      <c r="K168" s="183">
        <f t="shared" si="49"/>
        <v>882.23669081090929</v>
      </c>
      <c r="L168" s="184">
        <f t="shared" si="50"/>
        <v>1378.9359477374512</v>
      </c>
      <c r="M168" s="185">
        <f t="shared" si="44"/>
        <v>5009.1403758149945</v>
      </c>
      <c r="N168" s="185">
        <f t="shared" si="51"/>
        <v>14967.140375814994</v>
      </c>
      <c r="O168" s="185">
        <f t="shared" si="52"/>
        <v>9575.9055507453577</v>
      </c>
      <c r="P168" s="186">
        <f t="shared" si="41"/>
        <v>0.93495888447876774</v>
      </c>
      <c r="Q168" s="187">
        <v>284.31692625445794</v>
      </c>
      <c r="R168" s="186">
        <f t="shared" si="42"/>
        <v>6.2413314840499307E-2</v>
      </c>
      <c r="S168" s="186">
        <f t="shared" si="43"/>
        <v>6.1733587831644107E-2</v>
      </c>
      <c r="T168" s="188">
        <v>1563</v>
      </c>
      <c r="U168" s="189">
        <v>9373</v>
      </c>
      <c r="V168" s="189">
        <v>6000.6402048655573</v>
      </c>
      <c r="Y168" s="15"/>
      <c r="Z168" s="15"/>
    </row>
    <row r="169" spans="2:26">
      <c r="B169" s="181">
        <v>3427</v>
      </c>
      <c r="C169" s="181" t="s">
        <v>187</v>
      </c>
      <c r="D169" s="181">
        <v>46818</v>
      </c>
      <c r="E169" s="181">
        <f t="shared" si="39"/>
        <v>8455.4813075672755</v>
      </c>
      <c r="F169" s="182">
        <f t="shared" si="40"/>
        <v>0.82556446794097971</v>
      </c>
      <c r="G169" s="183">
        <f t="shared" si="45"/>
        <v>1071.9475737945952</v>
      </c>
      <c r="H169" s="183">
        <f t="shared" si="46"/>
        <v>5935.3737161006729</v>
      </c>
      <c r="I169" s="183">
        <f t="shared" si="47"/>
        <v>266.83063047730775</v>
      </c>
      <c r="J169" s="184">
        <f t="shared" si="48"/>
        <v>1477.441200952853</v>
      </c>
      <c r="K169" s="183">
        <f t="shared" si="49"/>
        <v>152.69667206191497</v>
      </c>
      <c r="L169" s="184">
        <f t="shared" si="50"/>
        <v>845.48147320682324</v>
      </c>
      <c r="M169" s="185">
        <f t="shared" si="44"/>
        <v>6780.8551893074964</v>
      </c>
      <c r="N169" s="185">
        <f t="shared" si="51"/>
        <v>53598.855189307498</v>
      </c>
      <c r="O169" s="185">
        <f t="shared" si="52"/>
        <v>9680.1255534237862</v>
      </c>
      <c r="P169" s="186">
        <f t="shared" si="41"/>
        <v>0.9451345714598296</v>
      </c>
      <c r="Q169" s="187">
        <v>57.538368951331904</v>
      </c>
      <c r="R169" s="186">
        <f t="shared" si="42"/>
        <v>6.1464166685560116E-2</v>
      </c>
      <c r="S169" s="186">
        <f t="shared" si="43"/>
        <v>6.932402415966317E-2</v>
      </c>
      <c r="T169" s="188">
        <v>5537</v>
      </c>
      <c r="U169" s="189">
        <v>44107</v>
      </c>
      <c r="V169" s="189">
        <v>7907.3144496235209</v>
      </c>
      <c r="Y169" s="15"/>
      <c r="Z169" s="15"/>
    </row>
    <row r="170" spans="2:26">
      <c r="B170" s="181">
        <v>3428</v>
      </c>
      <c r="C170" s="181" t="s">
        <v>188</v>
      </c>
      <c r="D170" s="181">
        <v>21591</v>
      </c>
      <c r="E170" s="181">
        <f t="shared" si="39"/>
        <v>8977.5467775467769</v>
      </c>
      <c r="F170" s="182">
        <f t="shared" si="40"/>
        <v>0.87653716674740489</v>
      </c>
      <c r="G170" s="183">
        <f t="shared" si="45"/>
        <v>758.70829180689429</v>
      </c>
      <c r="H170" s="183">
        <f t="shared" si="46"/>
        <v>1824.6934417955808</v>
      </c>
      <c r="I170" s="183">
        <f t="shared" si="47"/>
        <v>84.107715984482269</v>
      </c>
      <c r="J170" s="184">
        <f t="shared" si="48"/>
        <v>202.27905694267986</v>
      </c>
      <c r="K170" s="183">
        <f t="shared" si="49"/>
        <v>-30.026242430910528</v>
      </c>
      <c r="L170" s="184">
        <f t="shared" si="50"/>
        <v>-72.213113046339814</v>
      </c>
      <c r="M170" s="185">
        <f t="shared" si="44"/>
        <v>1752.4803287492409</v>
      </c>
      <c r="N170" s="185">
        <f t="shared" si="51"/>
        <v>23343.48032874924</v>
      </c>
      <c r="O170" s="185">
        <f t="shared" si="52"/>
        <v>9706.2288269227611</v>
      </c>
      <c r="P170" s="186">
        <f t="shared" si="41"/>
        <v>0.94768320640015091</v>
      </c>
      <c r="Q170" s="187">
        <v>-1216.7240514126847</v>
      </c>
      <c r="R170" s="186">
        <f t="shared" si="42"/>
        <v>0.10101988781234064</v>
      </c>
      <c r="S170" s="186">
        <f t="shared" si="43"/>
        <v>0.11338061004557672</v>
      </c>
      <c r="T170" s="188">
        <v>2405</v>
      </c>
      <c r="U170" s="189">
        <v>19610</v>
      </c>
      <c r="V170" s="189">
        <v>8063.3223684210534</v>
      </c>
      <c r="Y170" s="15"/>
      <c r="Z170" s="15"/>
    </row>
    <row r="171" spans="2:26">
      <c r="B171" s="181">
        <v>3429</v>
      </c>
      <c r="C171" s="181" t="s">
        <v>189</v>
      </c>
      <c r="D171" s="181">
        <v>11450</v>
      </c>
      <c r="E171" s="181">
        <f t="shared" si="39"/>
        <v>7542.819499341238</v>
      </c>
      <c r="F171" s="182">
        <f t="shared" si="40"/>
        <v>0.73645526969299024</v>
      </c>
      <c r="G171" s="183">
        <f t="shared" si="45"/>
        <v>1619.5446587302176</v>
      </c>
      <c r="H171" s="183">
        <f t="shared" si="46"/>
        <v>2458.4687919524704</v>
      </c>
      <c r="I171" s="183">
        <f t="shared" si="47"/>
        <v>586.26226335642082</v>
      </c>
      <c r="J171" s="184">
        <f t="shared" si="48"/>
        <v>889.94611577504679</v>
      </c>
      <c r="K171" s="183">
        <f t="shared" si="49"/>
        <v>472.12830494102803</v>
      </c>
      <c r="L171" s="184">
        <f t="shared" si="50"/>
        <v>716.69076690048064</v>
      </c>
      <c r="M171" s="185">
        <f t="shared" si="44"/>
        <v>3175.1595588529508</v>
      </c>
      <c r="N171" s="185">
        <f t="shared" si="51"/>
        <v>14625.159558852951</v>
      </c>
      <c r="O171" s="185">
        <f t="shared" si="52"/>
        <v>9634.4924630124824</v>
      </c>
      <c r="P171" s="186">
        <f t="shared" si="41"/>
        <v>0.94067911154743</v>
      </c>
      <c r="Q171" s="187">
        <v>-349.57233265881814</v>
      </c>
      <c r="R171" s="186">
        <f t="shared" si="42"/>
        <v>0.10831478075694512</v>
      </c>
      <c r="S171" s="186">
        <f t="shared" si="43"/>
        <v>0.12802788950558641</v>
      </c>
      <c r="T171" s="188">
        <v>1518</v>
      </c>
      <c r="U171" s="189">
        <v>10331</v>
      </c>
      <c r="V171" s="189">
        <v>6686.7313915857603</v>
      </c>
      <c r="Y171" s="15"/>
      <c r="Z171" s="15"/>
    </row>
    <row r="172" spans="2:26">
      <c r="B172" s="181">
        <v>3430</v>
      </c>
      <c r="C172" s="181" t="s">
        <v>190</v>
      </c>
      <c r="D172" s="181">
        <v>16324</v>
      </c>
      <c r="E172" s="181">
        <f t="shared" si="39"/>
        <v>8729.4117647058811</v>
      </c>
      <c r="F172" s="182">
        <f t="shared" si="40"/>
        <v>0.85231010711566169</v>
      </c>
      <c r="G172" s="183">
        <f t="shared" si="45"/>
        <v>907.58929951143182</v>
      </c>
      <c r="H172" s="183">
        <f t="shared" si="46"/>
        <v>1697.1919900863777</v>
      </c>
      <c r="I172" s="183">
        <f t="shared" si="47"/>
        <v>170.95497047879579</v>
      </c>
      <c r="J172" s="184">
        <f t="shared" si="48"/>
        <v>319.68579479534816</v>
      </c>
      <c r="K172" s="183">
        <f t="shared" si="49"/>
        <v>56.821012063402989</v>
      </c>
      <c r="L172" s="184">
        <f t="shared" si="50"/>
        <v>106.2552925585636</v>
      </c>
      <c r="M172" s="185">
        <f t="shared" si="44"/>
        <v>1803.4472826449412</v>
      </c>
      <c r="N172" s="185">
        <f t="shared" si="51"/>
        <v>18127.447282644942</v>
      </c>
      <c r="O172" s="185">
        <f t="shared" si="52"/>
        <v>9693.8220762807177</v>
      </c>
      <c r="P172" s="186">
        <f t="shared" si="41"/>
        <v>0.94647185341856388</v>
      </c>
      <c r="Q172" s="187">
        <v>276.15364817392151</v>
      </c>
      <c r="R172" s="186">
        <f t="shared" si="42"/>
        <v>0.19879562311816112</v>
      </c>
      <c r="S172" s="186">
        <f t="shared" si="43"/>
        <v>0.21225803385906011</v>
      </c>
      <c r="T172" s="188">
        <v>1870</v>
      </c>
      <c r="U172" s="189">
        <v>13617</v>
      </c>
      <c r="V172" s="189">
        <v>7200.9518773135906</v>
      </c>
      <c r="Y172" s="15"/>
      <c r="Z172" s="15"/>
    </row>
    <row r="173" spans="2:26">
      <c r="B173" s="181">
        <v>3431</v>
      </c>
      <c r="C173" s="181" t="s">
        <v>191</v>
      </c>
      <c r="D173" s="181">
        <v>18413</v>
      </c>
      <c r="E173" s="181">
        <f t="shared" si="39"/>
        <v>7330.0159235668798</v>
      </c>
      <c r="F173" s="182">
        <f t="shared" si="40"/>
        <v>0.71567785154023922</v>
      </c>
      <c r="G173" s="183">
        <f t="shared" si="45"/>
        <v>1747.2268041948325</v>
      </c>
      <c r="H173" s="183">
        <f t="shared" si="46"/>
        <v>4389.0337321374191</v>
      </c>
      <c r="I173" s="183">
        <f t="shared" si="47"/>
        <v>660.74351487744616</v>
      </c>
      <c r="J173" s="184">
        <f t="shared" si="48"/>
        <v>1659.7877093721447</v>
      </c>
      <c r="K173" s="183">
        <f t="shared" si="49"/>
        <v>546.60955646205332</v>
      </c>
      <c r="L173" s="184">
        <f t="shared" si="50"/>
        <v>1373.083205832678</v>
      </c>
      <c r="M173" s="185">
        <f t="shared" si="44"/>
        <v>5762.1169379700968</v>
      </c>
      <c r="N173" s="185">
        <f t="shared" si="51"/>
        <v>24175.116937970095</v>
      </c>
      <c r="O173" s="185">
        <f t="shared" si="52"/>
        <v>9623.8522842237635</v>
      </c>
      <c r="P173" s="186">
        <f t="shared" si="41"/>
        <v>0.93964024063979235</v>
      </c>
      <c r="Q173" s="187">
        <v>300.91040866999083</v>
      </c>
      <c r="R173" s="186">
        <f t="shared" si="42"/>
        <v>5.295362269114199E-2</v>
      </c>
      <c r="S173" s="186">
        <f t="shared" si="43"/>
        <v>7.0139569558314505E-2</v>
      </c>
      <c r="T173" s="188">
        <v>2512</v>
      </c>
      <c r="U173" s="189">
        <v>17487</v>
      </c>
      <c r="V173" s="189">
        <v>6849.5887191539359</v>
      </c>
      <c r="Y173" s="15"/>
      <c r="Z173" s="15"/>
    </row>
    <row r="174" spans="2:26">
      <c r="B174" s="181">
        <v>3432</v>
      </c>
      <c r="C174" s="181" t="s">
        <v>192</v>
      </c>
      <c r="D174" s="181">
        <v>16313</v>
      </c>
      <c r="E174" s="181">
        <f t="shared" si="39"/>
        <v>8238.8888888888887</v>
      </c>
      <c r="F174" s="182">
        <f t="shared" si="40"/>
        <v>0.80441712003941857</v>
      </c>
      <c r="G174" s="183">
        <f t="shared" si="45"/>
        <v>1201.9030250016272</v>
      </c>
      <c r="H174" s="183">
        <f t="shared" si="46"/>
        <v>2379.7679895032215</v>
      </c>
      <c r="I174" s="183">
        <f t="shared" si="47"/>
        <v>342.63797701474311</v>
      </c>
      <c r="J174" s="184">
        <f t="shared" si="48"/>
        <v>678.42319448919136</v>
      </c>
      <c r="K174" s="183">
        <f t="shared" si="49"/>
        <v>228.50401859935033</v>
      </c>
      <c r="L174" s="184">
        <f t="shared" si="50"/>
        <v>452.43795682671362</v>
      </c>
      <c r="M174" s="185">
        <f t="shared" si="44"/>
        <v>2832.2059463299352</v>
      </c>
      <c r="N174" s="185">
        <f t="shared" si="51"/>
        <v>19145.205946329934</v>
      </c>
      <c r="O174" s="185">
        <f t="shared" si="52"/>
        <v>9669.2959324898657</v>
      </c>
      <c r="P174" s="186">
        <f t="shared" si="41"/>
        <v>0.94407720406475149</v>
      </c>
      <c r="Q174" s="187">
        <v>-454.02260781584937</v>
      </c>
      <c r="R174" s="186">
        <f t="shared" si="42"/>
        <v>6.2390100944317808E-2</v>
      </c>
      <c r="S174" s="186">
        <f t="shared" si="43"/>
        <v>5.9707297659104909E-2</v>
      </c>
      <c r="T174" s="188">
        <v>1980</v>
      </c>
      <c r="U174" s="189">
        <v>15355</v>
      </c>
      <c r="V174" s="189">
        <v>7774.6835443037971</v>
      </c>
      <c r="Y174" s="15"/>
      <c r="Z174" s="15"/>
    </row>
    <row r="175" spans="2:26">
      <c r="B175" s="181">
        <v>3433</v>
      </c>
      <c r="C175" s="181" t="s">
        <v>193</v>
      </c>
      <c r="D175" s="181">
        <v>27125</v>
      </c>
      <c r="E175" s="181">
        <f t="shared" si="39"/>
        <v>12425.561154374715</v>
      </c>
      <c r="F175" s="182">
        <f t="shared" si="40"/>
        <v>1.2131895761036011</v>
      </c>
      <c r="G175" s="183">
        <f t="shared" si="45"/>
        <v>-1310.1003342898682</v>
      </c>
      <c r="H175" s="183">
        <f t="shared" si="46"/>
        <v>-2859.9490297547823</v>
      </c>
      <c r="I175" s="183">
        <f t="shared" si="47"/>
        <v>0</v>
      </c>
      <c r="J175" s="184">
        <f t="shared" si="48"/>
        <v>0</v>
      </c>
      <c r="K175" s="183">
        <f t="shared" si="49"/>
        <v>-114.1339584153928</v>
      </c>
      <c r="L175" s="184">
        <f t="shared" si="50"/>
        <v>-249.15443122080248</v>
      </c>
      <c r="M175" s="185">
        <f t="shared" si="44"/>
        <v>-3109.1034609755848</v>
      </c>
      <c r="N175" s="185">
        <f t="shared" si="51"/>
        <v>24015.896539024416</v>
      </c>
      <c r="O175" s="185">
        <f t="shared" si="52"/>
        <v>11001.326861669453</v>
      </c>
      <c r="P175" s="186">
        <f t="shared" si="41"/>
        <v>1.0741321785042213</v>
      </c>
      <c r="Q175" s="187">
        <v>-3322.0467913922453</v>
      </c>
      <c r="R175" s="186">
        <f t="shared" si="42"/>
        <v>0.16087477531455963</v>
      </c>
      <c r="S175" s="186">
        <f t="shared" si="43"/>
        <v>0.16831968912784598</v>
      </c>
      <c r="T175" s="188">
        <v>2183</v>
      </c>
      <c r="U175" s="189">
        <v>23366</v>
      </c>
      <c r="V175" s="189">
        <v>10635.411925352753</v>
      </c>
      <c r="Y175" s="15"/>
      <c r="Z175" s="15"/>
    </row>
    <row r="176" spans="2:26">
      <c r="B176" s="181">
        <v>3434</v>
      </c>
      <c r="C176" s="181" t="s">
        <v>194</v>
      </c>
      <c r="D176" s="181">
        <v>18340</v>
      </c>
      <c r="E176" s="181">
        <f t="shared" si="39"/>
        <v>8321.2341197822152</v>
      </c>
      <c r="F176" s="182">
        <f t="shared" si="40"/>
        <v>0.81245702862145108</v>
      </c>
      <c r="G176" s="183">
        <f t="shared" si="45"/>
        <v>1152.4958864656312</v>
      </c>
      <c r="H176" s="183">
        <f t="shared" si="46"/>
        <v>2540.1009337702508</v>
      </c>
      <c r="I176" s="183">
        <f t="shared" si="47"/>
        <v>313.81714620207885</v>
      </c>
      <c r="J176" s="184">
        <f t="shared" si="48"/>
        <v>691.65299022938189</v>
      </c>
      <c r="K176" s="183">
        <f t="shared" si="49"/>
        <v>199.68318778668606</v>
      </c>
      <c r="L176" s="184">
        <f t="shared" si="50"/>
        <v>440.10174588185606</v>
      </c>
      <c r="M176" s="185">
        <f t="shared" si="44"/>
        <v>2980.2026796521068</v>
      </c>
      <c r="N176" s="185">
        <f t="shared" si="51"/>
        <v>21320.202679652106</v>
      </c>
      <c r="O176" s="185">
        <f t="shared" si="52"/>
        <v>9673.4131940345305</v>
      </c>
      <c r="P176" s="186">
        <f t="shared" si="41"/>
        <v>0.94447919949385295</v>
      </c>
      <c r="Q176" s="187">
        <v>-796.0560745586572</v>
      </c>
      <c r="R176" s="186">
        <f t="shared" si="42"/>
        <v>6.355833913245186E-2</v>
      </c>
      <c r="S176" s="186">
        <f t="shared" si="43"/>
        <v>7.5139736654765518E-2</v>
      </c>
      <c r="T176" s="188">
        <v>2204</v>
      </c>
      <c r="U176" s="189">
        <v>17244</v>
      </c>
      <c r="V176" s="189">
        <v>7739.6768402154394</v>
      </c>
      <c r="Y176" s="15"/>
      <c r="Z176" s="15"/>
    </row>
    <row r="177" spans="2:26">
      <c r="B177" s="181">
        <v>3435</v>
      </c>
      <c r="C177" s="181" t="s">
        <v>195</v>
      </c>
      <c r="D177" s="181">
        <v>29933</v>
      </c>
      <c r="E177" s="181">
        <f t="shared" si="39"/>
        <v>8398.7093153759815</v>
      </c>
      <c r="F177" s="182">
        <f t="shared" si="40"/>
        <v>0.82002144350245254</v>
      </c>
      <c r="G177" s="183">
        <f t="shared" si="45"/>
        <v>1106.0107691093715</v>
      </c>
      <c r="H177" s="183">
        <f t="shared" si="46"/>
        <v>3941.8223811058001</v>
      </c>
      <c r="I177" s="183">
        <f t="shared" si="47"/>
        <v>286.70082774426061</v>
      </c>
      <c r="J177" s="184">
        <f t="shared" si="48"/>
        <v>1021.8017500805448</v>
      </c>
      <c r="K177" s="183">
        <f t="shared" si="49"/>
        <v>172.56686932886782</v>
      </c>
      <c r="L177" s="184">
        <f t="shared" si="50"/>
        <v>615.02832228808484</v>
      </c>
      <c r="M177" s="185">
        <f t="shared" si="44"/>
        <v>4556.8507033938849</v>
      </c>
      <c r="N177" s="185">
        <f t="shared" si="51"/>
        <v>34489.850703393888</v>
      </c>
      <c r="O177" s="185">
        <f t="shared" si="52"/>
        <v>9677.2869538142222</v>
      </c>
      <c r="P177" s="186">
        <f t="shared" si="41"/>
        <v>0.94485742023790331</v>
      </c>
      <c r="Q177" s="187">
        <v>-2818.130694068529</v>
      </c>
      <c r="R177" s="186">
        <f t="shared" si="42"/>
        <v>5.9012913497258096E-2</v>
      </c>
      <c r="S177" s="186">
        <f t="shared" si="43"/>
        <v>6.0795763519980589E-2</v>
      </c>
      <c r="T177" s="188">
        <v>3564</v>
      </c>
      <c r="U177" s="189">
        <v>28265</v>
      </c>
      <c r="V177" s="189">
        <v>7917.3669467787122</v>
      </c>
      <c r="Y177" s="15"/>
      <c r="Z177" s="15"/>
    </row>
    <row r="178" spans="2:26">
      <c r="B178" s="181">
        <v>3436</v>
      </c>
      <c r="C178" s="181" t="s">
        <v>196</v>
      </c>
      <c r="D178" s="181">
        <v>61854</v>
      </c>
      <c r="E178" s="181">
        <f t="shared" si="39"/>
        <v>10842.068361086765</v>
      </c>
      <c r="F178" s="182">
        <f t="shared" si="40"/>
        <v>1.0585827195773869</v>
      </c>
      <c r="G178" s="183">
        <f t="shared" si="45"/>
        <v>-360.0046583170988</v>
      </c>
      <c r="H178" s="183">
        <f t="shared" si="46"/>
        <v>-2053.8265756990486</v>
      </c>
      <c r="I178" s="183">
        <f t="shared" si="47"/>
        <v>0</v>
      </c>
      <c r="J178" s="184">
        <f t="shared" si="48"/>
        <v>0</v>
      </c>
      <c r="K178" s="183">
        <f t="shared" si="49"/>
        <v>-114.1339584153928</v>
      </c>
      <c r="L178" s="184">
        <f t="shared" si="50"/>
        <v>-651.13423275981586</v>
      </c>
      <c r="M178" s="185">
        <f t="shared" si="44"/>
        <v>-2704.9608084588644</v>
      </c>
      <c r="N178" s="185">
        <f t="shared" si="51"/>
        <v>59149.039191541138</v>
      </c>
      <c r="O178" s="185">
        <f t="shared" si="52"/>
        <v>10367.929744354275</v>
      </c>
      <c r="P178" s="186">
        <f t="shared" si="41"/>
        <v>1.0122894358937355</v>
      </c>
      <c r="Q178" s="187">
        <v>-4838.5509596393722</v>
      </c>
      <c r="R178" s="186">
        <f t="shared" si="42"/>
        <v>5.1330863106367065E-2</v>
      </c>
      <c r="S178" s="186">
        <f t="shared" si="43"/>
        <v>5.464794558417857E-2</v>
      </c>
      <c r="T178" s="188">
        <v>5705</v>
      </c>
      <c r="U178" s="189">
        <v>58834</v>
      </c>
      <c r="V178" s="189">
        <v>10280.272584308928</v>
      </c>
      <c r="Y178" s="15"/>
      <c r="Z178" s="15"/>
    </row>
    <row r="179" spans="2:26">
      <c r="B179" s="181">
        <v>3437</v>
      </c>
      <c r="C179" s="181" t="s">
        <v>197</v>
      </c>
      <c r="D179" s="181">
        <v>39515</v>
      </c>
      <c r="E179" s="181">
        <f t="shared" si="39"/>
        <v>7066.3447782546491</v>
      </c>
      <c r="F179" s="182">
        <f t="shared" si="40"/>
        <v>0.68993389671696159</v>
      </c>
      <c r="G179" s="183">
        <f t="shared" si="45"/>
        <v>1905.4294913821709</v>
      </c>
      <c r="H179" s="183">
        <f t="shared" si="46"/>
        <v>10655.161715809099</v>
      </c>
      <c r="I179" s="183">
        <f t="shared" si="47"/>
        <v>753.02841573672697</v>
      </c>
      <c r="J179" s="184">
        <f t="shared" si="48"/>
        <v>4210.9349007997771</v>
      </c>
      <c r="K179" s="183">
        <f t="shared" si="49"/>
        <v>638.89445732133413</v>
      </c>
      <c r="L179" s="184">
        <f t="shared" si="50"/>
        <v>3572.6978053409007</v>
      </c>
      <c r="M179" s="185">
        <f t="shared" si="44"/>
        <v>14227.85952115</v>
      </c>
      <c r="N179" s="185">
        <f t="shared" si="51"/>
        <v>53742.85952115</v>
      </c>
      <c r="O179" s="185">
        <f t="shared" si="52"/>
        <v>9610.6687269581544</v>
      </c>
      <c r="P179" s="186">
        <f t="shared" si="41"/>
        <v>0.93835304289862864</v>
      </c>
      <c r="Q179" s="187">
        <v>645.77524095644912</v>
      </c>
      <c r="R179" s="186">
        <f t="shared" si="42"/>
        <v>6.3517696137801102E-2</v>
      </c>
      <c r="S179" s="186">
        <f t="shared" si="43"/>
        <v>9.1474974630693831E-2</v>
      </c>
      <c r="T179" s="188">
        <v>5592</v>
      </c>
      <c r="U179" s="189">
        <v>37155</v>
      </c>
      <c r="V179" s="189">
        <v>6474.124411918453</v>
      </c>
      <c r="Y179" s="15"/>
      <c r="Z179" s="15"/>
    </row>
    <row r="180" spans="2:26">
      <c r="B180" s="181">
        <v>3438</v>
      </c>
      <c r="C180" s="181" t="s">
        <v>198</v>
      </c>
      <c r="D180" s="181">
        <v>29433</v>
      </c>
      <c r="E180" s="181">
        <f t="shared" si="39"/>
        <v>9606.0704960835501</v>
      </c>
      <c r="F180" s="182">
        <f t="shared" si="40"/>
        <v>0.93790408725821206</v>
      </c>
      <c r="G180" s="183">
        <f t="shared" si="45"/>
        <v>381.59406068483037</v>
      </c>
      <c r="H180" s="183">
        <f t="shared" si="46"/>
        <v>1169.2042019383202</v>
      </c>
      <c r="I180" s="183">
        <f t="shared" si="47"/>
        <v>0</v>
      </c>
      <c r="J180" s="184">
        <f t="shared" si="48"/>
        <v>0</v>
      </c>
      <c r="K180" s="183">
        <f t="shared" si="49"/>
        <v>-114.1339584153928</v>
      </c>
      <c r="L180" s="184">
        <f t="shared" si="50"/>
        <v>-349.70644858476351</v>
      </c>
      <c r="M180" s="185">
        <f t="shared" si="44"/>
        <v>819.49775335355673</v>
      </c>
      <c r="N180" s="185">
        <f t="shared" si="51"/>
        <v>30252.497753353557</v>
      </c>
      <c r="O180" s="185">
        <f t="shared" si="52"/>
        <v>9873.5305983529888</v>
      </c>
      <c r="P180" s="186">
        <f t="shared" si="41"/>
        <v>0.96401798296606556</v>
      </c>
      <c r="Q180" s="187">
        <v>-1893.7885546781031</v>
      </c>
      <c r="R180" s="186">
        <f t="shared" si="42"/>
        <v>5.8017901434271539E-2</v>
      </c>
      <c r="S180" s="186">
        <f t="shared" si="43"/>
        <v>7.7009737132341022E-2</v>
      </c>
      <c r="T180" s="188">
        <v>3064</v>
      </c>
      <c r="U180" s="189">
        <v>27819</v>
      </c>
      <c r="V180" s="189">
        <v>8919.2048733568445</v>
      </c>
      <c r="Y180" s="15"/>
      <c r="Z180" s="15"/>
    </row>
    <row r="181" spans="2:26">
      <c r="B181" s="181">
        <v>3439</v>
      </c>
      <c r="C181" s="181" t="s">
        <v>199</v>
      </c>
      <c r="D181" s="181">
        <v>35733</v>
      </c>
      <c r="E181" s="181">
        <f t="shared" si="39"/>
        <v>8106.3974591651549</v>
      </c>
      <c r="F181" s="182">
        <f t="shared" si="40"/>
        <v>0.79148110697192786</v>
      </c>
      <c r="G181" s="183">
        <f t="shared" si="45"/>
        <v>1281.3978828358674</v>
      </c>
      <c r="H181" s="183">
        <f t="shared" si="46"/>
        <v>5648.4018675405041</v>
      </c>
      <c r="I181" s="183">
        <f t="shared" si="47"/>
        <v>389.00997741804991</v>
      </c>
      <c r="J181" s="184">
        <f t="shared" si="48"/>
        <v>1714.755980458764</v>
      </c>
      <c r="K181" s="183">
        <f t="shared" si="49"/>
        <v>274.87601900265713</v>
      </c>
      <c r="L181" s="184">
        <f t="shared" si="50"/>
        <v>1211.6534917637125</v>
      </c>
      <c r="M181" s="185">
        <f t="shared" si="44"/>
        <v>6860.0553593042168</v>
      </c>
      <c r="N181" s="185">
        <f t="shared" si="51"/>
        <v>42593.055359304213</v>
      </c>
      <c r="O181" s="185">
        <f t="shared" si="52"/>
        <v>9662.6713610036786</v>
      </c>
      <c r="P181" s="186">
        <f t="shared" si="41"/>
        <v>0.94343040341137685</v>
      </c>
      <c r="Q181" s="187">
        <v>978.58785088268905</v>
      </c>
      <c r="R181" s="186">
        <f t="shared" si="42"/>
        <v>9.5230797523447555E-2</v>
      </c>
      <c r="S181" s="186">
        <f t="shared" si="43"/>
        <v>9.1255368131348047E-2</v>
      </c>
      <c r="T181" s="188">
        <v>4408</v>
      </c>
      <c r="U181" s="189">
        <v>32626</v>
      </c>
      <c r="V181" s="189">
        <v>7428.5063752276865</v>
      </c>
      <c r="Y181" s="15"/>
      <c r="Z181" s="15"/>
    </row>
    <row r="182" spans="2:26">
      <c r="B182" s="181">
        <v>3440</v>
      </c>
      <c r="C182" s="181" t="s">
        <v>200</v>
      </c>
      <c r="D182" s="181">
        <v>48902</v>
      </c>
      <c r="E182" s="181">
        <f t="shared" si="39"/>
        <v>9601.8064009424706</v>
      </c>
      <c r="F182" s="182">
        <f t="shared" si="40"/>
        <v>0.93748775549561392</v>
      </c>
      <c r="G182" s="183">
        <f t="shared" si="45"/>
        <v>384.15251776947804</v>
      </c>
      <c r="H182" s="183">
        <f t="shared" si="46"/>
        <v>1956.4887729999516</v>
      </c>
      <c r="I182" s="183">
        <f t="shared" si="47"/>
        <v>0</v>
      </c>
      <c r="J182" s="184">
        <f t="shared" si="48"/>
        <v>0</v>
      </c>
      <c r="K182" s="183">
        <f t="shared" si="49"/>
        <v>-114.1339584153928</v>
      </c>
      <c r="L182" s="184">
        <f t="shared" si="50"/>
        <v>-581.2842502095956</v>
      </c>
      <c r="M182" s="185">
        <f t="shared" si="44"/>
        <v>1375.2045227903559</v>
      </c>
      <c r="N182" s="185">
        <f t="shared" si="51"/>
        <v>50277.204522790358</v>
      </c>
      <c r="O182" s="185">
        <f t="shared" si="52"/>
        <v>9871.8249602965552</v>
      </c>
      <c r="P182" s="186">
        <f t="shared" si="41"/>
        <v>0.96385145026102614</v>
      </c>
      <c r="Q182" s="187">
        <v>-757.96147895588865</v>
      </c>
      <c r="R182" s="186">
        <f t="shared" si="42"/>
        <v>9.2733285663210582E-2</v>
      </c>
      <c r="S182" s="186">
        <f t="shared" si="43"/>
        <v>9.4235177082735849E-2</v>
      </c>
      <c r="T182" s="188">
        <v>5093</v>
      </c>
      <c r="U182" s="189">
        <v>44752</v>
      </c>
      <c r="V182" s="189">
        <v>8774.9019607843147</v>
      </c>
      <c r="Y182" s="15"/>
      <c r="Z182" s="15"/>
    </row>
    <row r="183" spans="2:26">
      <c r="B183" s="181">
        <v>3441</v>
      </c>
      <c r="C183" s="181" t="s">
        <v>201</v>
      </c>
      <c r="D183" s="181">
        <v>50805</v>
      </c>
      <c r="E183" s="181">
        <f t="shared" si="39"/>
        <v>8435.1652000664126</v>
      </c>
      <c r="F183" s="182">
        <f t="shared" si="40"/>
        <v>0.82358087222720633</v>
      </c>
      <c r="G183" s="183">
        <f t="shared" si="45"/>
        <v>1084.1372382951129</v>
      </c>
      <c r="H183" s="183">
        <f t="shared" si="46"/>
        <v>6529.7585862514643</v>
      </c>
      <c r="I183" s="183">
        <f t="shared" si="47"/>
        <v>273.94126810260974</v>
      </c>
      <c r="J183" s="184">
        <f t="shared" si="48"/>
        <v>1649.9482577820186</v>
      </c>
      <c r="K183" s="183">
        <f t="shared" si="49"/>
        <v>159.80730968721696</v>
      </c>
      <c r="L183" s="184">
        <f t="shared" si="50"/>
        <v>962.51942624610774</v>
      </c>
      <c r="M183" s="185">
        <f t="shared" si="44"/>
        <v>7492.2780124975725</v>
      </c>
      <c r="N183" s="185">
        <f t="shared" si="51"/>
        <v>58297.278012497569</v>
      </c>
      <c r="O183" s="185">
        <f t="shared" si="52"/>
        <v>9679.1097480487424</v>
      </c>
      <c r="P183" s="186">
        <f t="shared" si="41"/>
        <v>0.94503539167414086</v>
      </c>
      <c r="Q183" s="187">
        <v>612.4523652147127</v>
      </c>
      <c r="R183" s="186">
        <f t="shared" si="42"/>
        <v>6.2577123376487562E-2</v>
      </c>
      <c r="S183" s="186">
        <f t="shared" si="43"/>
        <v>7.7219975981542996E-2</v>
      </c>
      <c r="T183" s="188">
        <v>6023</v>
      </c>
      <c r="U183" s="189">
        <v>47813</v>
      </c>
      <c r="V183" s="189">
        <v>7830.4945954798559</v>
      </c>
      <c r="Y183" s="15"/>
      <c r="Z183" s="15"/>
    </row>
    <row r="184" spans="2:26">
      <c r="B184" s="181">
        <v>3442</v>
      </c>
      <c r="C184" s="181" t="s">
        <v>202</v>
      </c>
      <c r="D184" s="181">
        <v>119701</v>
      </c>
      <c r="E184" s="181">
        <f t="shared" si="39"/>
        <v>8049.2905655302266</v>
      </c>
      <c r="F184" s="182">
        <f t="shared" si="40"/>
        <v>0.78590538389424935</v>
      </c>
      <c r="G184" s="183">
        <f t="shared" si="45"/>
        <v>1315.6620190168244</v>
      </c>
      <c r="H184" s="183">
        <f t="shared" si="46"/>
        <v>19565.209884799198</v>
      </c>
      <c r="I184" s="183">
        <f t="shared" si="47"/>
        <v>408.99739019027487</v>
      </c>
      <c r="J184" s="184">
        <f t="shared" si="48"/>
        <v>6082.2001895195781</v>
      </c>
      <c r="K184" s="183">
        <f t="shared" si="49"/>
        <v>294.86343177488209</v>
      </c>
      <c r="L184" s="184">
        <f t="shared" si="50"/>
        <v>4384.9140939242716</v>
      </c>
      <c r="M184" s="185">
        <f t="shared" si="44"/>
        <v>23950.12397872347</v>
      </c>
      <c r="N184" s="185">
        <f t="shared" si="51"/>
        <v>143651.12397872348</v>
      </c>
      <c r="O184" s="185">
        <f t="shared" si="52"/>
        <v>9659.8160163219327</v>
      </c>
      <c r="P184" s="186">
        <f t="shared" si="41"/>
        <v>0.94315161725749297</v>
      </c>
      <c r="Q184" s="187">
        <v>2462.680428873995</v>
      </c>
      <c r="R184" s="186">
        <f t="shared" si="42"/>
        <v>8.1104758808175498E-2</v>
      </c>
      <c r="S184" s="186">
        <f t="shared" si="43"/>
        <v>8.8520042608756053E-2</v>
      </c>
      <c r="T184" s="188">
        <v>14871</v>
      </c>
      <c r="U184" s="189">
        <v>110721</v>
      </c>
      <c r="V184" s="189">
        <v>7394.7104788619517</v>
      </c>
      <c r="Y184" s="15"/>
      <c r="Z184" s="15"/>
    </row>
    <row r="185" spans="2:26">
      <c r="B185" s="181">
        <v>3443</v>
      </c>
      <c r="C185" s="181" t="s">
        <v>203</v>
      </c>
      <c r="D185" s="181">
        <v>107291</v>
      </c>
      <c r="E185" s="181">
        <f t="shared" si="39"/>
        <v>7971.6918047403224</v>
      </c>
      <c r="F185" s="182">
        <f t="shared" si="40"/>
        <v>0.77832890452730152</v>
      </c>
      <c r="G185" s="183">
        <f t="shared" si="45"/>
        <v>1362.2212754907671</v>
      </c>
      <c r="H185" s="183">
        <f t="shared" si="46"/>
        <v>18334.136146830235</v>
      </c>
      <c r="I185" s="183">
        <f t="shared" si="47"/>
        <v>436.15695646674135</v>
      </c>
      <c r="J185" s="184">
        <f t="shared" si="48"/>
        <v>5870.2364770858712</v>
      </c>
      <c r="K185" s="183">
        <f t="shared" si="49"/>
        <v>322.02299805134857</v>
      </c>
      <c r="L185" s="184">
        <f t="shared" si="50"/>
        <v>4334.1075307731007</v>
      </c>
      <c r="M185" s="185">
        <f t="shared" si="44"/>
        <v>22668.243677603336</v>
      </c>
      <c r="N185" s="185">
        <f t="shared" si="51"/>
        <v>129959.24367760334</v>
      </c>
      <c r="O185" s="185">
        <f t="shared" si="52"/>
        <v>9655.9360782824388</v>
      </c>
      <c r="P185" s="186">
        <f t="shared" si="41"/>
        <v>0.94277279328914576</v>
      </c>
      <c r="Q185" s="187">
        <v>2455.2574603063113</v>
      </c>
      <c r="R185" s="186">
        <f t="shared" si="42"/>
        <v>9.3467183041174073E-2</v>
      </c>
      <c r="S185" s="186">
        <f t="shared" si="43"/>
        <v>9.0867365086101756E-2</v>
      </c>
      <c r="T185" s="188">
        <v>13459</v>
      </c>
      <c r="U185" s="189">
        <v>98120</v>
      </c>
      <c r="V185" s="189">
        <v>7307.6636627690477</v>
      </c>
      <c r="Y185" s="15"/>
      <c r="Z185" s="15"/>
    </row>
    <row r="186" spans="2:26">
      <c r="B186" s="181">
        <v>3446</v>
      </c>
      <c r="C186" s="181" t="s">
        <v>204</v>
      </c>
      <c r="D186" s="181">
        <v>116201</v>
      </c>
      <c r="E186" s="181">
        <f t="shared" si="39"/>
        <v>8537.2860186613761</v>
      </c>
      <c r="F186" s="182">
        <f t="shared" si="40"/>
        <v>0.8335516020061956</v>
      </c>
      <c r="G186" s="183">
        <f t="shared" si="45"/>
        <v>1022.8647471381347</v>
      </c>
      <c r="H186" s="183">
        <f t="shared" si="46"/>
        <v>13922.212073297153</v>
      </c>
      <c r="I186" s="183">
        <f t="shared" si="47"/>
        <v>238.1989815943725</v>
      </c>
      <c r="J186" s="184">
        <f t="shared" si="48"/>
        <v>3242.126338481004</v>
      </c>
      <c r="K186" s="183">
        <f t="shared" si="49"/>
        <v>124.0650231789797</v>
      </c>
      <c r="L186" s="184">
        <f t="shared" si="50"/>
        <v>1688.6490304890926</v>
      </c>
      <c r="M186" s="185">
        <f t="shared" si="44"/>
        <v>15610.861103786245</v>
      </c>
      <c r="N186" s="185">
        <f t="shared" si="51"/>
        <v>131811.86110378624</v>
      </c>
      <c r="O186" s="185">
        <f t="shared" si="52"/>
        <v>9684.2157889784921</v>
      </c>
      <c r="P186" s="186">
        <f t="shared" si="41"/>
        <v>0.94553392816309056</v>
      </c>
      <c r="Q186" s="187">
        <v>1395.7811793022775</v>
      </c>
      <c r="R186" s="186">
        <f t="shared" si="42"/>
        <v>9.3316899221888724E-2</v>
      </c>
      <c r="S186" s="186">
        <f t="shared" si="43"/>
        <v>9.4843092821566555E-2</v>
      </c>
      <c r="T186" s="188">
        <v>13611</v>
      </c>
      <c r="U186" s="189">
        <v>106283</v>
      </c>
      <c r="V186" s="189">
        <v>7797.725605282465</v>
      </c>
      <c r="Y186" s="15"/>
      <c r="Z186" s="15"/>
    </row>
    <row r="187" spans="2:26">
      <c r="B187" s="181">
        <v>3447</v>
      </c>
      <c r="C187" s="181" t="s">
        <v>205</v>
      </c>
      <c r="D187" s="181">
        <v>39065</v>
      </c>
      <c r="E187" s="181">
        <f t="shared" si="39"/>
        <v>7002.1509231044993</v>
      </c>
      <c r="F187" s="182">
        <f t="shared" si="40"/>
        <v>0.68366622679441269</v>
      </c>
      <c r="G187" s="183">
        <f t="shared" si="45"/>
        <v>1943.9458044722608</v>
      </c>
      <c r="H187" s="183">
        <f t="shared" si="46"/>
        <v>10845.273643150744</v>
      </c>
      <c r="I187" s="183">
        <f t="shared" si="47"/>
        <v>775.49626503927936</v>
      </c>
      <c r="J187" s="184">
        <f t="shared" si="48"/>
        <v>4326.4936626541403</v>
      </c>
      <c r="K187" s="183">
        <f t="shared" si="49"/>
        <v>661.36230662388652</v>
      </c>
      <c r="L187" s="184">
        <f t="shared" si="50"/>
        <v>3689.7403086546633</v>
      </c>
      <c r="M187" s="185">
        <f t="shared" si="44"/>
        <v>14535.013951805407</v>
      </c>
      <c r="N187" s="185">
        <f t="shared" si="51"/>
        <v>53600.013951805406</v>
      </c>
      <c r="O187" s="185">
        <f t="shared" si="52"/>
        <v>9607.4590342006468</v>
      </c>
      <c r="P187" s="186">
        <f t="shared" si="41"/>
        <v>0.93803965940250122</v>
      </c>
      <c r="Q187" s="187">
        <v>1139.9383439370613</v>
      </c>
      <c r="R187" s="186">
        <f t="shared" si="42"/>
        <v>5.6267575167640062E-2</v>
      </c>
      <c r="S187" s="186">
        <f t="shared" si="43"/>
        <v>6.3462084552184009E-2</v>
      </c>
      <c r="T187" s="188">
        <v>5579</v>
      </c>
      <c r="U187" s="189">
        <v>36984</v>
      </c>
      <c r="V187" s="189">
        <v>6584.2976677941961</v>
      </c>
      <c r="Y187" s="15"/>
      <c r="Z187" s="15"/>
    </row>
    <row r="188" spans="2:26">
      <c r="B188" s="181">
        <v>3448</v>
      </c>
      <c r="C188" s="181" t="s">
        <v>206</v>
      </c>
      <c r="D188" s="181">
        <v>54332</v>
      </c>
      <c r="E188" s="181">
        <f t="shared" si="39"/>
        <v>8255.8881628931777</v>
      </c>
      <c r="F188" s="182">
        <f t="shared" si="40"/>
        <v>0.80607687139930551</v>
      </c>
      <c r="G188" s="183">
        <f t="shared" si="45"/>
        <v>1191.7034605990539</v>
      </c>
      <c r="H188" s="183">
        <f t="shared" si="46"/>
        <v>7842.6004742023733</v>
      </c>
      <c r="I188" s="183">
        <f t="shared" si="47"/>
        <v>336.68823111324195</v>
      </c>
      <c r="J188" s="184">
        <f t="shared" si="48"/>
        <v>2215.7452489562452</v>
      </c>
      <c r="K188" s="183">
        <f t="shared" si="49"/>
        <v>222.55427269784917</v>
      </c>
      <c r="L188" s="184">
        <f t="shared" si="50"/>
        <v>1464.6296686245455</v>
      </c>
      <c r="M188" s="185">
        <f t="shared" si="44"/>
        <v>9307.2301428269184</v>
      </c>
      <c r="N188" s="185">
        <f t="shared" si="51"/>
        <v>63639.23014282692</v>
      </c>
      <c r="O188" s="185">
        <f t="shared" si="52"/>
        <v>9670.1458961900807</v>
      </c>
      <c r="P188" s="186">
        <f t="shared" si="41"/>
        <v>0.94416019163274589</v>
      </c>
      <c r="Q188" s="187">
        <v>-2443.3908242606612</v>
      </c>
      <c r="R188" s="186">
        <f t="shared" si="42"/>
        <v>6.5855811672388423E-2</v>
      </c>
      <c r="S188" s="186">
        <f t="shared" si="43"/>
        <v>7.4277708376075446E-2</v>
      </c>
      <c r="T188" s="188">
        <v>6581</v>
      </c>
      <c r="U188" s="189">
        <v>50975</v>
      </c>
      <c r="V188" s="189">
        <v>7685.0595507311928</v>
      </c>
      <c r="Y188" s="15"/>
      <c r="Z188" s="15"/>
    </row>
    <row r="189" spans="2:26">
      <c r="B189" s="181">
        <v>3449</v>
      </c>
      <c r="C189" s="181" t="s">
        <v>207</v>
      </c>
      <c r="D189" s="181">
        <v>27386</v>
      </c>
      <c r="E189" s="181">
        <f t="shared" si="39"/>
        <v>9430.4407713498622</v>
      </c>
      <c r="F189" s="182">
        <f t="shared" si="40"/>
        <v>0.92075619762540961</v>
      </c>
      <c r="G189" s="183">
        <f t="shared" si="45"/>
        <v>486.97189552504312</v>
      </c>
      <c r="H189" s="183">
        <f t="shared" si="46"/>
        <v>1414.1663846047252</v>
      </c>
      <c r="I189" s="183">
        <f t="shared" si="47"/>
        <v>0</v>
      </c>
      <c r="J189" s="184">
        <f t="shared" si="48"/>
        <v>0</v>
      </c>
      <c r="K189" s="183">
        <f t="shared" si="49"/>
        <v>-114.1339584153928</v>
      </c>
      <c r="L189" s="184">
        <f t="shared" si="50"/>
        <v>-331.44501523830064</v>
      </c>
      <c r="M189" s="185">
        <f t="shared" si="44"/>
        <v>1082.7213693664246</v>
      </c>
      <c r="N189" s="185">
        <f t="shared" si="51"/>
        <v>28468.721369366423</v>
      </c>
      <c r="O189" s="185">
        <f t="shared" si="52"/>
        <v>9803.2787084595129</v>
      </c>
      <c r="P189" s="186">
        <f t="shared" si="41"/>
        <v>0.95715882711294453</v>
      </c>
      <c r="Q189" s="187">
        <v>-2255.6505100473914</v>
      </c>
      <c r="R189" s="186">
        <f t="shared" si="42"/>
        <v>0.12334386152016079</v>
      </c>
      <c r="S189" s="186">
        <f t="shared" si="43"/>
        <v>0.14268518144991552</v>
      </c>
      <c r="T189" s="188">
        <v>2904</v>
      </c>
      <c r="U189" s="189">
        <v>24379</v>
      </c>
      <c r="V189" s="189">
        <v>8252.877454299256</v>
      </c>
      <c r="Y189" s="15"/>
      <c r="Z189" s="15"/>
    </row>
    <row r="190" spans="2:26">
      <c r="B190" s="181">
        <v>3450</v>
      </c>
      <c r="C190" s="181" t="s">
        <v>208</v>
      </c>
      <c r="D190" s="181">
        <v>9524</v>
      </c>
      <c r="E190" s="181">
        <f t="shared" si="39"/>
        <v>7576.7700875099436</v>
      </c>
      <c r="F190" s="182">
        <f t="shared" si="40"/>
        <v>0.73977008977693948</v>
      </c>
      <c r="G190" s="183">
        <f t="shared" si="45"/>
        <v>1599.1743058289942</v>
      </c>
      <c r="H190" s="183">
        <f t="shared" si="46"/>
        <v>2010.1621024270457</v>
      </c>
      <c r="I190" s="183">
        <f t="shared" si="47"/>
        <v>574.37955749737387</v>
      </c>
      <c r="J190" s="184">
        <f t="shared" si="48"/>
        <v>721.99510377419892</v>
      </c>
      <c r="K190" s="183">
        <f t="shared" si="49"/>
        <v>460.24559908198108</v>
      </c>
      <c r="L190" s="184">
        <f t="shared" si="50"/>
        <v>578.52871804605013</v>
      </c>
      <c r="M190" s="185">
        <f t="shared" si="44"/>
        <v>2588.6908204730958</v>
      </c>
      <c r="N190" s="185">
        <f t="shared" si="51"/>
        <v>12112.690820473095</v>
      </c>
      <c r="O190" s="185">
        <f t="shared" si="52"/>
        <v>9636.1899924209192</v>
      </c>
      <c r="P190" s="186">
        <f t="shared" si="41"/>
        <v>0.94084485255162753</v>
      </c>
      <c r="Q190" s="187">
        <v>42.909965644181739</v>
      </c>
      <c r="R190" s="186">
        <f t="shared" si="42"/>
        <v>0.19198998748435545</v>
      </c>
      <c r="S190" s="186">
        <f t="shared" si="43"/>
        <v>0.21285218296936406</v>
      </c>
      <c r="T190" s="188">
        <v>1257</v>
      </c>
      <c r="U190" s="189">
        <v>7990</v>
      </c>
      <c r="V190" s="189">
        <v>6247.0680218921025</v>
      </c>
      <c r="Y190" s="15"/>
      <c r="Z190" s="15"/>
    </row>
    <row r="191" spans="2:26">
      <c r="B191" s="181">
        <v>3451</v>
      </c>
      <c r="C191" s="181" t="s">
        <v>209</v>
      </c>
      <c r="D191" s="181">
        <v>61205</v>
      </c>
      <c r="E191" s="181">
        <f t="shared" si="39"/>
        <v>9623.4276729559751</v>
      </c>
      <c r="F191" s="182">
        <f t="shared" si="40"/>
        <v>0.93959878303819289</v>
      </c>
      <c r="G191" s="183">
        <f t="shared" si="45"/>
        <v>371.17975456137538</v>
      </c>
      <c r="H191" s="183">
        <f t="shared" si="46"/>
        <v>2360.7032390103477</v>
      </c>
      <c r="I191" s="183">
        <f t="shared" si="47"/>
        <v>0</v>
      </c>
      <c r="J191" s="184">
        <f t="shared" si="48"/>
        <v>0</v>
      </c>
      <c r="K191" s="183">
        <f t="shared" si="49"/>
        <v>-114.1339584153928</v>
      </c>
      <c r="L191" s="184">
        <f t="shared" si="50"/>
        <v>-725.8919755218983</v>
      </c>
      <c r="M191" s="185">
        <f t="shared" si="44"/>
        <v>1634.8112634884494</v>
      </c>
      <c r="N191" s="185">
        <f t="shared" si="51"/>
        <v>62839.811263488453</v>
      </c>
      <c r="O191" s="185">
        <f t="shared" si="52"/>
        <v>9880.4734691019585</v>
      </c>
      <c r="P191" s="186">
        <f t="shared" si="41"/>
        <v>0.96469586127805784</v>
      </c>
      <c r="Q191" s="187">
        <v>-1619.5122740707386</v>
      </c>
      <c r="R191" s="186">
        <f t="shared" si="42"/>
        <v>7.0578974986881232E-2</v>
      </c>
      <c r="S191" s="186">
        <f t="shared" si="43"/>
        <v>7.9500466445105403E-2</v>
      </c>
      <c r="T191" s="188">
        <v>6360</v>
      </c>
      <c r="U191" s="189">
        <v>57170</v>
      </c>
      <c r="V191" s="189">
        <v>8914.7045064712293</v>
      </c>
      <c r="Y191" s="15"/>
      <c r="Z191" s="15"/>
    </row>
    <row r="192" spans="2:26">
      <c r="B192" s="181">
        <v>3452</v>
      </c>
      <c r="C192" s="181" t="s">
        <v>210</v>
      </c>
      <c r="D192" s="181">
        <v>21112</v>
      </c>
      <c r="E192" s="181">
        <f t="shared" si="39"/>
        <v>9958.4905660377353</v>
      </c>
      <c r="F192" s="182">
        <f t="shared" si="40"/>
        <v>0.97231318556501889</v>
      </c>
      <c r="G192" s="183">
        <f t="shared" si="45"/>
        <v>170.14201871231924</v>
      </c>
      <c r="H192" s="183">
        <f t="shared" si="46"/>
        <v>360.70107967011677</v>
      </c>
      <c r="I192" s="183">
        <f t="shared" si="47"/>
        <v>0</v>
      </c>
      <c r="J192" s="184">
        <f t="shared" si="48"/>
        <v>0</v>
      </c>
      <c r="K192" s="183">
        <f t="shared" si="49"/>
        <v>-114.1339584153928</v>
      </c>
      <c r="L192" s="184">
        <f t="shared" si="50"/>
        <v>-241.96399184063273</v>
      </c>
      <c r="M192" s="185">
        <f t="shared" si="44"/>
        <v>118.73708782948404</v>
      </c>
      <c r="N192" s="185">
        <f t="shared" si="51"/>
        <v>21230.737087829482</v>
      </c>
      <c r="O192" s="185">
        <f t="shared" si="52"/>
        <v>10014.498626334662</v>
      </c>
      <c r="P192" s="186">
        <f t="shared" si="41"/>
        <v>0.97778162228878818</v>
      </c>
      <c r="Q192" s="187">
        <v>-321.28905073364785</v>
      </c>
      <c r="R192" s="186">
        <f t="shared" si="42"/>
        <v>0.15460760185944764</v>
      </c>
      <c r="S192" s="186">
        <f t="shared" si="43"/>
        <v>0.15733073299590838</v>
      </c>
      <c r="T192" s="188">
        <v>2120</v>
      </c>
      <c r="U192" s="189">
        <v>18285</v>
      </c>
      <c r="V192" s="189">
        <v>8604.7058823529424</v>
      </c>
      <c r="Y192" s="15"/>
      <c r="Z192" s="15"/>
    </row>
    <row r="193" spans="2:28">
      <c r="B193" s="181">
        <v>3453</v>
      </c>
      <c r="C193" s="181" t="s">
        <v>211</v>
      </c>
      <c r="D193" s="181">
        <v>32836</v>
      </c>
      <c r="E193" s="181">
        <f t="shared" si="39"/>
        <v>10147.095179233622</v>
      </c>
      <c r="F193" s="182">
        <f t="shared" si="40"/>
        <v>0.99072789922595816</v>
      </c>
      <c r="G193" s="183">
        <f t="shared" si="45"/>
        <v>56.979250794787369</v>
      </c>
      <c r="H193" s="183">
        <f t="shared" si="46"/>
        <v>184.38485557193192</v>
      </c>
      <c r="I193" s="183">
        <f t="shared" si="47"/>
        <v>0</v>
      </c>
      <c r="J193" s="184">
        <f t="shared" si="48"/>
        <v>0</v>
      </c>
      <c r="K193" s="183">
        <f t="shared" si="49"/>
        <v>-114.1339584153928</v>
      </c>
      <c r="L193" s="184">
        <f t="shared" si="50"/>
        <v>-369.3374894322111</v>
      </c>
      <c r="M193" s="185">
        <f t="shared" si="44"/>
        <v>-184.95263386027918</v>
      </c>
      <c r="N193" s="185">
        <f t="shared" si="51"/>
        <v>32651.047366139719</v>
      </c>
      <c r="O193" s="185">
        <f t="shared" si="52"/>
        <v>10089.940471613016</v>
      </c>
      <c r="P193" s="186">
        <f t="shared" si="41"/>
        <v>0.98514750775316384</v>
      </c>
      <c r="Q193" s="187">
        <v>-316.5404566858922</v>
      </c>
      <c r="R193" s="186">
        <f t="shared" si="42"/>
        <v>6.6935274239667275E-2</v>
      </c>
      <c r="S193" s="186">
        <f t="shared" si="43"/>
        <v>6.4627317836800174E-2</v>
      </c>
      <c r="T193" s="188">
        <v>3236</v>
      </c>
      <c r="U193" s="189">
        <v>30776</v>
      </c>
      <c r="V193" s="189">
        <v>9531.1241870548165</v>
      </c>
      <c r="Y193" s="15"/>
      <c r="Z193" s="15"/>
    </row>
    <row r="194" spans="2:28">
      <c r="B194" s="181">
        <v>3454</v>
      </c>
      <c r="C194" s="181" t="s">
        <v>212</v>
      </c>
      <c r="D194" s="181">
        <v>18693</v>
      </c>
      <c r="E194" s="181">
        <f t="shared" si="39"/>
        <v>11883.661792752702</v>
      </c>
      <c r="F194" s="182">
        <f t="shared" si="40"/>
        <v>1.1602803635015162</v>
      </c>
      <c r="G194" s="183">
        <f t="shared" si="45"/>
        <v>-984.96071731666086</v>
      </c>
      <c r="H194" s="183">
        <f t="shared" si="46"/>
        <v>-1549.3432083391074</v>
      </c>
      <c r="I194" s="183">
        <f t="shared" si="47"/>
        <v>0</v>
      </c>
      <c r="J194" s="184">
        <f t="shared" si="48"/>
        <v>0</v>
      </c>
      <c r="K194" s="183">
        <f t="shared" si="49"/>
        <v>-114.1339584153928</v>
      </c>
      <c r="L194" s="184">
        <f t="shared" si="50"/>
        <v>-179.53271658741286</v>
      </c>
      <c r="M194" s="185">
        <f t="shared" si="44"/>
        <v>-1728.8759249265202</v>
      </c>
      <c r="N194" s="185">
        <f t="shared" si="51"/>
        <v>16964.12407507348</v>
      </c>
      <c r="O194" s="185">
        <f t="shared" si="52"/>
        <v>10784.567117020648</v>
      </c>
      <c r="P194" s="186">
        <f t="shared" si="41"/>
        <v>1.0529684934633872</v>
      </c>
      <c r="Q194" s="187">
        <v>-1895.5004135868085</v>
      </c>
      <c r="R194" s="186">
        <f t="shared" si="42"/>
        <v>3.8153948683772074E-2</v>
      </c>
      <c r="S194" s="186">
        <f t="shared" si="43"/>
        <v>4.1453865876028236E-2</v>
      </c>
      <c r="T194" s="188">
        <v>1573</v>
      </c>
      <c r="U194" s="189">
        <v>18006</v>
      </c>
      <c r="V194" s="189">
        <v>11410.646387832699</v>
      </c>
      <c r="Y194" s="15"/>
      <c r="Z194" s="15"/>
    </row>
    <row r="195" spans="2:28" ht="32.1" customHeight="1">
      <c r="B195" s="181">
        <v>3801</v>
      </c>
      <c r="C195" s="181" t="s">
        <v>213</v>
      </c>
      <c r="D195" s="181">
        <v>226894</v>
      </c>
      <c r="E195" s="181">
        <f t="shared" si="39"/>
        <v>8247.6917484551068</v>
      </c>
      <c r="F195" s="182">
        <f t="shared" si="40"/>
        <v>0.80527660134033985</v>
      </c>
      <c r="G195" s="183">
        <f t="shared" si="45"/>
        <v>1196.6213092618964</v>
      </c>
      <c r="H195" s="183">
        <f t="shared" si="46"/>
        <v>32919.052217794771</v>
      </c>
      <c r="I195" s="183">
        <f t="shared" si="47"/>
        <v>339.55697616656676</v>
      </c>
      <c r="J195" s="184">
        <f t="shared" si="48"/>
        <v>9341.2124143422516</v>
      </c>
      <c r="K195" s="183">
        <f t="shared" si="49"/>
        <v>225.42301775117397</v>
      </c>
      <c r="L195" s="184">
        <f t="shared" si="50"/>
        <v>6201.3872183347958</v>
      </c>
      <c r="M195" s="185">
        <f t="shared" si="44"/>
        <v>39120.439436129571</v>
      </c>
      <c r="N195" s="185">
        <f t="shared" si="51"/>
        <v>266014.43943612959</v>
      </c>
      <c r="O195" s="185">
        <f t="shared" si="52"/>
        <v>9669.7360754681777</v>
      </c>
      <c r="P195" s="186">
        <f t="shared" si="41"/>
        <v>0.94412017812979765</v>
      </c>
      <c r="Q195" s="187">
        <v>4866.1836156494755</v>
      </c>
      <c r="R195" s="190">
        <f t="shared" si="42"/>
        <v>9.160801143115567E-2</v>
      </c>
      <c r="S195" s="190">
        <f t="shared" si="43"/>
        <v>8.5298826632262389E-2</v>
      </c>
      <c r="T195" s="188">
        <v>27510</v>
      </c>
      <c r="U195" s="189">
        <v>207853</v>
      </c>
      <c r="V195" s="189">
        <v>7599.466198676465</v>
      </c>
      <c r="W195" s="1"/>
      <c r="X195" s="105"/>
      <c r="Y195" s="16"/>
      <c r="Z195" s="107"/>
      <c r="AB195" s="105"/>
    </row>
    <row r="196" spans="2:28">
      <c r="B196" s="181">
        <v>3802</v>
      </c>
      <c r="C196" s="181" t="s">
        <v>214</v>
      </c>
      <c r="D196" s="181">
        <v>221734</v>
      </c>
      <c r="E196" s="181">
        <f t="shared" si="39"/>
        <v>8865.4591979529014</v>
      </c>
      <c r="F196" s="182">
        <f t="shared" si="40"/>
        <v>0.86559331628588287</v>
      </c>
      <c r="G196" s="183">
        <f t="shared" si="45"/>
        <v>825.96083956321957</v>
      </c>
      <c r="H196" s="183">
        <f t="shared" si="46"/>
        <v>20658.106558315681</v>
      </c>
      <c r="I196" s="183">
        <f t="shared" si="47"/>
        <v>123.33836884233868</v>
      </c>
      <c r="J196" s="184">
        <f t="shared" si="48"/>
        <v>3084.8159431157328</v>
      </c>
      <c r="K196" s="183">
        <f t="shared" si="49"/>
        <v>9.2044104269458842</v>
      </c>
      <c r="L196" s="184">
        <f t="shared" si="50"/>
        <v>230.21150918834351</v>
      </c>
      <c r="M196" s="185">
        <f t="shared" si="44"/>
        <v>20888.318067504024</v>
      </c>
      <c r="N196" s="185">
        <f t="shared" si="51"/>
        <v>242622.31806750403</v>
      </c>
      <c r="O196" s="185">
        <f t="shared" si="52"/>
        <v>9700.6244479430661</v>
      </c>
      <c r="P196" s="186">
        <f t="shared" si="41"/>
        <v>0.94713601387707469</v>
      </c>
      <c r="Q196" s="187">
        <v>3398.5101039988658</v>
      </c>
      <c r="R196" s="190">
        <f t="shared" si="42"/>
        <v>0.10275921063101774</v>
      </c>
      <c r="S196" s="191">
        <f t="shared" si="43"/>
        <v>8.9002828490484617E-2</v>
      </c>
      <c r="T196" s="188">
        <v>25011</v>
      </c>
      <c r="U196" s="189">
        <v>201072</v>
      </c>
      <c r="V196" s="189">
        <v>8140.8963925665003</v>
      </c>
      <c r="W196" s="1"/>
      <c r="X196" s="105"/>
      <c r="Y196" s="16"/>
      <c r="Z196" s="16"/>
      <c r="AA196" s="16"/>
    </row>
    <row r="197" spans="2:28">
      <c r="B197" s="181">
        <v>3803</v>
      </c>
      <c r="C197" s="181" t="s">
        <v>215</v>
      </c>
      <c r="D197" s="181">
        <v>544717</v>
      </c>
      <c r="E197" s="181">
        <f t="shared" si="39"/>
        <v>9552.0815066811629</v>
      </c>
      <c r="F197" s="182">
        <f t="shared" si="40"/>
        <v>0.93263278575692865</v>
      </c>
      <c r="G197" s="183">
        <f t="shared" si="45"/>
        <v>413.98745432626271</v>
      </c>
      <c r="H197" s="183">
        <f t="shared" si="46"/>
        <v>23608.048570409457</v>
      </c>
      <c r="I197" s="183">
        <f t="shared" si="47"/>
        <v>0</v>
      </c>
      <c r="J197" s="184">
        <f t="shared" si="48"/>
        <v>0</v>
      </c>
      <c r="K197" s="183">
        <f t="shared" si="49"/>
        <v>-114.1339584153928</v>
      </c>
      <c r="L197" s="184">
        <f t="shared" si="50"/>
        <v>-6508.6031125961899</v>
      </c>
      <c r="M197" s="185">
        <f t="shared" si="44"/>
        <v>17099.445457813268</v>
      </c>
      <c r="N197" s="185">
        <f t="shared" si="51"/>
        <v>561816.44545781321</v>
      </c>
      <c r="O197" s="185">
        <f t="shared" si="52"/>
        <v>9851.9350025920321</v>
      </c>
      <c r="P197" s="186">
        <f t="shared" si="41"/>
        <v>0.96190946236555197</v>
      </c>
      <c r="Q197" s="187">
        <v>2784.2076381429124</v>
      </c>
      <c r="R197" s="190">
        <f t="shared" si="42"/>
        <v>0.11353991201530737</v>
      </c>
      <c r="S197" s="190">
        <f t="shared" si="43"/>
        <v>9.9226708292317528E-2</v>
      </c>
      <c r="T197" s="188">
        <v>57026</v>
      </c>
      <c r="U197" s="189">
        <v>489176</v>
      </c>
      <c r="V197" s="189">
        <v>8689.8193381059809</v>
      </c>
      <c r="W197" s="1"/>
      <c r="X197" s="105"/>
      <c r="Y197" s="16"/>
      <c r="Z197" s="16"/>
      <c r="AA197" s="16"/>
    </row>
    <row r="198" spans="2:28">
      <c r="B198" s="181">
        <v>3804</v>
      </c>
      <c r="C198" s="181" t="s">
        <v>216</v>
      </c>
      <c r="D198" s="181">
        <v>564455</v>
      </c>
      <c r="E198" s="181">
        <f t="shared" si="39"/>
        <v>8772.321081669128</v>
      </c>
      <c r="F198" s="182">
        <f t="shared" si="40"/>
        <v>0.85649962704243043</v>
      </c>
      <c r="G198" s="183">
        <f t="shared" si="45"/>
        <v>881.84370933348362</v>
      </c>
      <c r="H198" s="183">
        <f t="shared" si="46"/>
        <v>56742.233477062997</v>
      </c>
      <c r="I198" s="183">
        <f t="shared" si="47"/>
        <v>155.93670954165935</v>
      </c>
      <c r="J198" s="184">
        <f t="shared" si="48"/>
        <v>10033.74757545807</v>
      </c>
      <c r="K198" s="183">
        <f t="shared" si="49"/>
        <v>41.802751126266557</v>
      </c>
      <c r="L198" s="184">
        <f t="shared" si="50"/>
        <v>2689.7980212196212</v>
      </c>
      <c r="M198" s="185">
        <f t="shared" si="44"/>
        <v>59432.031498282617</v>
      </c>
      <c r="N198" s="185">
        <f t="shared" si="51"/>
        <v>623887.03149828257</v>
      </c>
      <c r="O198" s="185">
        <f t="shared" si="52"/>
        <v>9695.9675421288757</v>
      </c>
      <c r="P198" s="186">
        <f t="shared" si="41"/>
        <v>0.94668132941490191</v>
      </c>
      <c r="Q198" s="187">
        <v>5553.3914394389285</v>
      </c>
      <c r="R198" s="190">
        <f t="shared" si="42"/>
        <v>0.10878772044928635</v>
      </c>
      <c r="S198" s="190">
        <f t="shared" si="43"/>
        <v>9.8775976481906946E-2</v>
      </c>
      <c r="T198" s="188">
        <v>64345</v>
      </c>
      <c r="U198" s="189">
        <v>509074</v>
      </c>
      <c r="V198" s="189">
        <v>7983.7212220061474</v>
      </c>
      <c r="Y198" s="15"/>
      <c r="Z198" s="15"/>
      <c r="AA198" s="15"/>
    </row>
    <row r="199" spans="2:28">
      <c r="B199" s="181">
        <v>3805</v>
      </c>
      <c r="C199" s="181" t="s">
        <v>217</v>
      </c>
      <c r="D199" s="181">
        <v>414996</v>
      </c>
      <c r="E199" s="181">
        <f t="shared" si="39"/>
        <v>8736.9418303543243</v>
      </c>
      <c r="F199" s="182">
        <f t="shared" si="40"/>
        <v>0.85304531714268328</v>
      </c>
      <c r="G199" s="183">
        <f t="shared" si="45"/>
        <v>903.07126012236586</v>
      </c>
      <c r="H199" s="183">
        <f t="shared" si="46"/>
        <v>42894.981784552256</v>
      </c>
      <c r="I199" s="183">
        <f t="shared" si="47"/>
        <v>168.31944750184064</v>
      </c>
      <c r="J199" s="184">
        <f t="shared" si="48"/>
        <v>7995.0054368899291</v>
      </c>
      <c r="K199" s="183">
        <f t="shared" si="49"/>
        <v>54.185489086447845</v>
      </c>
      <c r="L199" s="184">
        <f t="shared" si="50"/>
        <v>2573.7565461171862</v>
      </c>
      <c r="M199" s="185">
        <f t="shared" si="44"/>
        <v>45468.738330669439</v>
      </c>
      <c r="N199" s="185">
        <f t="shared" si="51"/>
        <v>460464.73833066947</v>
      </c>
      <c r="O199" s="185">
        <f t="shared" si="52"/>
        <v>9694.1985795631372</v>
      </c>
      <c r="P199" s="186">
        <f t="shared" si="41"/>
        <v>0.9465086139199147</v>
      </c>
      <c r="Q199" s="187">
        <v>5994.2824249267069</v>
      </c>
      <c r="R199" s="190">
        <f t="shared" si="42"/>
        <v>9.4589248128629982E-2</v>
      </c>
      <c r="S199" s="190">
        <f t="shared" si="43"/>
        <v>8.77911296798638E-2</v>
      </c>
      <c r="T199" s="188">
        <v>47499</v>
      </c>
      <c r="U199" s="189">
        <v>379134</v>
      </c>
      <c r="V199" s="189">
        <v>8031.8193373442937</v>
      </c>
      <c r="Y199" s="15"/>
      <c r="Z199" s="15"/>
    </row>
    <row r="200" spans="2:28">
      <c r="B200" s="181">
        <v>3806</v>
      </c>
      <c r="C200" s="181" t="s">
        <v>218</v>
      </c>
      <c r="D200" s="181">
        <v>330240</v>
      </c>
      <c r="E200" s="181">
        <f t="shared" ref="E200:E263" si="53">D200/T200*1000</f>
        <v>9041.2309040135788</v>
      </c>
      <c r="F200" s="182">
        <f t="shared" ref="F200:F263" si="54">E200/E$364</f>
        <v>0.88275506849308061</v>
      </c>
      <c r="G200" s="183">
        <f t="shared" si="45"/>
        <v>720.49781592681313</v>
      </c>
      <c r="H200" s="183">
        <f t="shared" si="46"/>
        <v>26316.903224542777</v>
      </c>
      <c r="I200" s="183">
        <f t="shared" si="47"/>
        <v>61.818271721101603</v>
      </c>
      <c r="J200" s="184">
        <f t="shared" si="48"/>
        <v>2257.9741928849571</v>
      </c>
      <c r="K200" s="183">
        <f t="shared" si="49"/>
        <v>-52.315686694291195</v>
      </c>
      <c r="L200" s="184">
        <f t="shared" si="50"/>
        <v>-1910.88277219568</v>
      </c>
      <c r="M200" s="185">
        <f t="shared" si="44"/>
        <v>24406.020452347097</v>
      </c>
      <c r="N200" s="185">
        <f t="shared" si="51"/>
        <v>354646.02045234712</v>
      </c>
      <c r="O200" s="185">
        <f t="shared" si="52"/>
        <v>9709.4130332461027</v>
      </c>
      <c r="P200" s="186">
        <f t="shared" ref="P200:P263" si="55">O200/O$364</f>
        <v>0.94799410148743479</v>
      </c>
      <c r="Q200" s="187">
        <v>5432.4615792516706</v>
      </c>
      <c r="R200" s="190">
        <f t="shared" ref="R200:R263" si="56">(D200-U200)/U200</f>
        <v>6.1411036437793484E-2</v>
      </c>
      <c r="S200" s="190">
        <f t="shared" ref="S200:S263" si="57">(E200-V200)/V200</f>
        <v>5.7662418365722203E-2</v>
      </c>
      <c r="T200" s="188">
        <v>36526</v>
      </c>
      <c r="U200" s="189">
        <v>311133</v>
      </c>
      <c r="V200" s="189">
        <v>8548.3144215182565</v>
      </c>
      <c r="Y200" s="15"/>
      <c r="Z200" s="15"/>
    </row>
    <row r="201" spans="2:28">
      <c r="B201" s="181">
        <v>3807</v>
      </c>
      <c r="C201" s="181" t="s">
        <v>219</v>
      </c>
      <c r="D201" s="181">
        <v>462162</v>
      </c>
      <c r="E201" s="181">
        <f t="shared" si="53"/>
        <v>8381.0024662701289</v>
      </c>
      <c r="F201" s="182">
        <f t="shared" si="54"/>
        <v>0.81829260691358774</v>
      </c>
      <c r="G201" s="183">
        <f t="shared" si="45"/>
        <v>1116.6348785728831</v>
      </c>
      <c r="H201" s="183">
        <f t="shared" si="46"/>
        <v>61575.713744023065</v>
      </c>
      <c r="I201" s="183">
        <f t="shared" si="47"/>
        <v>292.89822493130902</v>
      </c>
      <c r="J201" s="184">
        <f t="shared" si="48"/>
        <v>16151.579715612104</v>
      </c>
      <c r="K201" s="183">
        <f t="shared" si="49"/>
        <v>178.76426651591623</v>
      </c>
      <c r="L201" s="184">
        <f t="shared" si="50"/>
        <v>9857.7767127536845</v>
      </c>
      <c r="M201" s="185">
        <f t="shared" ref="M201:M264" si="58">+H201+L201</f>
        <v>71433.490456776752</v>
      </c>
      <c r="N201" s="185">
        <f t="shared" si="51"/>
        <v>533595.49045677669</v>
      </c>
      <c r="O201" s="185">
        <f t="shared" si="52"/>
        <v>9676.4016113589278</v>
      </c>
      <c r="P201" s="186">
        <f t="shared" si="55"/>
        <v>0.94477097840845992</v>
      </c>
      <c r="Q201" s="187">
        <v>8539.6576336377548</v>
      </c>
      <c r="R201" s="190">
        <f t="shared" si="56"/>
        <v>7.9658835264902597E-2</v>
      </c>
      <c r="S201" s="190">
        <f t="shared" si="57"/>
        <v>7.5703897561371594E-2</v>
      </c>
      <c r="T201" s="188">
        <v>55144</v>
      </c>
      <c r="U201" s="189">
        <v>428063</v>
      </c>
      <c r="V201" s="189">
        <v>7791.1797895963018</v>
      </c>
      <c r="Y201" s="15"/>
      <c r="Z201" s="15"/>
    </row>
    <row r="202" spans="2:28">
      <c r="B202" s="181">
        <v>3808</v>
      </c>
      <c r="C202" s="181" t="s">
        <v>220</v>
      </c>
      <c r="D202" s="181">
        <v>111937</v>
      </c>
      <c r="E202" s="181">
        <f t="shared" si="53"/>
        <v>8614.5143912575022</v>
      </c>
      <c r="F202" s="182">
        <f t="shared" si="54"/>
        <v>0.84109191792827198</v>
      </c>
      <c r="G202" s="183">
        <f t="shared" si="45"/>
        <v>976.52772358045911</v>
      </c>
      <c r="H202" s="183">
        <f t="shared" si="46"/>
        <v>12689.001240204485</v>
      </c>
      <c r="I202" s="183">
        <f t="shared" si="47"/>
        <v>211.16905118572839</v>
      </c>
      <c r="J202" s="184">
        <f t="shared" si="48"/>
        <v>2743.9306511073546</v>
      </c>
      <c r="K202" s="183">
        <f t="shared" si="49"/>
        <v>97.035092770335595</v>
      </c>
      <c r="L202" s="184">
        <f t="shared" si="50"/>
        <v>1260.8739954577406</v>
      </c>
      <c r="M202" s="185">
        <f t="shared" si="58"/>
        <v>13949.875235662226</v>
      </c>
      <c r="N202" s="185">
        <f t="shared" si="51"/>
        <v>125886.87523566223</v>
      </c>
      <c r="O202" s="185">
        <f t="shared" si="52"/>
        <v>9688.0772076082976</v>
      </c>
      <c r="P202" s="186">
        <f t="shared" si="55"/>
        <v>0.94591094395919428</v>
      </c>
      <c r="Q202" s="187">
        <v>-1961.2315484642022</v>
      </c>
      <c r="R202" s="190">
        <f t="shared" si="56"/>
        <v>4.7138393608860782E-2</v>
      </c>
      <c r="S202" s="191">
        <f t="shared" si="57"/>
        <v>5.1570640157151064E-2</v>
      </c>
      <c r="T202" s="188">
        <v>12994</v>
      </c>
      <c r="U202" s="189">
        <v>106898</v>
      </c>
      <c r="V202" s="189">
        <v>8192.045367461109</v>
      </c>
      <c r="Y202" s="16"/>
      <c r="Z202" s="16"/>
    </row>
    <row r="203" spans="2:28">
      <c r="B203" s="181">
        <v>3811</v>
      </c>
      <c r="C203" s="181" t="s">
        <v>221</v>
      </c>
      <c r="D203" s="181">
        <v>263586</v>
      </c>
      <c r="E203" s="181">
        <f t="shared" si="53"/>
        <v>9778.0168416366814</v>
      </c>
      <c r="F203" s="182">
        <f t="shared" si="54"/>
        <v>0.95469234426185834</v>
      </c>
      <c r="G203" s="183">
        <f t="shared" si="45"/>
        <v>278.42625335295162</v>
      </c>
      <c r="H203" s="183">
        <f t="shared" si="46"/>
        <v>7505.5365116355169</v>
      </c>
      <c r="I203" s="183">
        <f t="shared" si="47"/>
        <v>0</v>
      </c>
      <c r="J203" s="184">
        <f t="shared" si="48"/>
        <v>0</v>
      </c>
      <c r="K203" s="183">
        <f t="shared" si="49"/>
        <v>-114.1339584153928</v>
      </c>
      <c r="L203" s="184">
        <f t="shared" si="50"/>
        <v>-3076.7091170037434</v>
      </c>
      <c r="M203" s="185">
        <f t="shared" si="58"/>
        <v>4428.8273946317731</v>
      </c>
      <c r="N203" s="185">
        <f t="shared" si="51"/>
        <v>268014.82739463175</v>
      </c>
      <c r="O203" s="185">
        <f t="shared" si="52"/>
        <v>9942.3091365742384</v>
      </c>
      <c r="P203" s="186">
        <f t="shared" si="55"/>
        <v>0.97073328576752382</v>
      </c>
      <c r="Q203" s="187">
        <v>1398.8378581948168</v>
      </c>
      <c r="R203" s="190">
        <f t="shared" si="56"/>
        <v>5.8225571395880089E-2</v>
      </c>
      <c r="S203" s="190">
        <f t="shared" si="57"/>
        <v>4.9314446096074341E-2</v>
      </c>
      <c r="T203" s="188">
        <v>26957</v>
      </c>
      <c r="U203" s="189">
        <v>249083</v>
      </c>
      <c r="V203" s="189">
        <v>9318.4811073699966</v>
      </c>
      <c r="Y203" s="15"/>
      <c r="Z203" s="15"/>
    </row>
    <row r="204" spans="2:28">
      <c r="B204" s="181">
        <v>3812</v>
      </c>
      <c r="C204" s="181" t="s">
        <v>222</v>
      </c>
      <c r="D204" s="181">
        <v>19619</v>
      </c>
      <c r="E204" s="181">
        <f t="shared" si="53"/>
        <v>8359.1819343843199</v>
      </c>
      <c r="F204" s="182">
        <f t="shared" si="54"/>
        <v>0.816162124314049</v>
      </c>
      <c r="G204" s="183">
        <f t="shared" si="45"/>
        <v>1129.7271977043686</v>
      </c>
      <c r="H204" s="183">
        <f t="shared" si="46"/>
        <v>2651.469733012153</v>
      </c>
      <c r="I204" s="183">
        <f t="shared" si="47"/>
        <v>300.53541109134221</v>
      </c>
      <c r="J204" s="184">
        <f t="shared" si="48"/>
        <v>705.35660983138018</v>
      </c>
      <c r="K204" s="183">
        <f t="shared" si="49"/>
        <v>186.40145267594943</v>
      </c>
      <c r="L204" s="184">
        <f t="shared" si="50"/>
        <v>437.48420943045329</v>
      </c>
      <c r="M204" s="185">
        <f t="shared" si="58"/>
        <v>3088.9539424426061</v>
      </c>
      <c r="N204" s="185">
        <f t="shared" si="51"/>
        <v>22707.953942442608</v>
      </c>
      <c r="O204" s="185">
        <f t="shared" si="52"/>
        <v>9675.3105847646384</v>
      </c>
      <c r="P204" s="186">
        <f t="shared" si="55"/>
        <v>0.94466445427848311</v>
      </c>
      <c r="Q204" s="187">
        <v>341.19979265464872</v>
      </c>
      <c r="R204" s="190">
        <f t="shared" si="56"/>
        <v>6.7816905241386824E-2</v>
      </c>
      <c r="S204" s="190">
        <f t="shared" si="57"/>
        <v>6.4632108336107844E-2</v>
      </c>
      <c r="T204" s="188">
        <v>2347</v>
      </c>
      <c r="U204" s="189">
        <v>18373</v>
      </c>
      <c r="V204" s="189">
        <v>7851.7094017094014</v>
      </c>
      <c r="Y204" s="15"/>
      <c r="Z204" s="15"/>
    </row>
    <row r="205" spans="2:28">
      <c r="B205" s="181">
        <v>3813</v>
      </c>
      <c r="C205" s="181" t="s">
        <v>223</v>
      </c>
      <c r="D205" s="181">
        <v>125716</v>
      </c>
      <c r="E205" s="181">
        <f t="shared" si="53"/>
        <v>8970.7435421721148</v>
      </c>
      <c r="F205" s="182">
        <f t="shared" si="54"/>
        <v>0.87587292195895816</v>
      </c>
      <c r="G205" s="183">
        <f t="shared" si="45"/>
        <v>762.79023303169163</v>
      </c>
      <c r="H205" s="183">
        <f t="shared" si="46"/>
        <v>10689.742325706125</v>
      </c>
      <c r="I205" s="183">
        <f t="shared" si="47"/>
        <v>86.488848365614004</v>
      </c>
      <c r="J205" s="184">
        <f t="shared" si="48"/>
        <v>1212.0547209957147</v>
      </c>
      <c r="K205" s="183">
        <f t="shared" si="49"/>
        <v>-27.645110049778793</v>
      </c>
      <c r="L205" s="184">
        <f t="shared" si="50"/>
        <v>-387.41857223760002</v>
      </c>
      <c r="M205" s="185">
        <f t="shared" si="58"/>
        <v>10302.323753468525</v>
      </c>
      <c r="N205" s="185">
        <f t="shared" si="51"/>
        <v>136018.32375346852</v>
      </c>
      <c r="O205" s="185">
        <f t="shared" si="52"/>
        <v>9705.8886651540251</v>
      </c>
      <c r="P205" s="186">
        <f t="shared" si="55"/>
        <v>0.94764999416072826</v>
      </c>
      <c r="Q205" s="187">
        <v>2377.7749869033596</v>
      </c>
      <c r="R205" s="190">
        <f t="shared" si="56"/>
        <v>9.0773422180575075E-2</v>
      </c>
      <c r="S205" s="190">
        <f t="shared" si="57"/>
        <v>9.4431646159630941E-2</v>
      </c>
      <c r="T205" s="188">
        <v>14014</v>
      </c>
      <c r="U205" s="189">
        <v>115254</v>
      </c>
      <c r="V205" s="189">
        <v>8196.7143161937274</v>
      </c>
      <c r="Y205" s="15"/>
      <c r="Z205" s="15"/>
    </row>
    <row r="206" spans="2:28">
      <c r="B206" s="181">
        <v>3814</v>
      </c>
      <c r="C206" s="181" t="s">
        <v>224</v>
      </c>
      <c r="D206" s="181">
        <v>83724</v>
      </c>
      <c r="E206" s="181">
        <f t="shared" si="53"/>
        <v>8038.0184331797245</v>
      </c>
      <c r="F206" s="182">
        <f t="shared" si="54"/>
        <v>0.78480481118785894</v>
      </c>
      <c r="G206" s="183">
        <f t="shared" si="45"/>
        <v>1322.4252984271257</v>
      </c>
      <c r="H206" s="183">
        <f t="shared" si="46"/>
        <v>13774.381908416939</v>
      </c>
      <c r="I206" s="183">
        <f t="shared" si="47"/>
        <v>412.94263651295057</v>
      </c>
      <c r="J206" s="184">
        <f t="shared" si="48"/>
        <v>4301.210501918893</v>
      </c>
      <c r="K206" s="183">
        <f t="shared" si="49"/>
        <v>298.80867809755779</v>
      </c>
      <c r="L206" s="184">
        <f t="shared" si="50"/>
        <v>3112.3911910641618</v>
      </c>
      <c r="M206" s="185">
        <f t="shared" si="58"/>
        <v>16886.773099481099</v>
      </c>
      <c r="N206" s="185">
        <f t="shared" si="51"/>
        <v>100610.7730994811</v>
      </c>
      <c r="O206" s="185">
        <f t="shared" si="52"/>
        <v>9659.2524097044061</v>
      </c>
      <c r="P206" s="186">
        <f t="shared" si="55"/>
        <v>0.94309658862217338</v>
      </c>
      <c r="Q206" s="187">
        <v>1542.19379645964</v>
      </c>
      <c r="R206" s="190">
        <f t="shared" si="56"/>
        <v>9.4002352018816154E-2</v>
      </c>
      <c r="S206" s="190">
        <f t="shared" si="57"/>
        <v>9.0221237898935491E-2</v>
      </c>
      <c r="T206" s="188">
        <v>10416</v>
      </c>
      <c r="U206" s="189">
        <v>76530</v>
      </c>
      <c r="V206" s="189">
        <v>7372.8323699421971</v>
      </c>
      <c r="Y206" s="15"/>
      <c r="Z206" s="15"/>
    </row>
    <row r="207" spans="2:28">
      <c r="B207" s="181">
        <v>3815</v>
      </c>
      <c r="C207" s="181" t="s">
        <v>225</v>
      </c>
      <c r="D207" s="181">
        <v>29533</v>
      </c>
      <c r="E207" s="181">
        <f t="shared" si="53"/>
        <v>7254.4829280275117</v>
      </c>
      <c r="F207" s="182">
        <f t="shared" si="54"/>
        <v>0.70830306647405494</v>
      </c>
      <c r="G207" s="183">
        <f t="shared" si="45"/>
        <v>1792.5466015184534</v>
      </c>
      <c r="H207" s="183">
        <f t="shared" si="46"/>
        <v>7297.4572147816234</v>
      </c>
      <c r="I207" s="183">
        <f t="shared" si="47"/>
        <v>687.18006331622507</v>
      </c>
      <c r="J207" s="184">
        <f t="shared" si="48"/>
        <v>2797.5100377603521</v>
      </c>
      <c r="K207" s="183">
        <f t="shared" si="49"/>
        <v>573.04610490083223</v>
      </c>
      <c r="L207" s="184">
        <f t="shared" si="50"/>
        <v>2332.8706930512881</v>
      </c>
      <c r="M207" s="185">
        <f t="shared" si="58"/>
        <v>9630.3279078329106</v>
      </c>
      <c r="N207" s="185">
        <f t="shared" si="51"/>
        <v>39163.327907832907</v>
      </c>
      <c r="O207" s="185">
        <f t="shared" si="52"/>
        <v>9620.0756344467954</v>
      </c>
      <c r="P207" s="186">
        <f t="shared" si="55"/>
        <v>0.93927150138648319</v>
      </c>
      <c r="Q207" s="187">
        <v>655.35828968771602</v>
      </c>
      <c r="R207" s="190">
        <f t="shared" si="56"/>
        <v>8.8292736853742129E-2</v>
      </c>
      <c r="S207" s="190">
        <f t="shared" si="57"/>
        <v>8.535212764092194E-2</v>
      </c>
      <c r="T207" s="188">
        <v>4071</v>
      </c>
      <c r="U207" s="189">
        <v>27137</v>
      </c>
      <c r="V207" s="189">
        <v>6683.9901477832509</v>
      </c>
      <c r="Y207" s="15"/>
      <c r="Z207" s="15"/>
    </row>
    <row r="208" spans="2:28">
      <c r="B208" s="181">
        <v>3816</v>
      </c>
      <c r="C208" s="181" t="s">
        <v>226</v>
      </c>
      <c r="D208" s="181">
        <v>49910</v>
      </c>
      <c r="E208" s="181">
        <f t="shared" si="53"/>
        <v>7692.6633785450067</v>
      </c>
      <c r="F208" s="182">
        <f t="shared" si="54"/>
        <v>0.75108551697392989</v>
      </c>
      <c r="G208" s="183">
        <f t="shared" si="45"/>
        <v>1529.6383312079563</v>
      </c>
      <c r="H208" s="183">
        <f t="shared" si="46"/>
        <v>9924.2934928772211</v>
      </c>
      <c r="I208" s="183">
        <f t="shared" si="47"/>
        <v>533.81690563510176</v>
      </c>
      <c r="J208" s="184">
        <f t="shared" si="48"/>
        <v>3463.4040837605398</v>
      </c>
      <c r="K208" s="183">
        <f t="shared" si="49"/>
        <v>419.68294721970898</v>
      </c>
      <c r="L208" s="184">
        <f t="shared" si="50"/>
        <v>2722.9029615614718</v>
      </c>
      <c r="M208" s="185">
        <f t="shared" si="58"/>
        <v>12647.196454438694</v>
      </c>
      <c r="N208" s="185">
        <f t="shared" si="51"/>
        <v>62557.196454438694</v>
      </c>
      <c r="O208" s="185">
        <f t="shared" si="52"/>
        <v>9641.9846569726706</v>
      </c>
      <c r="P208" s="186">
        <f t="shared" si="55"/>
        <v>0.9414106239114769</v>
      </c>
      <c r="Q208" s="187">
        <v>717.8413739852349</v>
      </c>
      <c r="R208" s="190">
        <f t="shared" si="56"/>
        <v>6.6965186171285647E-3</v>
      </c>
      <c r="S208" s="190">
        <f t="shared" si="57"/>
        <v>1.0885915349968182E-2</v>
      </c>
      <c r="T208" s="188">
        <v>6488</v>
      </c>
      <c r="U208" s="189">
        <v>49578</v>
      </c>
      <c r="V208" s="189">
        <v>7609.8234842670754</v>
      </c>
      <c r="Y208" s="15"/>
      <c r="Z208" s="15"/>
      <c r="AA208" s="15"/>
    </row>
    <row r="209" spans="2:28">
      <c r="B209" s="181">
        <v>3817</v>
      </c>
      <c r="C209" s="181" t="s">
        <v>227</v>
      </c>
      <c r="D209" s="181">
        <v>78511</v>
      </c>
      <c r="E209" s="181">
        <f t="shared" si="53"/>
        <v>7505.1142338208583</v>
      </c>
      <c r="F209" s="182">
        <f t="shared" si="54"/>
        <v>0.7327738556686878</v>
      </c>
      <c r="G209" s="183">
        <f t="shared" si="45"/>
        <v>1642.1678180424453</v>
      </c>
      <c r="H209" s="183">
        <f t="shared" si="46"/>
        <v>17178.717544542022</v>
      </c>
      <c r="I209" s="183">
        <f t="shared" si="47"/>
        <v>599.4591062885537</v>
      </c>
      <c r="J209" s="184">
        <f t="shared" si="48"/>
        <v>6270.9417108845601</v>
      </c>
      <c r="K209" s="183">
        <f t="shared" si="49"/>
        <v>485.32514787316092</v>
      </c>
      <c r="L209" s="184">
        <f t="shared" si="50"/>
        <v>5076.9863719011355</v>
      </c>
      <c r="M209" s="185">
        <f t="shared" si="58"/>
        <v>22255.703916443155</v>
      </c>
      <c r="N209" s="185">
        <f t="shared" si="51"/>
        <v>100766.70391644316</v>
      </c>
      <c r="O209" s="185">
        <f t="shared" si="52"/>
        <v>9632.6071997364652</v>
      </c>
      <c r="P209" s="186">
        <f t="shared" si="55"/>
        <v>0.94049504084621505</v>
      </c>
      <c r="Q209" s="187">
        <v>1980.3830553729313</v>
      </c>
      <c r="R209" s="190">
        <f t="shared" si="56"/>
        <v>4.1978552848118064E-2</v>
      </c>
      <c r="S209" s="191">
        <f t="shared" si="57"/>
        <v>4.0285250544474238E-2</v>
      </c>
      <c r="T209" s="188">
        <v>10461</v>
      </c>
      <c r="U209" s="189">
        <v>75348</v>
      </c>
      <c r="V209" s="189">
        <v>7214.4772117962466</v>
      </c>
      <c r="Y209" s="16"/>
      <c r="Z209" s="16"/>
      <c r="AA209" s="16"/>
    </row>
    <row r="210" spans="2:28">
      <c r="B210" s="181">
        <v>3818</v>
      </c>
      <c r="C210" s="181" t="s">
        <v>228</v>
      </c>
      <c r="D210" s="181">
        <v>96627</v>
      </c>
      <c r="E210" s="181">
        <f t="shared" si="53"/>
        <v>17242.505353319058</v>
      </c>
      <c r="F210" s="182">
        <f t="shared" si="54"/>
        <v>1.6834996424441075</v>
      </c>
      <c r="G210" s="183">
        <f t="shared" si="45"/>
        <v>-4200.2668536564743</v>
      </c>
      <c r="H210" s="183">
        <f t="shared" si="46"/>
        <v>-23538.295447890883</v>
      </c>
      <c r="I210" s="183">
        <f t="shared" si="47"/>
        <v>0</v>
      </c>
      <c r="J210" s="184">
        <f t="shared" si="48"/>
        <v>0</v>
      </c>
      <c r="K210" s="183">
        <f t="shared" si="49"/>
        <v>-114.1339584153928</v>
      </c>
      <c r="L210" s="184">
        <f t="shared" si="50"/>
        <v>-639.60670295986131</v>
      </c>
      <c r="M210" s="185">
        <f t="shared" si="58"/>
        <v>-24177.902150850743</v>
      </c>
      <c r="N210" s="185">
        <f t="shared" si="51"/>
        <v>72449.097849149257</v>
      </c>
      <c r="O210" s="185">
        <f t="shared" si="52"/>
        <v>12928.10454124719</v>
      </c>
      <c r="P210" s="186">
        <f t="shared" si="55"/>
        <v>1.2622562050404238</v>
      </c>
      <c r="Q210" s="187">
        <v>-13659.774264297816</v>
      </c>
      <c r="R210" s="186">
        <f t="shared" si="56"/>
        <v>1.7211975745325923E-2</v>
      </c>
      <c r="S210" s="186">
        <f t="shared" si="57"/>
        <v>3.3003810486554291E-2</v>
      </c>
      <c r="T210" s="188">
        <v>5604</v>
      </c>
      <c r="U210" s="189">
        <v>94992</v>
      </c>
      <c r="V210" s="189">
        <v>16691.618344754876</v>
      </c>
      <c r="Y210" s="15"/>
      <c r="Z210" s="15"/>
    </row>
    <row r="211" spans="2:28">
      <c r="B211" s="181">
        <v>3819</v>
      </c>
      <c r="C211" s="181" t="s">
        <v>229</v>
      </c>
      <c r="D211" s="181">
        <v>18728</v>
      </c>
      <c r="E211" s="181">
        <f t="shared" si="53"/>
        <v>11997.437540038436</v>
      </c>
      <c r="F211" s="182">
        <f t="shared" si="54"/>
        <v>1.1713890409210348</v>
      </c>
      <c r="G211" s="183">
        <f t="shared" si="45"/>
        <v>-1053.2261656881012</v>
      </c>
      <c r="H211" s="183">
        <f t="shared" si="46"/>
        <v>-1644.0860446391259</v>
      </c>
      <c r="I211" s="183">
        <f t="shared" si="47"/>
        <v>0</v>
      </c>
      <c r="J211" s="184">
        <f t="shared" si="48"/>
        <v>0</v>
      </c>
      <c r="K211" s="183">
        <f t="shared" si="49"/>
        <v>-114.1339584153928</v>
      </c>
      <c r="L211" s="184">
        <f t="shared" si="50"/>
        <v>-178.16310908642816</v>
      </c>
      <c r="M211" s="185">
        <f t="shared" si="58"/>
        <v>-1822.2491537255542</v>
      </c>
      <c r="N211" s="185">
        <f t="shared" si="51"/>
        <v>16905.750846274444</v>
      </c>
      <c r="O211" s="185">
        <f t="shared" si="52"/>
        <v>10830.077415934942</v>
      </c>
      <c r="P211" s="186">
        <f t="shared" si="55"/>
        <v>1.0574119644311946</v>
      </c>
      <c r="Q211" s="187">
        <v>-1679.841796318502</v>
      </c>
      <c r="R211" s="186">
        <f t="shared" si="56"/>
        <v>7.8677571708328536E-2</v>
      </c>
      <c r="S211" s="186">
        <f t="shared" si="57"/>
        <v>8.6969775975144478E-2</v>
      </c>
      <c r="T211" s="188">
        <v>1561</v>
      </c>
      <c r="U211" s="189">
        <v>17362</v>
      </c>
      <c r="V211" s="189">
        <v>11037.507946598857</v>
      </c>
      <c r="Y211" s="15"/>
      <c r="Z211" s="15"/>
    </row>
    <row r="212" spans="2:28">
      <c r="B212" s="181">
        <v>3820</v>
      </c>
      <c r="C212" s="181" t="s">
        <v>230</v>
      </c>
      <c r="D212" s="181">
        <v>28993</v>
      </c>
      <c r="E212" s="181">
        <f t="shared" si="53"/>
        <v>9997.5862068965507</v>
      </c>
      <c r="F212" s="182">
        <f t="shared" si="54"/>
        <v>0.97613035111365942</v>
      </c>
      <c r="G212" s="183">
        <f t="shared" si="45"/>
        <v>146.68463419703002</v>
      </c>
      <c r="H212" s="183">
        <f t="shared" si="46"/>
        <v>425.38543917138708</v>
      </c>
      <c r="I212" s="183">
        <f t="shared" si="47"/>
        <v>0</v>
      </c>
      <c r="J212" s="184">
        <f t="shared" si="48"/>
        <v>0</v>
      </c>
      <c r="K212" s="183">
        <f t="shared" si="49"/>
        <v>-114.1339584153928</v>
      </c>
      <c r="L212" s="184">
        <f t="shared" si="50"/>
        <v>-330.98847940463912</v>
      </c>
      <c r="M212" s="185">
        <f t="shared" si="58"/>
        <v>94.396959766747955</v>
      </c>
      <c r="N212" s="185">
        <f t="shared" si="51"/>
        <v>29087.396959766749</v>
      </c>
      <c r="O212" s="185">
        <f t="shared" si="52"/>
        <v>10030.136882678189</v>
      </c>
      <c r="P212" s="186">
        <f t="shared" si="55"/>
        <v>0.97930848850824448</v>
      </c>
      <c r="Q212" s="187">
        <v>-1099.4991731733871</v>
      </c>
      <c r="R212" s="186">
        <f t="shared" si="56"/>
        <v>9.2261904761904767E-2</v>
      </c>
      <c r="S212" s="186">
        <f t="shared" si="57"/>
        <v>8.7742200328407086E-2</v>
      </c>
      <c r="T212" s="188">
        <v>2900</v>
      </c>
      <c r="U212" s="189">
        <v>26544</v>
      </c>
      <c r="V212" s="189">
        <v>9191.1357340720224</v>
      </c>
      <c r="Y212" s="15"/>
      <c r="Z212" s="15"/>
    </row>
    <row r="213" spans="2:28">
      <c r="B213" s="181">
        <v>3821</v>
      </c>
      <c r="C213" s="181" t="s">
        <v>231</v>
      </c>
      <c r="D213" s="181">
        <v>21774</v>
      </c>
      <c r="E213" s="181">
        <f t="shared" si="53"/>
        <v>8960.4938271604951</v>
      </c>
      <c r="F213" s="182">
        <f t="shared" si="54"/>
        <v>0.87487217460794198</v>
      </c>
      <c r="G213" s="183">
        <f t="shared" si="45"/>
        <v>768.94006203866331</v>
      </c>
      <c r="H213" s="183">
        <f t="shared" si="46"/>
        <v>1868.5243507539519</v>
      </c>
      <c r="I213" s="183">
        <f t="shared" si="47"/>
        <v>90.076248619680882</v>
      </c>
      <c r="J213" s="184">
        <f t="shared" si="48"/>
        <v>218.88528414582456</v>
      </c>
      <c r="K213" s="183">
        <f t="shared" si="49"/>
        <v>-24.057709795711915</v>
      </c>
      <c r="L213" s="184">
        <f t="shared" si="50"/>
        <v>-58.460234803579951</v>
      </c>
      <c r="M213" s="185">
        <f t="shared" si="58"/>
        <v>1810.0641159503721</v>
      </c>
      <c r="N213" s="185">
        <f t="shared" si="51"/>
        <v>23584.064115950372</v>
      </c>
      <c r="O213" s="185">
        <f t="shared" si="52"/>
        <v>9705.3761794034453</v>
      </c>
      <c r="P213" s="186">
        <f t="shared" si="55"/>
        <v>0.94759995679317754</v>
      </c>
      <c r="Q213" s="187">
        <v>-150.48001868309302</v>
      </c>
      <c r="R213" s="186">
        <f t="shared" si="56"/>
        <v>7.8561521696057068E-2</v>
      </c>
      <c r="S213" s="186">
        <f t="shared" si="57"/>
        <v>6.6577504788323166E-2</v>
      </c>
      <c r="T213" s="188">
        <v>2430</v>
      </c>
      <c r="U213" s="189">
        <v>20188</v>
      </c>
      <c r="V213" s="189">
        <v>8401.1652101539748</v>
      </c>
      <c r="Y213" s="15"/>
      <c r="Z213" s="15"/>
    </row>
    <row r="214" spans="2:28">
      <c r="B214" s="181">
        <v>3822</v>
      </c>
      <c r="C214" s="181" t="s">
        <v>232</v>
      </c>
      <c r="D214" s="181">
        <v>17430</v>
      </c>
      <c r="E214" s="181">
        <f t="shared" si="53"/>
        <v>12188.811188811189</v>
      </c>
      <c r="F214" s="182">
        <f t="shared" si="54"/>
        <v>1.190074113808087</v>
      </c>
      <c r="G214" s="183">
        <f t="shared" si="45"/>
        <v>-1168.0503549517528</v>
      </c>
      <c r="H214" s="183">
        <f t="shared" si="46"/>
        <v>-1670.3120075810066</v>
      </c>
      <c r="I214" s="183">
        <f t="shared" si="47"/>
        <v>0</v>
      </c>
      <c r="J214" s="184">
        <f t="shared" si="48"/>
        <v>0</v>
      </c>
      <c r="K214" s="183">
        <f t="shared" si="49"/>
        <v>-114.1339584153928</v>
      </c>
      <c r="L214" s="184">
        <f t="shared" si="50"/>
        <v>-163.21156053401168</v>
      </c>
      <c r="M214" s="185">
        <f t="shared" si="58"/>
        <v>-1833.5235681150182</v>
      </c>
      <c r="N214" s="185">
        <f t="shared" si="51"/>
        <v>15596.476431884981</v>
      </c>
      <c r="O214" s="185">
        <f t="shared" si="52"/>
        <v>10906.626875444044</v>
      </c>
      <c r="P214" s="186">
        <f t="shared" si="55"/>
        <v>1.0648859935860155</v>
      </c>
      <c r="Q214" s="187">
        <v>-1636.6185578061891</v>
      </c>
      <c r="R214" s="186">
        <f t="shared" si="56"/>
        <v>3.2644113987795487E-2</v>
      </c>
      <c r="S214" s="186">
        <f t="shared" si="57"/>
        <v>4.5642431506523071E-2</v>
      </c>
      <c r="T214" s="188">
        <v>1430</v>
      </c>
      <c r="U214" s="189">
        <v>16879</v>
      </c>
      <c r="V214" s="189">
        <v>11656.767955801104</v>
      </c>
      <c r="Y214" s="15"/>
      <c r="Z214" s="15"/>
    </row>
    <row r="215" spans="2:28">
      <c r="B215" s="181">
        <v>3823</v>
      </c>
      <c r="C215" s="181" t="s">
        <v>233</v>
      </c>
      <c r="D215" s="181">
        <v>14920</v>
      </c>
      <c r="E215" s="181">
        <f t="shared" si="53"/>
        <v>12149.837133550487</v>
      </c>
      <c r="F215" s="182">
        <f t="shared" si="54"/>
        <v>1.1862688194641673</v>
      </c>
      <c r="G215" s="183">
        <f t="shared" si="45"/>
        <v>-1144.6659217953318</v>
      </c>
      <c r="H215" s="183">
        <f t="shared" si="46"/>
        <v>-1405.6497519646673</v>
      </c>
      <c r="I215" s="183">
        <f t="shared" si="47"/>
        <v>0</v>
      </c>
      <c r="J215" s="184">
        <f t="shared" si="48"/>
        <v>0</v>
      </c>
      <c r="K215" s="183">
        <f t="shared" si="49"/>
        <v>-114.1339584153928</v>
      </c>
      <c r="L215" s="184">
        <f t="shared" si="50"/>
        <v>-140.15650093410238</v>
      </c>
      <c r="M215" s="185">
        <f t="shared" si="58"/>
        <v>-1545.8062528987698</v>
      </c>
      <c r="N215" s="185">
        <f t="shared" si="51"/>
        <v>13374.19374710123</v>
      </c>
      <c r="O215" s="185">
        <f t="shared" si="52"/>
        <v>10891.037253339764</v>
      </c>
      <c r="P215" s="186">
        <f t="shared" si="55"/>
        <v>1.0633638758484478</v>
      </c>
      <c r="Q215" s="187">
        <v>-1581.4651671230754</v>
      </c>
      <c r="R215" s="186">
        <f t="shared" si="56"/>
        <v>5.6956644941909891E-2</v>
      </c>
      <c r="S215" s="186">
        <f t="shared" si="57"/>
        <v>0.10773876387641511</v>
      </c>
      <c r="T215" s="188">
        <v>1228</v>
      </c>
      <c r="U215" s="189">
        <v>14116</v>
      </c>
      <c r="V215" s="189">
        <v>10968.142968142969</v>
      </c>
      <c r="Y215" s="15"/>
      <c r="Z215" s="15"/>
    </row>
    <row r="216" spans="2:28">
      <c r="B216" s="181">
        <v>3824</v>
      </c>
      <c r="C216" s="181" t="s">
        <v>234</v>
      </c>
      <c r="D216" s="181">
        <v>42685</v>
      </c>
      <c r="E216" s="181">
        <f t="shared" si="53"/>
        <v>19725.046210720888</v>
      </c>
      <c r="F216" s="182">
        <f t="shared" si="54"/>
        <v>1.9258864974949816</v>
      </c>
      <c r="G216" s="183">
        <f t="shared" si="45"/>
        <v>-5689.7913680975716</v>
      </c>
      <c r="H216" s="183">
        <f t="shared" si="46"/>
        <v>-12312.708520563145</v>
      </c>
      <c r="I216" s="183">
        <f t="shared" si="47"/>
        <v>0</v>
      </c>
      <c r="J216" s="184">
        <f t="shared" si="48"/>
        <v>0</v>
      </c>
      <c r="K216" s="183">
        <f t="shared" si="49"/>
        <v>-114.1339584153928</v>
      </c>
      <c r="L216" s="184">
        <f t="shared" si="50"/>
        <v>-246.98588601091001</v>
      </c>
      <c r="M216" s="185">
        <f t="shared" si="58"/>
        <v>-12559.694406574055</v>
      </c>
      <c r="N216" s="185">
        <f t="shared" si="51"/>
        <v>30125.305593425946</v>
      </c>
      <c r="O216" s="185">
        <f t="shared" si="52"/>
        <v>13921.120884207923</v>
      </c>
      <c r="P216" s="186">
        <f t="shared" si="55"/>
        <v>1.3592109470607736</v>
      </c>
      <c r="Q216" s="187">
        <v>-6662.0373140507609</v>
      </c>
      <c r="R216" s="186">
        <f t="shared" si="56"/>
        <v>4.5765244873459586E-2</v>
      </c>
      <c r="S216" s="186">
        <f t="shared" si="57"/>
        <v>6.3645704235898617E-2</v>
      </c>
      <c r="T216" s="188">
        <v>2164</v>
      </c>
      <c r="U216" s="189">
        <v>40817</v>
      </c>
      <c r="V216" s="189">
        <v>18544.752385279418</v>
      </c>
      <c r="Y216" s="15"/>
      <c r="Z216" s="15"/>
    </row>
    <row r="217" spans="2:28">
      <c r="B217" s="181">
        <v>3825</v>
      </c>
      <c r="C217" s="181" t="s">
        <v>235</v>
      </c>
      <c r="D217" s="181">
        <v>74907</v>
      </c>
      <c r="E217" s="181">
        <f t="shared" si="53"/>
        <v>19943.290734824281</v>
      </c>
      <c r="F217" s="182">
        <f t="shared" si="54"/>
        <v>1.9471951513573231</v>
      </c>
      <c r="G217" s="183">
        <f t="shared" si="45"/>
        <v>-5820.7380825596074</v>
      </c>
      <c r="H217" s="183">
        <f t="shared" si="46"/>
        <v>-21862.692238093885</v>
      </c>
      <c r="I217" s="183">
        <f t="shared" si="47"/>
        <v>0</v>
      </c>
      <c r="J217" s="184">
        <f t="shared" si="48"/>
        <v>0</v>
      </c>
      <c r="K217" s="183">
        <f t="shared" si="49"/>
        <v>-114.1339584153928</v>
      </c>
      <c r="L217" s="184">
        <f t="shared" si="50"/>
        <v>-428.68714780821534</v>
      </c>
      <c r="M217" s="185">
        <f t="shared" si="58"/>
        <v>-22291.379385902099</v>
      </c>
      <c r="N217" s="185">
        <f t="shared" si="51"/>
        <v>52615.620614097905</v>
      </c>
      <c r="O217" s="185">
        <f t="shared" si="52"/>
        <v>14008.418693849282</v>
      </c>
      <c r="P217" s="186">
        <f t="shared" si="55"/>
        <v>1.3677344086057104</v>
      </c>
      <c r="Q217" s="187">
        <v>-11305.14720497905</v>
      </c>
      <c r="R217" s="186">
        <f t="shared" si="56"/>
        <v>2.8221987344030967E-2</v>
      </c>
      <c r="S217" s="186">
        <f t="shared" si="57"/>
        <v>6.3216255262667082E-3</v>
      </c>
      <c r="T217" s="188">
        <v>3756</v>
      </c>
      <c r="U217" s="189">
        <v>72851</v>
      </c>
      <c r="V217" s="189">
        <v>19818.008705114255</v>
      </c>
      <c r="Y217" s="15"/>
      <c r="Z217" s="15"/>
    </row>
    <row r="218" spans="2:28" ht="28.5" customHeight="1">
      <c r="B218" s="181">
        <v>4201</v>
      </c>
      <c r="C218" s="181" t="s">
        <v>236</v>
      </c>
      <c r="D218" s="181">
        <v>54836</v>
      </c>
      <c r="E218" s="181">
        <f t="shared" si="53"/>
        <v>8109.4350783791779</v>
      </c>
      <c r="F218" s="182">
        <f t="shared" si="54"/>
        <v>0.79177768979187768</v>
      </c>
      <c r="G218" s="183">
        <f t="shared" si="45"/>
        <v>1279.5753113074536</v>
      </c>
      <c r="H218" s="183">
        <f t="shared" si="46"/>
        <v>8652.488255061</v>
      </c>
      <c r="I218" s="183">
        <f t="shared" si="47"/>
        <v>387.94681069314191</v>
      </c>
      <c r="J218" s="184">
        <f t="shared" si="48"/>
        <v>2623.2963339070252</v>
      </c>
      <c r="K218" s="183">
        <f t="shared" si="49"/>
        <v>273.81285227774913</v>
      </c>
      <c r="L218" s="184">
        <f t="shared" si="50"/>
        <v>1851.5225071021396</v>
      </c>
      <c r="M218" s="185">
        <f t="shared" si="58"/>
        <v>10504.01076216314</v>
      </c>
      <c r="N218" s="185">
        <f t="shared" si="51"/>
        <v>65340.01076216314</v>
      </c>
      <c r="O218" s="185">
        <f t="shared" si="52"/>
        <v>9662.8232419643809</v>
      </c>
      <c r="P218" s="186">
        <f t="shared" si="55"/>
        <v>0.94344523255237445</v>
      </c>
      <c r="Q218" s="187">
        <v>1064.2959727016259</v>
      </c>
      <c r="R218" s="186">
        <f t="shared" si="56"/>
        <v>7.7560966024091654E-2</v>
      </c>
      <c r="S218" s="186">
        <f t="shared" si="57"/>
        <v>8.5050668094948198E-2</v>
      </c>
      <c r="T218" s="188">
        <v>6762</v>
      </c>
      <c r="U218" s="189">
        <v>50889</v>
      </c>
      <c r="V218" s="189">
        <v>7473.7846967249234</v>
      </c>
      <c r="Y218" s="15"/>
      <c r="Z218" s="15"/>
    </row>
    <row r="219" spans="2:28">
      <c r="B219" s="181">
        <v>4202</v>
      </c>
      <c r="C219" s="181" t="s">
        <v>237</v>
      </c>
      <c r="D219" s="181">
        <v>206274</v>
      </c>
      <c r="E219" s="181">
        <f t="shared" si="53"/>
        <v>8633.9625800510657</v>
      </c>
      <c r="F219" s="182">
        <f t="shared" si="54"/>
        <v>0.84299077300816017</v>
      </c>
      <c r="G219" s="183">
        <f t="shared" si="45"/>
        <v>964.85881030432097</v>
      </c>
      <c r="H219" s="183">
        <f t="shared" si="46"/>
        <v>23051.441836980532</v>
      </c>
      <c r="I219" s="183">
        <f t="shared" si="47"/>
        <v>204.36218510798116</v>
      </c>
      <c r="J219" s="184">
        <f t="shared" si="48"/>
        <v>4882.4169644147778</v>
      </c>
      <c r="K219" s="183">
        <f t="shared" si="49"/>
        <v>90.228226692588365</v>
      </c>
      <c r="L219" s="184">
        <f t="shared" si="50"/>
        <v>2155.6425639126287</v>
      </c>
      <c r="M219" s="185">
        <f t="shared" si="58"/>
        <v>25207.08440089316</v>
      </c>
      <c r="N219" s="185">
        <f t="shared" si="51"/>
        <v>231481.08440089316</v>
      </c>
      <c r="O219" s="185">
        <f t="shared" si="52"/>
        <v>9689.0496170479746</v>
      </c>
      <c r="P219" s="186">
        <f t="shared" si="55"/>
        <v>0.94600588671318853</v>
      </c>
      <c r="Q219" s="187">
        <v>2385.0274377128626</v>
      </c>
      <c r="R219" s="186">
        <f t="shared" si="56"/>
        <v>7.0891241258650498E-2</v>
      </c>
      <c r="S219" s="186">
        <f t="shared" si="57"/>
        <v>5.5337297902710983E-2</v>
      </c>
      <c r="T219" s="188">
        <v>23891</v>
      </c>
      <c r="U219" s="189">
        <v>192619</v>
      </c>
      <c r="V219" s="189">
        <v>8181.2351342167858</v>
      </c>
      <c r="Y219" s="15"/>
      <c r="Z219" s="15"/>
    </row>
    <row r="220" spans="2:28">
      <c r="B220" s="181">
        <v>4203</v>
      </c>
      <c r="C220" s="181" t="s">
        <v>238</v>
      </c>
      <c r="D220" s="181">
        <v>376411</v>
      </c>
      <c r="E220" s="181">
        <f t="shared" si="53"/>
        <v>8352.6239875735046</v>
      </c>
      <c r="F220" s="182">
        <f t="shared" si="54"/>
        <v>0.8155218286676249</v>
      </c>
      <c r="G220" s="183">
        <f t="shared" si="45"/>
        <v>1133.6619657908577</v>
      </c>
      <c r="H220" s="183">
        <f t="shared" si="46"/>
        <v>51088.476488364999</v>
      </c>
      <c r="I220" s="183">
        <f t="shared" si="47"/>
        <v>302.83069247512753</v>
      </c>
      <c r="J220" s="184">
        <f t="shared" si="48"/>
        <v>13647.065156391622</v>
      </c>
      <c r="K220" s="183">
        <f t="shared" si="49"/>
        <v>188.69673405973475</v>
      </c>
      <c r="L220" s="184">
        <f t="shared" si="50"/>
        <v>8503.6183204019453</v>
      </c>
      <c r="M220" s="185">
        <f t="shared" si="58"/>
        <v>59592.094808766946</v>
      </c>
      <c r="N220" s="185">
        <f t="shared" si="51"/>
        <v>436003.09480876697</v>
      </c>
      <c r="O220" s="185">
        <f t="shared" si="52"/>
        <v>9674.9826874240989</v>
      </c>
      <c r="P220" s="186">
        <f t="shared" si="55"/>
        <v>0.94463243949616205</v>
      </c>
      <c r="Q220" s="187">
        <v>6551.193398373056</v>
      </c>
      <c r="R220" s="186">
        <f t="shared" si="56"/>
        <v>7.5171239724188363E-2</v>
      </c>
      <c r="S220" s="186">
        <f t="shared" si="57"/>
        <v>7.3596596390741176E-2</v>
      </c>
      <c r="T220" s="188">
        <v>45065</v>
      </c>
      <c r="U220" s="189">
        <v>350094</v>
      </c>
      <c r="V220" s="189">
        <v>7780.0395564345872</v>
      </c>
      <c r="Y220" s="15"/>
      <c r="Z220" s="15"/>
      <c r="AA220" s="15"/>
      <c r="AB220" s="15"/>
    </row>
    <row r="221" spans="2:28">
      <c r="B221" s="181">
        <v>4204</v>
      </c>
      <c r="C221" s="181" t="s">
        <v>239</v>
      </c>
      <c r="D221" s="181">
        <v>985017</v>
      </c>
      <c r="E221" s="181">
        <f t="shared" si="53"/>
        <v>8748.863111521654</v>
      </c>
      <c r="F221" s="182">
        <f t="shared" si="54"/>
        <v>0.85420927053410922</v>
      </c>
      <c r="G221" s="183">
        <f t="shared" si="45"/>
        <v>895.91849142196804</v>
      </c>
      <c r="H221" s="183">
        <f t="shared" si="46"/>
        <v>100869.67111221653</v>
      </c>
      <c r="I221" s="183">
        <f t="shared" si="47"/>
        <v>164.14699909327527</v>
      </c>
      <c r="J221" s="184">
        <f t="shared" si="48"/>
        <v>18480.982333913675</v>
      </c>
      <c r="K221" s="183">
        <f t="shared" si="49"/>
        <v>50.013040677882472</v>
      </c>
      <c r="L221" s="184">
        <f t="shared" si="50"/>
        <v>5630.8682238414312</v>
      </c>
      <c r="M221" s="185">
        <f t="shared" si="58"/>
        <v>106500.53933605796</v>
      </c>
      <c r="N221" s="185">
        <f t="shared" si="51"/>
        <v>1091517.5393360578</v>
      </c>
      <c r="O221" s="185">
        <f t="shared" si="52"/>
        <v>9694.7946436215043</v>
      </c>
      <c r="P221" s="186">
        <f t="shared" si="55"/>
        <v>0.94656681158948608</v>
      </c>
      <c r="Q221" s="187">
        <v>15340.166278398654</v>
      </c>
      <c r="R221" s="186">
        <f t="shared" si="56"/>
        <v>8.17824391851079E-2</v>
      </c>
      <c r="S221" s="186">
        <f t="shared" si="57"/>
        <v>7.2606485891490602E-2</v>
      </c>
      <c r="T221" s="188">
        <v>112588</v>
      </c>
      <c r="U221" s="189">
        <v>910550</v>
      </c>
      <c r="V221" s="189">
        <v>8156.6382700455961</v>
      </c>
      <c r="Y221" s="15"/>
      <c r="Z221" s="16"/>
      <c r="AA221" s="16"/>
      <c r="AB221" s="15"/>
    </row>
    <row r="222" spans="2:28">
      <c r="B222" s="181">
        <v>4205</v>
      </c>
      <c r="C222" s="181" t="s">
        <v>240</v>
      </c>
      <c r="D222" s="181">
        <v>191244</v>
      </c>
      <c r="E222" s="181">
        <f t="shared" si="53"/>
        <v>8295.1203643461286</v>
      </c>
      <c r="F222" s="182">
        <f t="shared" si="54"/>
        <v>0.80990737026040194</v>
      </c>
      <c r="G222" s="183">
        <f t="shared" si="45"/>
        <v>1168.1641397272833</v>
      </c>
      <c r="H222" s="183">
        <f t="shared" si="46"/>
        <v>26932.024241412517</v>
      </c>
      <c r="I222" s="183">
        <f t="shared" si="47"/>
        <v>322.95696060470914</v>
      </c>
      <c r="J222" s="184">
        <f t="shared" si="48"/>
        <v>7445.7727267415694</v>
      </c>
      <c r="K222" s="183">
        <f t="shared" si="49"/>
        <v>208.82300218931636</v>
      </c>
      <c r="L222" s="184">
        <f t="shared" si="50"/>
        <v>4814.4143154746889</v>
      </c>
      <c r="M222" s="185">
        <f t="shared" si="58"/>
        <v>31746.438556887206</v>
      </c>
      <c r="N222" s="185">
        <f t="shared" si="51"/>
        <v>222990.43855688721</v>
      </c>
      <c r="O222" s="185">
        <f t="shared" si="52"/>
        <v>9672.1075062627278</v>
      </c>
      <c r="P222" s="186">
        <f t="shared" si="55"/>
        <v>0.94435171657580064</v>
      </c>
      <c r="Q222" s="187">
        <v>880.04698323514094</v>
      </c>
      <c r="R222" s="186">
        <f t="shared" si="56"/>
        <v>6.930427343736896E-2</v>
      </c>
      <c r="S222" s="186">
        <f t="shared" si="57"/>
        <v>6.888684821676877E-2</v>
      </c>
      <c r="T222" s="188">
        <v>23055</v>
      </c>
      <c r="U222" s="189">
        <v>178849</v>
      </c>
      <c r="V222" s="189">
        <v>7760.5224333940814</v>
      </c>
      <c r="Y222" s="15"/>
      <c r="Z222" s="16"/>
      <c r="AA222" s="16"/>
      <c r="AB222" s="15"/>
    </row>
    <row r="223" spans="2:28">
      <c r="B223" s="181">
        <v>4206</v>
      </c>
      <c r="C223" s="181" t="s">
        <v>241</v>
      </c>
      <c r="D223" s="181">
        <v>79799</v>
      </c>
      <c r="E223" s="181">
        <f t="shared" si="53"/>
        <v>8273.6132711249356</v>
      </c>
      <c r="F223" s="182">
        <f t="shared" si="54"/>
        <v>0.8078074907471896</v>
      </c>
      <c r="G223" s="183">
        <f t="shared" ref="G223:G286" si="59">($E$364-E223)*0.6</f>
        <v>1181.0683956599989</v>
      </c>
      <c r="H223" s="183">
        <f t="shared" ref="H223:H286" si="60">G223*T223/1000</f>
        <v>11391.40467614069</v>
      </c>
      <c r="I223" s="183">
        <f t="shared" ref="I223:I286" si="61">IF(E223&lt;E$364*0.9,(E$364*0.9-E223)*0.35,0)</f>
        <v>330.48444323212669</v>
      </c>
      <c r="J223" s="184">
        <f t="shared" ref="J223:J286" si="62">I223*T223/1000</f>
        <v>3187.5224549738618</v>
      </c>
      <c r="K223" s="183">
        <f t="shared" ref="K223:K286" si="63">I223+J$366</f>
        <v>216.35048481673391</v>
      </c>
      <c r="L223" s="184">
        <f t="shared" ref="L223:L286" si="64">K223*T223/1000</f>
        <v>2086.7004260573985</v>
      </c>
      <c r="M223" s="185">
        <f t="shared" si="58"/>
        <v>13478.105102198089</v>
      </c>
      <c r="N223" s="185">
        <f t="shared" ref="N223:N286" si="65">D223+M223</f>
        <v>93277.105102198082</v>
      </c>
      <c r="O223" s="185">
        <f t="shared" ref="O223:O286" si="66">N223/T223*1000</f>
        <v>9671.0321516016666</v>
      </c>
      <c r="P223" s="186">
        <f t="shared" si="55"/>
        <v>0.94424672260013987</v>
      </c>
      <c r="Q223" s="187">
        <v>1884.1478270788393</v>
      </c>
      <c r="R223" s="186">
        <f t="shared" si="56"/>
        <v>5.1647337901950446E-2</v>
      </c>
      <c r="S223" s="186">
        <f t="shared" si="57"/>
        <v>5.6662970617708891E-2</v>
      </c>
      <c r="T223" s="188">
        <v>9645</v>
      </c>
      <c r="U223" s="189">
        <v>75880</v>
      </c>
      <c r="V223" s="189">
        <v>7829.945310081519</v>
      </c>
      <c r="Y223" s="15"/>
      <c r="Z223" s="15"/>
      <c r="AA223" s="15"/>
      <c r="AB223" s="15"/>
    </row>
    <row r="224" spans="2:28">
      <c r="B224" s="181">
        <v>4207</v>
      </c>
      <c r="C224" s="181" t="s">
        <v>242</v>
      </c>
      <c r="D224" s="181">
        <v>81017</v>
      </c>
      <c r="E224" s="181">
        <f t="shared" si="53"/>
        <v>8974.9639968981955</v>
      </c>
      <c r="F224" s="182">
        <f t="shared" si="54"/>
        <v>0.87628499281970118</v>
      </c>
      <c r="G224" s="183">
        <f t="shared" si="59"/>
        <v>760.25796019604309</v>
      </c>
      <c r="H224" s="183">
        <f t="shared" si="60"/>
        <v>6862.8486066896812</v>
      </c>
      <c r="I224" s="183">
        <f t="shared" si="61"/>
        <v>85.011689211485731</v>
      </c>
      <c r="J224" s="184">
        <f t="shared" si="62"/>
        <v>767.4005185120817</v>
      </c>
      <c r="K224" s="183">
        <f t="shared" si="63"/>
        <v>-29.122269203907067</v>
      </c>
      <c r="L224" s="184">
        <f t="shared" si="64"/>
        <v>-262.88672410366911</v>
      </c>
      <c r="M224" s="185">
        <f t="shared" si="58"/>
        <v>6599.9618825860125</v>
      </c>
      <c r="N224" s="185">
        <f t="shared" si="65"/>
        <v>87616.961882586009</v>
      </c>
      <c r="O224" s="185">
        <f t="shared" si="66"/>
        <v>9706.0996878903297</v>
      </c>
      <c r="P224" s="186">
        <f t="shared" si="55"/>
        <v>0.94767059770376549</v>
      </c>
      <c r="Q224" s="187">
        <v>1202.055338003197</v>
      </c>
      <c r="R224" s="186">
        <f t="shared" si="56"/>
        <v>5.8423149781174473E-2</v>
      </c>
      <c r="S224" s="186">
        <f t="shared" si="57"/>
        <v>5.8540400600913464E-2</v>
      </c>
      <c r="T224" s="188">
        <v>9027</v>
      </c>
      <c r="U224" s="189">
        <v>76545</v>
      </c>
      <c r="V224" s="189">
        <v>8478.6220646876372</v>
      </c>
      <c r="Y224" s="15"/>
      <c r="Z224" s="15"/>
      <c r="AA224" s="15"/>
      <c r="AB224" s="15"/>
    </row>
    <row r="225" spans="2:28">
      <c r="B225" s="181">
        <v>4211</v>
      </c>
      <c r="C225" s="181" t="s">
        <v>243</v>
      </c>
      <c r="D225" s="181">
        <v>17053</v>
      </c>
      <c r="E225" s="181">
        <f t="shared" si="53"/>
        <v>7017.6954732510285</v>
      </c>
      <c r="F225" s="182">
        <f t="shared" si="54"/>
        <v>0.6851839438591546</v>
      </c>
      <c r="G225" s="183">
        <f t="shared" si="59"/>
        <v>1934.6190743843433</v>
      </c>
      <c r="H225" s="183">
        <f t="shared" si="60"/>
        <v>4701.1243507539548</v>
      </c>
      <c r="I225" s="183">
        <f t="shared" si="61"/>
        <v>770.05567248799412</v>
      </c>
      <c r="J225" s="184">
        <f t="shared" si="62"/>
        <v>1871.2352841458257</v>
      </c>
      <c r="K225" s="183">
        <f t="shared" si="63"/>
        <v>655.92171407260128</v>
      </c>
      <c r="L225" s="184">
        <f t="shared" si="64"/>
        <v>1593.8897651964212</v>
      </c>
      <c r="M225" s="185">
        <f t="shared" si="58"/>
        <v>6295.0141159503764</v>
      </c>
      <c r="N225" s="185">
        <f t="shared" si="65"/>
        <v>23348.014115950376</v>
      </c>
      <c r="O225" s="185">
        <f t="shared" si="66"/>
        <v>9608.2362617079743</v>
      </c>
      <c r="P225" s="186">
        <f t="shared" si="55"/>
        <v>0.93811554525573837</v>
      </c>
      <c r="Q225" s="187">
        <v>432.8199813169158</v>
      </c>
      <c r="R225" s="186">
        <f t="shared" si="56"/>
        <v>6.3751481504584873E-2</v>
      </c>
      <c r="S225" s="186">
        <f t="shared" si="57"/>
        <v>6.287596588194741E-2</v>
      </c>
      <c r="T225" s="188">
        <v>2430</v>
      </c>
      <c r="U225" s="189">
        <v>16031</v>
      </c>
      <c r="V225" s="189">
        <v>6602.553542009884</v>
      </c>
      <c r="Y225" s="15"/>
      <c r="Z225" s="15"/>
      <c r="AA225" s="15"/>
      <c r="AB225" s="15"/>
    </row>
    <row r="226" spans="2:28">
      <c r="B226" s="181">
        <v>4212</v>
      </c>
      <c r="C226" s="181" t="s">
        <v>244</v>
      </c>
      <c r="D226" s="181">
        <v>15486</v>
      </c>
      <c r="E226" s="181">
        <f t="shared" si="53"/>
        <v>7277.2556390977452</v>
      </c>
      <c r="F226" s="182">
        <f t="shared" si="54"/>
        <v>0.71052651661419608</v>
      </c>
      <c r="G226" s="183">
        <f t="shared" si="59"/>
        <v>1778.8829748763133</v>
      </c>
      <c r="H226" s="183">
        <f t="shared" si="60"/>
        <v>3785.4629705367947</v>
      </c>
      <c r="I226" s="183">
        <f t="shared" si="61"/>
        <v>679.20961444164334</v>
      </c>
      <c r="J226" s="184">
        <f t="shared" si="62"/>
        <v>1445.3580595318169</v>
      </c>
      <c r="K226" s="183">
        <f t="shared" si="63"/>
        <v>565.0756560262505</v>
      </c>
      <c r="L226" s="184">
        <f t="shared" si="64"/>
        <v>1202.4809960238611</v>
      </c>
      <c r="M226" s="185">
        <f t="shared" si="58"/>
        <v>4987.943966560656</v>
      </c>
      <c r="N226" s="185">
        <f t="shared" si="65"/>
        <v>20473.943966560655</v>
      </c>
      <c r="O226" s="185">
        <f t="shared" si="66"/>
        <v>9621.2142700003078</v>
      </c>
      <c r="P226" s="186">
        <f t="shared" si="55"/>
        <v>0.93938267389349028</v>
      </c>
      <c r="Q226" s="187">
        <v>404.38206594336862</v>
      </c>
      <c r="R226" s="186">
        <f t="shared" si="56"/>
        <v>2.7945569200132758E-2</v>
      </c>
      <c r="S226" s="186">
        <f t="shared" si="57"/>
        <v>1.297079822024368E-2</v>
      </c>
      <c r="T226" s="188">
        <v>2128</v>
      </c>
      <c r="U226" s="189">
        <v>15065</v>
      </c>
      <c r="V226" s="189">
        <v>7184.0724845016694</v>
      </c>
      <c r="Y226" s="15"/>
      <c r="Z226" s="15"/>
    </row>
    <row r="227" spans="2:28">
      <c r="B227" s="181">
        <v>4213</v>
      </c>
      <c r="C227" s="181" t="s">
        <v>245</v>
      </c>
      <c r="D227" s="181">
        <v>48836</v>
      </c>
      <c r="E227" s="181">
        <f t="shared" si="53"/>
        <v>8049.4478325366736</v>
      </c>
      <c r="F227" s="182">
        <f t="shared" si="54"/>
        <v>0.78592073891045477</v>
      </c>
      <c r="G227" s="183">
        <f t="shared" si="59"/>
        <v>1315.5676588129563</v>
      </c>
      <c r="H227" s="183">
        <f t="shared" si="60"/>
        <v>7981.5489860182061</v>
      </c>
      <c r="I227" s="183">
        <f t="shared" si="61"/>
        <v>408.94234673801839</v>
      </c>
      <c r="J227" s="184">
        <f t="shared" si="62"/>
        <v>2481.0532176595575</v>
      </c>
      <c r="K227" s="183">
        <f t="shared" si="63"/>
        <v>294.8083883226256</v>
      </c>
      <c r="L227" s="184">
        <f t="shared" si="64"/>
        <v>1788.6024919533695</v>
      </c>
      <c r="M227" s="185">
        <f t="shared" si="58"/>
        <v>9770.1514779715762</v>
      </c>
      <c r="N227" s="185">
        <f t="shared" si="65"/>
        <v>58606.15147797158</v>
      </c>
      <c r="O227" s="185">
        <f t="shared" si="66"/>
        <v>9659.8238796722562</v>
      </c>
      <c r="P227" s="186">
        <f t="shared" si="55"/>
        <v>0.94315238500830334</v>
      </c>
      <c r="Q227" s="187">
        <v>606.71186281881091</v>
      </c>
      <c r="R227" s="186">
        <f t="shared" si="56"/>
        <v>0.10396274611750345</v>
      </c>
      <c r="S227" s="186">
        <f t="shared" si="57"/>
        <v>0.10141527975098866</v>
      </c>
      <c r="T227" s="188">
        <v>6067</v>
      </c>
      <c r="U227" s="189">
        <v>44237</v>
      </c>
      <c r="V227" s="189">
        <v>7308.2768874938047</v>
      </c>
      <c r="Y227" s="15"/>
      <c r="Z227" s="15"/>
    </row>
    <row r="228" spans="2:28">
      <c r="B228" s="181">
        <v>4214</v>
      </c>
      <c r="C228" s="181" t="s">
        <v>246</v>
      </c>
      <c r="D228" s="181">
        <v>49759</v>
      </c>
      <c r="E228" s="181">
        <f t="shared" si="53"/>
        <v>8287.6415722851434</v>
      </c>
      <c r="F228" s="182">
        <f t="shared" si="54"/>
        <v>0.80917716641226112</v>
      </c>
      <c r="G228" s="183">
        <f t="shared" si="59"/>
        <v>1172.6514149638745</v>
      </c>
      <c r="H228" s="183">
        <f t="shared" si="60"/>
        <v>7040.5990954431027</v>
      </c>
      <c r="I228" s="183">
        <f t="shared" si="61"/>
        <v>325.57453782605398</v>
      </c>
      <c r="J228" s="184">
        <f t="shared" si="62"/>
        <v>1954.7495251076282</v>
      </c>
      <c r="K228" s="183">
        <f t="shared" si="63"/>
        <v>211.4405794106612</v>
      </c>
      <c r="L228" s="184">
        <f t="shared" si="64"/>
        <v>1269.4892387816099</v>
      </c>
      <c r="M228" s="185">
        <f t="shared" si="58"/>
        <v>8310.0883342247125</v>
      </c>
      <c r="N228" s="185">
        <f t="shared" si="65"/>
        <v>58069.088334224711</v>
      </c>
      <c r="O228" s="185">
        <f t="shared" si="66"/>
        <v>9671.7335666596791</v>
      </c>
      <c r="P228" s="186">
        <f t="shared" si="55"/>
        <v>0.94431520638339361</v>
      </c>
      <c r="Q228" s="187">
        <v>-1490.4630996597753</v>
      </c>
      <c r="R228" s="186">
        <f t="shared" si="56"/>
        <v>7.7034632034632039E-2</v>
      </c>
      <c r="S228" s="186">
        <f t="shared" si="57"/>
        <v>6.7527164430062528E-2</v>
      </c>
      <c r="T228" s="188">
        <v>6004</v>
      </c>
      <c r="U228" s="189">
        <v>46200</v>
      </c>
      <c r="V228" s="189">
        <v>7763.4011090573013</v>
      </c>
      <c r="Y228" s="15"/>
      <c r="Z228" s="15"/>
    </row>
    <row r="229" spans="2:28">
      <c r="B229" s="181">
        <v>4215</v>
      </c>
      <c r="C229" s="181" t="s">
        <v>247</v>
      </c>
      <c r="D229" s="181">
        <v>99795</v>
      </c>
      <c r="E229" s="181">
        <f t="shared" si="53"/>
        <v>8926.2075134168172</v>
      </c>
      <c r="F229" s="182">
        <f t="shared" si="54"/>
        <v>0.8715245754194576</v>
      </c>
      <c r="G229" s="183">
        <f t="shared" si="59"/>
        <v>789.51185028487009</v>
      </c>
      <c r="H229" s="183">
        <f t="shared" si="60"/>
        <v>8826.7424861848485</v>
      </c>
      <c r="I229" s="183">
        <f t="shared" si="61"/>
        <v>102.07645842996817</v>
      </c>
      <c r="J229" s="184">
        <f t="shared" si="62"/>
        <v>1141.2148052470443</v>
      </c>
      <c r="K229" s="183">
        <f t="shared" si="63"/>
        <v>-12.057499985424627</v>
      </c>
      <c r="L229" s="184">
        <f t="shared" si="64"/>
        <v>-134.80284983704735</v>
      </c>
      <c r="M229" s="185">
        <f t="shared" si="58"/>
        <v>8691.9396363478008</v>
      </c>
      <c r="N229" s="185">
        <f t="shared" si="65"/>
        <v>108486.9396363478</v>
      </c>
      <c r="O229" s="185">
        <f t="shared" si="66"/>
        <v>9703.661863716261</v>
      </c>
      <c r="P229" s="186">
        <f t="shared" si="55"/>
        <v>0.94743257683375326</v>
      </c>
      <c r="Q229" s="187">
        <v>1161.2314366761402</v>
      </c>
      <c r="R229" s="186">
        <f t="shared" si="56"/>
        <v>9.6407382992748841E-2</v>
      </c>
      <c r="S229" s="186">
        <f t="shared" si="57"/>
        <v>8.6012107268488652E-2</v>
      </c>
      <c r="T229" s="188">
        <v>11180</v>
      </c>
      <c r="U229" s="189">
        <v>91020</v>
      </c>
      <c r="V229" s="189">
        <v>8219.2523026909876</v>
      </c>
      <c r="Y229" s="15"/>
      <c r="Z229" s="15"/>
    </row>
    <row r="230" spans="2:28">
      <c r="B230" s="181">
        <v>4216</v>
      </c>
      <c r="C230" s="181" t="s">
        <v>248</v>
      </c>
      <c r="D230" s="181">
        <v>37950</v>
      </c>
      <c r="E230" s="181">
        <f t="shared" si="53"/>
        <v>7195.6769055745162</v>
      </c>
      <c r="F230" s="182">
        <f t="shared" si="54"/>
        <v>0.70256144623125649</v>
      </c>
      <c r="G230" s="183">
        <f t="shared" si="59"/>
        <v>1827.8302149902506</v>
      </c>
      <c r="H230" s="183">
        <f t="shared" si="60"/>
        <v>9639.9765538585816</v>
      </c>
      <c r="I230" s="183">
        <f t="shared" si="61"/>
        <v>707.76217117477347</v>
      </c>
      <c r="J230" s="184">
        <f t="shared" si="62"/>
        <v>3732.7376907757553</v>
      </c>
      <c r="K230" s="183">
        <f t="shared" si="63"/>
        <v>593.62821275938063</v>
      </c>
      <c r="L230" s="184">
        <f t="shared" si="64"/>
        <v>3130.7951940929738</v>
      </c>
      <c r="M230" s="185">
        <f t="shared" si="58"/>
        <v>12770.771747951556</v>
      </c>
      <c r="N230" s="185">
        <f t="shared" si="65"/>
        <v>50720.771747951556</v>
      </c>
      <c r="O230" s="185">
        <f t="shared" si="66"/>
        <v>9617.1353333241477</v>
      </c>
      <c r="P230" s="186">
        <f t="shared" si="55"/>
        <v>0.93898442037434338</v>
      </c>
      <c r="Q230" s="187">
        <v>505.51114463596969</v>
      </c>
      <c r="R230" s="186">
        <f t="shared" si="56"/>
        <v>3.2962247203244512E-2</v>
      </c>
      <c r="S230" s="186">
        <f t="shared" si="57"/>
        <v>2.3560998081940728E-2</v>
      </c>
      <c r="T230" s="188">
        <v>5274</v>
      </c>
      <c r="U230" s="189">
        <v>36739</v>
      </c>
      <c r="V230" s="189">
        <v>7030.0420972062766</v>
      </c>
      <c r="Y230" s="15"/>
      <c r="Z230" s="15"/>
    </row>
    <row r="231" spans="2:28">
      <c r="B231" s="181">
        <v>4217</v>
      </c>
      <c r="C231" s="181" t="s">
        <v>249</v>
      </c>
      <c r="D231" s="181">
        <v>16347</v>
      </c>
      <c r="E231" s="181">
        <f t="shared" si="53"/>
        <v>8972.0087815587267</v>
      </c>
      <c r="F231" s="182">
        <f t="shared" si="54"/>
        <v>0.87599645563410111</v>
      </c>
      <c r="G231" s="183">
        <f t="shared" si="59"/>
        <v>762.03108939972446</v>
      </c>
      <c r="H231" s="183">
        <f t="shared" si="60"/>
        <v>1388.4206448862979</v>
      </c>
      <c r="I231" s="183">
        <f t="shared" si="61"/>
        <v>86.046014580299826</v>
      </c>
      <c r="J231" s="184">
        <f t="shared" si="62"/>
        <v>156.77583856530626</v>
      </c>
      <c r="K231" s="183">
        <f t="shared" si="63"/>
        <v>-28.087943835092972</v>
      </c>
      <c r="L231" s="184">
        <f t="shared" si="64"/>
        <v>-51.1762336675394</v>
      </c>
      <c r="M231" s="185">
        <f t="shared" si="58"/>
        <v>1337.2444112187584</v>
      </c>
      <c r="N231" s="185">
        <f t="shared" si="65"/>
        <v>17684.244411218759</v>
      </c>
      <c r="O231" s="185">
        <f t="shared" si="66"/>
        <v>9705.9519271233585</v>
      </c>
      <c r="P231" s="186">
        <f t="shared" si="55"/>
        <v>0.94765617084448572</v>
      </c>
      <c r="Q231" s="187">
        <v>-1383.6248946669082</v>
      </c>
      <c r="R231" s="186">
        <f t="shared" si="56"/>
        <v>5.4101109104978076E-2</v>
      </c>
      <c r="S231" s="186">
        <f t="shared" si="57"/>
        <v>6.2200678549253402E-2</v>
      </c>
      <c r="T231" s="188">
        <v>1822</v>
      </c>
      <c r="U231" s="189">
        <v>15508</v>
      </c>
      <c r="V231" s="189">
        <v>8446.6230936819175</v>
      </c>
      <c r="Y231" s="15"/>
      <c r="Z231" s="15"/>
    </row>
    <row r="232" spans="2:28">
      <c r="B232" s="181">
        <v>4218</v>
      </c>
      <c r="C232" s="181" t="s">
        <v>250</v>
      </c>
      <c r="D232" s="181">
        <v>14001</v>
      </c>
      <c r="E232" s="181">
        <f t="shared" si="53"/>
        <v>10487.640449438202</v>
      </c>
      <c r="F232" s="182">
        <f t="shared" si="54"/>
        <v>1.0239775824290482</v>
      </c>
      <c r="G232" s="183">
        <f t="shared" si="59"/>
        <v>-147.3479113279609</v>
      </c>
      <c r="H232" s="183">
        <f t="shared" si="60"/>
        <v>-196.7094616228278</v>
      </c>
      <c r="I232" s="183">
        <f t="shared" si="61"/>
        <v>0</v>
      </c>
      <c r="J232" s="184">
        <f t="shared" si="62"/>
        <v>0</v>
      </c>
      <c r="K232" s="183">
        <f t="shared" si="63"/>
        <v>-114.1339584153928</v>
      </c>
      <c r="L232" s="184">
        <f t="shared" si="64"/>
        <v>-152.36883448454938</v>
      </c>
      <c r="M232" s="185">
        <f t="shared" si="58"/>
        <v>-349.07829610737718</v>
      </c>
      <c r="N232" s="185">
        <f t="shared" si="65"/>
        <v>13651.921703892624</v>
      </c>
      <c r="O232" s="185">
        <f t="shared" si="66"/>
        <v>10226.158579694849</v>
      </c>
      <c r="P232" s="186">
        <f t="shared" si="55"/>
        <v>0.99844738103440001</v>
      </c>
      <c r="Q232" s="187">
        <v>-1719.8111848874889</v>
      </c>
      <c r="R232" s="186">
        <f t="shared" si="56"/>
        <v>7.6999999999999999E-2</v>
      </c>
      <c r="S232" s="186">
        <f t="shared" si="57"/>
        <v>7.3773033707865227E-2</v>
      </c>
      <c r="T232" s="188">
        <v>1335</v>
      </c>
      <c r="U232" s="189">
        <v>13000</v>
      </c>
      <c r="V232" s="189">
        <v>9767.0924117205104</v>
      </c>
      <c r="Y232" s="15"/>
      <c r="Z232" s="15"/>
    </row>
    <row r="233" spans="2:28">
      <c r="B233" s="181">
        <v>4219</v>
      </c>
      <c r="C233" s="181" t="s">
        <v>251</v>
      </c>
      <c r="D233" s="181">
        <v>29057</v>
      </c>
      <c r="E233" s="181">
        <f t="shared" si="53"/>
        <v>8029.0135396518372</v>
      </c>
      <c r="F233" s="182">
        <f t="shared" si="54"/>
        <v>0.78392560397731703</v>
      </c>
      <c r="G233" s="183">
        <f t="shared" si="59"/>
        <v>1327.8282345438581</v>
      </c>
      <c r="H233" s="183">
        <f t="shared" si="60"/>
        <v>4805.4103808142227</v>
      </c>
      <c r="I233" s="183">
        <f t="shared" si="61"/>
        <v>416.09434924771114</v>
      </c>
      <c r="J233" s="184">
        <f t="shared" si="62"/>
        <v>1505.8454499274667</v>
      </c>
      <c r="K233" s="183">
        <f t="shared" si="63"/>
        <v>301.96039083231835</v>
      </c>
      <c r="L233" s="184">
        <f t="shared" si="64"/>
        <v>1092.79465442216</v>
      </c>
      <c r="M233" s="185">
        <f t="shared" si="58"/>
        <v>5898.2050352363822</v>
      </c>
      <c r="N233" s="185">
        <f t="shared" si="65"/>
        <v>34955.20503523638</v>
      </c>
      <c r="O233" s="185">
        <f t="shared" si="66"/>
        <v>9658.8021650280134</v>
      </c>
      <c r="P233" s="186">
        <f t="shared" si="55"/>
        <v>0.94305262826164638</v>
      </c>
      <c r="Q233" s="187">
        <v>55.806177936588938</v>
      </c>
      <c r="R233" s="186">
        <f t="shared" si="56"/>
        <v>9.1547708489857244E-2</v>
      </c>
      <c r="S233" s="186">
        <f t="shared" si="57"/>
        <v>9.6071946021591859E-2</v>
      </c>
      <c r="T233" s="188">
        <v>3619</v>
      </c>
      <c r="U233" s="189">
        <v>26620</v>
      </c>
      <c r="V233" s="189">
        <v>7325.2614199229502</v>
      </c>
      <c r="Y233" s="15"/>
      <c r="Z233" s="15"/>
    </row>
    <row r="234" spans="2:28">
      <c r="B234" s="181">
        <v>4220</v>
      </c>
      <c r="C234" s="181" t="s">
        <v>252</v>
      </c>
      <c r="D234" s="181">
        <v>12342</v>
      </c>
      <c r="E234" s="181">
        <f t="shared" si="53"/>
        <v>10807.355516637479</v>
      </c>
      <c r="F234" s="182">
        <f t="shared" si="54"/>
        <v>1.0551934753799164</v>
      </c>
      <c r="G234" s="183">
        <f t="shared" si="59"/>
        <v>-339.17695164752695</v>
      </c>
      <c r="H234" s="183">
        <f t="shared" si="60"/>
        <v>-387.34007878147577</v>
      </c>
      <c r="I234" s="183">
        <f t="shared" si="61"/>
        <v>0</v>
      </c>
      <c r="J234" s="184">
        <f t="shared" si="62"/>
        <v>0</v>
      </c>
      <c r="K234" s="183">
        <f t="shared" si="63"/>
        <v>-114.1339584153928</v>
      </c>
      <c r="L234" s="184">
        <f t="shared" si="64"/>
        <v>-130.34098051037859</v>
      </c>
      <c r="M234" s="185">
        <f t="shared" si="58"/>
        <v>-517.68105929185435</v>
      </c>
      <c r="N234" s="185">
        <f t="shared" si="65"/>
        <v>11824.318940708146</v>
      </c>
      <c r="O234" s="185">
        <f t="shared" si="66"/>
        <v>10354.04460657456</v>
      </c>
      <c r="P234" s="186">
        <f t="shared" si="55"/>
        <v>1.0109337382147472</v>
      </c>
      <c r="Q234" s="187">
        <v>-1005.2117433669005</v>
      </c>
      <c r="R234" s="186">
        <f t="shared" si="56"/>
        <v>3.2285045165607228E-2</v>
      </c>
      <c r="S234" s="186">
        <f t="shared" si="57"/>
        <v>5.0363592366405988E-2</v>
      </c>
      <c r="T234" s="188">
        <v>1142</v>
      </c>
      <c r="U234" s="189">
        <v>11956</v>
      </c>
      <c r="V234" s="189">
        <v>10289.156626506025</v>
      </c>
      <c r="Y234" s="15"/>
      <c r="Z234" s="15"/>
    </row>
    <row r="235" spans="2:28">
      <c r="B235" s="181">
        <v>4221</v>
      </c>
      <c r="C235" s="181" t="s">
        <v>253</v>
      </c>
      <c r="D235" s="181">
        <v>25537</v>
      </c>
      <c r="E235" s="181">
        <f t="shared" si="53"/>
        <v>21845.166809238664</v>
      </c>
      <c r="F235" s="182">
        <f t="shared" si="54"/>
        <v>2.1328878697669071</v>
      </c>
      <c r="G235" s="183">
        <f t="shared" si="59"/>
        <v>-6961.8637272082378</v>
      </c>
      <c r="H235" s="183">
        <f t="shared" si="60"/>
        <v>-8138.41869710643</v>
      </c>
      <c r="I235" s="183">
        <f t="shared" si="61"/>
        <v>0</v>
      </c>
      <c r="J235" s="184">
        <f t="shared" si="62"/>
        <v>0</v>
      </c>
      <c r="K235" s="183">
        <f t="shared" si="63"/>
        <v>-114.1339584153928</v>
      </c>
      <c r="L235" s="184">
        <f t="shared" si="64"/>
        <v>-133.42259738759418</v>
      </c>
      <c r="M235" s="185">
        <f t="shared" si="58"/>
        <v>-8271.8412944940246</v>
      </c>
      <c r="N235" s="185">
        <f t="shared" si="65"/>
        <v>17265.158705505975</v>
      </c>
      <c r="O235" s="185">
        <f t="shared" si="66"/>
        <v>14769.169123615035</v>
      </c>
      <c r="P235" s="186">
        <f t="shared" si="55"/>
        <v>1.4420114959695438</v>
      </c>
      <c r="Q235" s="187">
        <v>-4285.9936322205831</v>
      </c>
      <c r="R235" s="186">
        <f t="shared" si="56"/>
        <v>2.373221086390058E-2</v>
      </c>
      <c r="S235" s="186">
        <f t="shared" si="57"/>
        <v>1.9353544435911172E-2</v>
      </c>
      <c r="T235" s="188">
        <v>1169</v>
      </c>
      <c r="U235" s="189">
        <v>24945</v>
      </c>
      <c r="V235" s="189">
        <v>21430.412371134022</v>
      </c>
      <c r="Y235" s="15"/>
      <c r="Z235" s="15"/>
    </row>
    <row r="236" spans="2:28">
      <c r="B236" s="181">
        <v>4222</v>
      </c>
      <c r="C236" s="181" t="s">
        <v>254</v>
      </c>
      <c r="D236" s="181">
        <v>51538</v>
      </c>
      <c r="E236" s="181">
        <f t="shared" si="53"/>
        <v>55417.204301075268</v>
      </c>
      <c r="F236" s="182">
        <f t="shared" si="54"/>
        <v>5.410747551727086</v>
      </c>
      <c r="G236" s="183">
        <f t="shared" si="59"/>
        <v>-27105.086222310201</v>
      </c>
      <c r="H236" s="183">
        <f t="shared" si="60"/>
        <v>-25207.730186748486</v>
      </c>
      <c r="I236" s="183">
        <f t="shared" si="61"/>
        <v>0</v>
      </c>
      <c r="J236" s="184">
        <f t="shared" si="62"/>
        <v>0</v>
      </c>
      <c r="K236" s="183">
        <f t="shared" si="63"/>
        <v>-114.1339584153928</v>
      </c>
      <c r="L236" s="184">
        <f t="shared" si="64"/>
        <v>-106.14458132631529</v>
      </c>
      <c r="M236" s="185">
        <f t="shared" si="58"/>
        <v>-25313.874768074802</v>
      </c>
      <c r="N236" s="185">
        <f t="shared" si="65"/>
        <v>26224.125231925198</v>
      </c>
      <c r="O236" s="185">
        <f t="shared" si="66"/>
        <v>28197.984120349676</v>
      </c>
      <c r="P236" s="186">
        <f t="shared" si="55"/>
        <v>2.7531553687536165</v>
      </c>
      <c r="Q236" s="187">
        <v>-11593.442838293537</v>
      </c>
      <c r="R236" s="186">
        <f t="shared" si="56"/>
        <v>-1.2983238058327682E-3</v>
      </c>
      <c r="S236" s="186">
        <f t="shared" si="57"/>
        <v>3.6287223147711094E-2</v>
      </c>
      <c r="T236" s="188">
        <v>930</v>
      </c>
      <c r="U236" s="189">
        <v>51605</v>
      </c>
      <c r="V236" s="189">
        <v>53476.683937823836</v>
      </c>
      <c r="Y236" s="15"/>
      <c r="Z236" s="15"/>
    </row>
    <row r="237" spans="2:28">
      <c r="B237" s="181">
        <v>4223</v>
      </c>
      <c r="C237" s="181" t="s">
        <v>255</v>
      </c>
      <c r="D237" s="181">
        <v>117428</v>
      </c>
      <c r="E237" s="181">
        <f t="shared" si="53"/>
        <v>7862.6046200200872</v>
      </c>
      <c r="F237" s="182">
        <f t="shared" si="54"/>
        <v>0.76767800242760176</v>
      </c>
      <c r="G237" s="183">
        <f t="shared" si="59"/>
        <v>1427.673586322908</v>
      </c>
      <c r="H237" s="183">
        <f t="shared" si="60"/>
        <v>21322.305011732631</v>
      </c>
      <c r="I237" s="183">
        <f t="shared" si="61"/>
        <v>474.33747111882366</v>
      </c>
      <c r="J237" s="184">
        <f t="shared" si="62"/>
        <v>7084.2301311596311</v>
      </c>
      <c r="K237" s="183">
        <f t="shared" si="63"/>
        <v>360.20351270343087</v>
      </c>
      <c r="L237" s="184">
        <f t="shared" si="64"/>
        <v>5379.6394622257394</v>
      </c>
      <c r="M237" s="185">
        <f t="shared" si="58"/>
        <v>26701.944473958371</v>
      </c>
      <c r="N237" s="185">
        <f t="shared" si="65"/>
        <v>144129.94447395837</v>
      </c>
      <c r="O237" s="185">
        <f t="shared" si="66"/>
        <v>9650.4817190464255</v>
      </c>
      <c r="P237" s="186">
        <f t="shared" si="55"/>
        <v>0.94224024818416063</v>
      </c>
      <c r="Q237" s="187">
        <v>-2030.0148473382505</v>
      </c>
      <c r="R237" s="186">
        <f t="shared" si="56"/>
        <v>6.5280499310545026E-2</v>
      </c>
      <c r="S237" s="186">
        <f t="shared" si="57"/>
        <v>5.3796725598526426E-2</v>
      </c>
      <c r="T237" s="188">
        <v>14935</v>
      </c>
      <c r="U237" s="189">
        <v>110232</v>
      </c>
      <c r="V237" s="189">
        <v>7461.2156491133073</v>
      </c>
      <c r="Y237" s="15"/>
      <c r="Z237" s="15"/>
    </row>
    <row r="238" spans="2:28">
      <c r="B238" s="181">
        <v>4224</v>
      </c>
      <c r="C238" s="181" t="s">
        <v>256</v>
      </c>
      <c r="D238" s="181">
        <v>23538</v>
      </c>
      <c r="E238" s="181">
        <f t="shared" si="53"/>
        <v>25391.585760517799</v>
      </c>
      <c r="F238" s="182">
        <f t="shared" si="54"/>
        <v>2.4791481674495852</v>
      </c>
      <c r="G238" s="183">
        <f t="shared" si="59"/>
        <v>-9089.7150979757189</v>
      </c>
      <c r="H238" s="183">
        <f t="shared" si="60"/>
        <v>-8426.1658958234912</v>
      </c>
      <c r="I238" s="183">
        <f t="shared" si="61"/>
        <v>0</v>
      </c>
      <c r="J238" s="184">
        <f t="shared" si="62"/>
        <v>0</v>
      </c>
      <c r="K238" s="183">
        <f t="shared" si="63"/>
        <v>-114.1339584153928</v>
      </c>
      <c r="L238" s="184">
        <f t="shared" si="64"/>
        <v>-105.80217945106912</v>
      </c>
      <c r="M238" s="185">
        <f t="shared" si="58"/>
        <v>-8531.9680752745608</v>
      </c>
      <c r="N238" s="185">
        <f t="shared" si="65"/>
        <v>15006.031924725439</v>
      </c>
      <c r="O238" s="185">
        <f t="shared" si="66"/>
        <v>16187.736704126688</v>
      </c>
      <c r="P238" s="186">
        <f t="shared" si="55"/>
        <v>1.5805156150426154</v>
      </c>
      <c r="Q238" s="187">
        <v>-4490.5781839764595</v>
      </c>
      <c r="R238" s="186">
        <f t="shared" si="56"/>
        <v>2.0197642163661583E-2</v>
      </c>
      <c r="S238" s="186">
        <f t="shared" si="57"/>
        <v>2.5700326317726587E-2</v>
      </c>
      <c r="T238" s="188">
        <v>927</v>
      </c>
      <c r="U238" s="189">
        <v>23072</v>
      </c>
      <c r="V238" s="189">
        <v>24755.364806866954</v>
      </c>
      <c r="Y238" s="15"/>
      <c r="Z238" s="15"/>
    </row>
    <row r="239" spans="2:28">
      <c r="B239" s="181">
        <v>4225</v>
      </c>
      <c r="C239" s="181" t="s">
        <v>257</v>
      </c>
      <c r="D239" s="181">
        <v>78143</v>
      </c>
      <c r="E239" s="181">
        <f t="shared" si="53"/>
        <v>7467.7943425076446</v>
      </c>
      <c r="F239" s="182">
        <f t="shared" si="54"/>
        <v>0.72913006827269</v>
      </c>
      <c r="G239" s="183">
        <f t="shared" si="59"/>
        <v>1664.5597528303736</v>
      </c>
      <c r="H239" s="183">
        <f t="shared" si="60"/>
        <v>17417.95325361703</v>
      </c>
      <c r="I239" s="183">
        <f t="shared" si="61"/>
        <v>612.52106824817849</v>
      </c>
      <c r="J239" s="184">
        <f t="shared" si="62"/>
        <v>6409.4204581489394</v>
      </c>
      <c r="K239" s="183">
        <f t="shared" si="63"/>
        <v>498.38710983278571</v>
      </c>
      <c r="L239" s="184">
        <f t="shared" si="64"/>
        <v>5215.12271729027</v>
      </c>
      <c r="M239" s="185">
        <f t="shared" si="58"/>
        <v>22633.075970907299</v>
      </c>
      <c r="N239" s="185">
        <f t="shared" si="65"/>
        <v>100776.0759709073</v>
      </c>
      <c r="O239" s="185">
        <f t="shared" si="66"/>
        <v>9630.7412051708052</v>
      </c>
      <c r="P239" s="186">
        <f t="shared" si="55"/>
        <v>0.94031285147641519</v>
      </c>
      <c r="Q239" s="187">
        <v>1718.0723393004846</v>
      </c>
      <c r="R239" s="186">
        <f t="shared" si="56"/>
        <v>7.3643570614017009E-2</v>
      </c>
      <c r="S239" s="186">
        <f t="shared" si="57"/>
        <v>6.3485818942496788E-2</v>
      </c>
      <c r="T239" s="188">
        <v>10464</v>
      </c>
      <c r="U239" s="189">
        <v>72783</v>
      </c>
      <c r="V239" s="189">
        <v>7021.9971056439936</v>
      </c>
      <c r="Y239" s="15"/>
      <c r="Z239" s="16"/>
      <c r="AA239" s="16"/>
      <c r="AB239" s="15"/>
    </row>
    <row r="240" spans="2:28">
      <c r="B240" s="181">
        <v>4226</v>
      </c>
      <c r="C240" s="181" t="s">
        <v>258</v>
      </c>
      <c r="D240" s="181">
        <v>13019</v>
      </c>
      <c r="E240" s="181">
        <f t="shared" si="53"/>
        <v>7703.5502958579882</v>
      </c>
      <c r="F240" s="182">
        <f t="shared" si="54"/>
        <v>0.75214847859279899</v>
      </c>
      <c r="G240" s="183">
        <f t="shared" si="59"/>
        <v>1523.1061808201675</v>
      </c>
      <c r="H240" s="183">
        <f t="shared" si="60"/>
        <v>2574.049445586083</v>
      </c>
      <c r="I240" s="183">
        <f t="shared" si="61"/>
        <v>530.00648457555826</v>
      </c>
      <c r="J240" s="184">
        <f t="shared" si="62"/>
        <v>895.71095893269342</v>
      </c>
      <c r="K240" s="183">
        <f t="shared" si="63"/>
        <v>415.87252616016548</v>
      </c>
      <c r="L240" s="184">
        <f t="shared" si="64"/>
        <v>702.82456921067967</v>
      </c>
      <c r="M240" s="185">
        <f t="shared" si="58"/>
        <v>3276.8740147967628</v>
      </c>
      <c r="N240" s="185">
        <f t="shared" si="65"/>
        <v>16295.874014796762</v>
      </c>
      <c r="O240" s="185">
        <f t="shared" si="66"/>
        <v>9642.5290028383206</v>
      </c>
      <c r="P240" s="186">
        <f t="shared" si="55"/>
        <v>0.94146377199242048</v>
      </c>
      <c r="Q240" s="187">
        <v>210.59661252081423</v>
      </c>
      <c r="R240" s="186">
        <f t="shared" si="56"/>
        <v>4.4025661587810745E-2</v>
      </c>
      <c r="S240" s="186">
        <f t="shared" si="57"/>
        <v>3.7847994951196472E-2</v>
      </c>
      <c r="T240" s="188">
        <v>1690</v>
      </c>
      <c r="U240" s="189">
        <v>12470</v>
      </c>
      <c r="V240" s="189">
        <v>7422.6190476190477</v>
      </c>
      <c r="Y240" s="15"/>
      <c r="Z240" s="15"/>
      <c r="AA240" s="15"/>
      <c r="AB240" s="15"/>
    </row>
    <row r="241" spans="2:28">
      <c r="B241" s="181">
        <v>4227</v>
      </c>
      <c r="C241" s="181" t="s">
        <v>259</v>
      </c>
      <c r="D241" s="181">
        <v>71923</v>
      </c>
      <c r="E241" s="181">
        <f t="shared" si="53"/>
        <v>12145.052347180008</v>
      </c>
      <c r="F241" s="182">
        <f t="shared" si="54"/>
        <v>1.185801649178944</v>
      </c>
      <c r="G241" s="183">
        <f t="shared" si="59"/>
        <v>-1141.7950499730443</v>
      </c>
      <c r="H241" s="183">
        <f t="shared" si="60"/>
        <v>-6761.7102859403685</v>
      </c>
      <c r="I241" s="183">
        <f t="shared" si="61"/>
        <v>0</v>
      </c>
      <c r="J241" s="184">
        <f t="shared" si="62"/>
        <v>0</v>
      </c>
      <c r="K241" s="183">
        <f t="shared" si="63"/>
        <v>-114.1339584153928</v>
      </c>
      <c r="L241" s="184">
        <f t="shared" si="64"/>
        <v>-675.90130173595605</v>
      </c>
      <c r="M241" s="185">
        <f t="shared" si="58"/>
        <v>-7437.6115876763242</v>
      </c>
      <c r="N241" s="185">
        <f t="shared" si="65"/>
        <v>64485.388412323678</v>
      </c>
      <c r="O241" s="185">
        <f t="shared" si="66"/>
        <v>10889.123338791571</v>
      </c>
      <c r="P241" s="186">
        <f t="shared" si="55"/>
        <v>1.0631770077343583</v>
      </c>
      <c r="Q241" s="187">
        <v>-6858.4276219078738</v>
      </c>
      <c r="R241" s="186">
        <f t="shared" si="56"/>
        <v>1.9533631015663761E-2</v>
      </c>
      <c r="S241" s="186">
        <f t="shared" si="57"/>
        <v>3.0724054186217355E-2</v>
      </c>
      <c r="T241" s="188">
        <v>5922</v>
      </c>
      <c r="U241" s="189">
        <v>70545</v>
      </c>
      <c r="V241" s="189">
        <v>11783.029898112578</v>
      </c>
      <c r="Y241" s="15"/>
      <c r="Z241" s="15"/>
      <c r="AA241" s="15"/>
      <c r="AB241" s="15"/>
    </row>
    <row r="242" spans="2:28">
      <c r="B242" s="181">
        <v>4228</v>
      </c>
      <c r="C242" s="181" t="s">
        <v>260</v>
      </c>
      <c r="D242" s="181">
        <v>59883</v>
      </c>
      <c r="E242" s="181">
        <f t="shared" si="53"/>
        <v>33794.018058690745</v>
      </c>
      <c r="F242" s="182">
        <f t="shared" si="54"/>
        <v>3.2995331103437491</v>
      </c>
      <c r="G242" s="183">
        <f t="shared" si="59"/>
        <v>-14131.174476879487</v>
      </c>
      <c r="H242" s="183">
        <f t="shared" si="60"/>
        <v>-25040.441173030449</v>
      </c>
      <c r="I242" s="183">
        <f t="shared" si="61"/>
        <v>0</v>
      </c>
      <c r="J242" s="184">
        <f t="shared" si="62"/>
        <v>0</v>
      </c>
      <c r="K242" s="183">
        <f t="shared" si="63"/>
        <v>-114.1339584153928</v>
      </c>
      <c r="L242" s="184">
        <f t="shared" si="64"/>
        <v>-202.24537431207605</v>
      </c>
      <c r="M242" s="185">
        <f t="shared" si="58"/>
        <v>-25242.686547342524</v>
      </c>
      <c r="N242" s="185">
        <f t="shared" si="65"/>
        <v>34640.313452657472</v>
      </c>
      <c r="O242" s="185">
        <f t="shared" si="66"/>
        <v>19548.709623395865</v>
      </c>
      <c r="P242" s="186">
        <f t="shared" si="55"/>
        <v>1.9086695922002812</v>
      </c>
      <c r="Q242" s="187">
        <v>-11587.189149952846</v>
      </c>
      <c r="R242" s="186">
        <f t="shared" si="56"/>
        <v>6.5169440545418083E-4</v>
      </c>
      <c r="S242" s="186">
        <f t="shared" si="57"/>
        <v>2.8886787362718894E-2</v>
      </c>
      <c r="T242" s="188">
        <v>1772</v>
      </c>
      <c r="U242" s="189">
        <v>59844</v>
      </c>
      <c r="V242" s="189">
        <v>32845.225027442364</v>
      </c>
      <c r="Y242" s="15"/>
      <c r="Z242" s="15"/>
      <c r="AA242" s="15"/>
      <c r="AB242" s="15"/>
    </row>
    <row r="243" spans="2:28" ht="30.6" customHeight="1">
      <c r="B243" s="181">
        <v>4601</v>
      </c>
      <c r="C243" s="181" t="s">
        <v>261</v>
      </c>
      <c r="D243" s="181">
        <v>3008811</v>
      </c>
      <c r="E243" s="181">
        <f t="shared" si="53"/>
        <v>10535.015633698762</v>
      </c>
      <c r="F243" s="182">
        <f t="shared" si="54"/>
        <v>1.0286031344662425</v>
      </c>
      <c r="G243" s="183">
        <f t="shared" si="59"/>
        <v>-175.77302188429675</v>
      </c>
      <c r="H243" s="183">
        <f t="shared" si="60"/>
        <v>-50200.950823177038</v>
      </c>
      <c r="I243" s="183">
        <f t="shared" si="61"/>
        <v>0</v>
      </c>
      <c r="J243" s="184">
        <f t="shared" si="62"/>
        <v>0</v>
      </c>
      <c r="K243" s="183">
        <f t="shared" si="63"/>
        <v>-114.1339584153928</v>
      </c>
      <c r="L243" s="184">
        <f t="shared" si="64"/>
        <v>-32596.772657394598</v>
      </c>
      <c r="M243" s="185">
        <f t="shared" si="58"/>
        <v>-82797.723480571643</v>
      </c>
      <c r="N243" s="185">
        <f t="shared" si="65"/>
        <v>2926013.2765194285</v>
      </c>
      <c r="O243" s="185">
        <f t="shared" si="66"/>
        <v>10245.108653399071</v>
      </c>
      <c r="P243" s="186">
        <f t="shared" si="55"/>
        <v>1.0002976018492775</v>
      </c>
      <c r="Q243" s="187">
        <v>18740.887462933359</v>
      </c>
      <c r="R243" s="186">
        <f t="shared" si="56"/>
        <v>7.1271250528726404E-2</v>
      </c>
      <c r="S243" s="186">
        <f t="shared" si="57"/>
        <v>6.4999684494699894E-2</v>
      </c>
      <c r="T243" s="188">
        <v>285601</v>
      </c>
      <c r="U243" s="189">
        <v>2808636</v>
      </c>
      <c r="V243" s="189">
        <v>9892.0363893790345</v>
      </c>
      <c r="Y243" s="15"/>
      <c r="Z243" s="15"/>
      <c r="AA243" s="15"/>
      <c r="AB243" s="15"/>
    </row>
    <row r="244" spans="2:28">
      <c r="B244" s="181">
        <v>4602</v>
      </c>
      <c r="C244" s="181" t="s">
        <v>262</v>
      </c>
      <c r="D244" s="181">
        <v>176217</v>
      </c>
      <c r="E244" s="181">
        <f t="shared" si="53"/>
        <v>10269.055944055945</v>
      </c>
      <c r="F244" s="182">
        <f t="shared" si="54"/>
        <v>1.0026357339497021</v>
      </c>
      <c r="G244" s="183">
        <f t="shared" si="59"/>
        <v>-16.197208098606279</v>
      </c>
      <c r="H244" s="183">
        <f t="shared" si="60"/>
        <v>-277.94409097208376</v>
      </c>
      <c r="I244" s="183">
        <f t="shared" si="61"/>
        <v>0</v>
      </c>
      <c r="J244" s="184">
        <f t="shared" si="62"/>
        <v>0</v>
      </c>
      <c r="K244" s="183">
        <f t="shared" si="63"/>
        <v>-114.1339584153928</v>
      </c>
      <c r="L244" s="184">
        <f t="shared" si="64"/>
        <v>-1958.5387264081405</v>
      </c>
      <c r="M244" s="185">
        <f t="shared" si="58"/>
        <v>-2236.4828173802243</v>
      </c>
      <c r="N244" s="185">
        <f t="shared" si="65"/>
        <v>173980.51718261978</v>
      </c>
      <c r="O244" s="185">
        <f t="shared" si="66"/>
        <v>10138.724777541946</v>
      </c>
      <c r="P244" s="186">
        <f t="shared" si="55"/>
        <v>0.9899106416426614</v>
      </c>
      <c r="Q244" s="187">
        <v>771.37730632573584</v>
      </c>
      <c r="R244" s="190">
        <f t="shared" si="56"/>
        <v>6.3765438806186389E-2</v>
      </c>
      <c r="S244" s="190">
        <f t="shared" si="57"/>
        <v>6.6679015474245332E-2</v>
      </c>
      <c r="T244" s="188">
        <v>17160</v>
      </c>
      <c r="U244" s="189">
        <v>165654</v>
      </c>
      <c r="V244" s="189">
        <v>9627.1284942174698</v>
      </c>
      <c r="W244" s="16"/>
      <c r="X244" s="105"/>
      <c r="Y244" s="16"/>
      <c r="Z244" s="16"/>
      <c r="AA244" s="16"/>
      <c r="AB244" s="15"/>
    </row>
    <row r="245" spans="2:28">
      <c r="B245" s="181">
        <v>4611</v>
      </c>
      <c r="C245" s="181" t="s">
        <v>263</v>
      </c>
      <c r="D245" s="181">
        <v>36764</v>
      </c>
      <c r="E245" s="181">
        <f t="shared" si="53"/>
        <v>9070.8117443868741</v>
      </c>
      <c r="F245" s="182">
        <f t="shared" si="54"/>
        <v>0.88564324124821059</v>
      </c>
      <c r="G245" s="183">
        <f t="shared" si="59"/>
        <v>702.74931170283594</v>
      </c>
      <c r="H245" s="183">
        <f t="shared" si="60"/>
        <v>2848.2429603315941</v>
      </c>
      <c r="I245" s="183">
        <f t="shared" si="61"/>
        <v>51.464977590448228</v>
      </c>
      <c r="J245" s="184">
        <f t="shared" si="62"/>
        <v>208.58755417408665</v>
      </c>
      <c r="K245" s="183">
        <f t="shared" si="63"/>
        <v>-62.668980824944569</v>
      </c>
      <c r="L245" s="184">
        <f t="shared" si="64"/>
        <v>-253.99737928350035</v>
      </c>
      <c r="M245" s="185">
        <f t="shared" si="58"/>
        <v>2594.2455810480938</v>
      </c>
      <c r="N245" s="185">
        <f t="shared" si="65"/>
        <v>39358.245581048097</v>
      </c>
      <c r="O245" s="185">
        <f t="shared" si="66"/>
        <v>9710.8920752647664</v>
      </c>
      <c r="P245" s="186">
        <f t="shared" si="55"/>
        <v>0.94813851012519124</v>
      </c>
      <c r="Q245" s="187">
        <v>-1032.1274138775934</v>
      </c>
      <c r="R245" s="190">
        <f t="shared" si="56"/>
        <v>8.0118694362017809E-2</v>
      </c>
      <c r="S245" s="190">
        <f t="shared" si="57"/>
        <v>8.2517181470149636E-2</v>
      </c>
      <c r="T245" s="188">
        <v>4053</v>
      </c>
      <c r="U245" s="189">
        <v>34037</v>
      </c>
      <c r="V245" s="189">
        <v>8379.3697685869029</v>
      </c>
      <c r="W245" s="16"/>
      <c r="X245" s="1"/>
      <c r="Y245" s="16"/>
      <c r="Z245" s="16"/>
      <c r="AA245" s="15"/>
      <c r="AB245" s="15"/>
    </row>
    <row r="246" spans="2:28">
      <c r="B246" s="181">
        <v>4612</v>
      </c>
      <c r="C246" s="181" t="s">
        <v>264</v>
      </c>
      <c r="D246" s="181">
        <v>47235</v>
      </c>
      <c r="E246" s="181">
        <f t="shared" si="53"/>
        <v>8146.774749913764</v>
      </c>
      <c r="F246" s="182">
        <f t="shared" si="54"/>
        <v>0.79542340846148829</v>
      </c>
      <c r="G246" s="183">
        <f t="shared" si="59"/>
        <v>1257.171508386702</v>
      </c>
      <c r="H246" s="183">
        <f t="shared" si="60"/>
        <v>7289.0804056260986</v>
      </c>
      <c r="I246" s="183">
        <f t="shared" si="61"/>
        <v>374.87792565603672</v>
      </c>
      <c r="J246" s="184">
        <f t="shared" si="62"/>
        <v>2173.542212953701</v>
      </c>
      <c r="K246" s="183">
        <f t="shared" si="63"/>
        <v>260.74396724064394</v>
      </c>
      <c r="L246" s="184">
        <f t="shared" si="64"/>
        <v>1511.7935220612537</v>
      </c>
      <c r="M246" s="185">
        <f t="shared" si="58"/>
        <v>8800.873927687353</v>
      </c>
      <c r="N246" s="185">
        <f t="shared" si="65"/>
        <v>56035.873927687353</v>
      </c>
      <c r="O246" s="185">
        <f t="shared" si="66"/>
        <v>9664.6902255411096</v>
      </c>
      <c r="P246" s="186">
        <f t="shared" si="55"/>
        <v>0.94362751848585491</v>
      </c>
      <c r="Q246" s="187">
        <v>1173.6560706483297</v>
      </c>
      <c r="R246" s="190">
        <f t="shared" si="56"/>
        <v>0.1059470849918052</v>
      </c>
      <c r="S246" s="190">
        <f t="shared" si="57"/>
        <v>9.9843203184330792E-2</v>
      </c>
      <c r="T246" s="188">
        <v>5798</v>
      </c>
      <c r="U246" s="189">
        <v>42710</v>
      </c>
      <c r="V246" s="189">
        <v>7407.2147069025314</v>
      </c>
      <c r="W246" s="16"/>
      <c r="X246" s="1"/>
      <c r="Y246" s="16"/>
      <c r="Z246" s="16"/>
      <c r="AA246" s="15"/>
      <c r="AB246" s="15"/>
    </row>
    <row r="247" spans="2:28">
      <c r="B247" s="181">
        <v>4613</v>
      </c>
      <c r="C247" s="181" t="s">
        <v>265</v>
      </c>
      <c r="D247" s="181">
        <v>115960</v>
      </c>
      <c r="E247" s="181">
        <f t="shared" si="53"/>
        <v>9701.3302099891225</v>
      </c>
      <c r="F247" s="182">
        <f t="shared" si="54"/>
        <v>0.94720492208547158</v>
      </c>
      <c r="G247" s="183">
        <f t="shared" si="59"/>
        <v>324.43823234148692</v>
      </c>
      <c r="H247" s="183">
        <f t="shared" si="60"/>
        <v>3878.0101911777933</v>
      </c>
      <c r="I247" s="183">
        <f t="shared" si="61"/>
        <v>0</v>
      </c>
      <c r="J247" s="184">
        <f t="shared" si="62"/>
        <v>0</v>
      </c>
      <c r="K247" s="183">
        <f t="shared" si="63"/>
        <v>-114.1339584153928</v>
      </c>
      <c r="L247" s="184">
        <f t="shared" si="64"/>
        <v>-1364.24320493919</v>
      </c>
      <c r="M247" s="185">
        <f t="shared" si="58"/>
        <v>2513.7669862386033</v>
      </c>
      <c r="N247" s="185">
        <f t="shared" si="65"/>
        <v>118473.76698623861</v>
      </c>
      <c r="O247" s="185">
        <f t="shared" si="66"/>
        <v>9911.6344839152189</v>
      </c>
      <c r="P247" s="186">
        <f t="shared" si="55"/>
        <v>0.96773831689696943</v>
      </c>
      <c r="Q247" s="187">
        <v>1134.5956493305173</v>
      </c>
      <c r="R247" s="190">
        <f t="shared" si="56"/>
        <v>0.10911316856683756</v>
      </c>
      <c r="S247" s="190">
        <f t="shared" si="57"/>
        <v>0.10948432665888676</v>
      </c>
      <c r="T247" s="188">
        <v>11953</v>
      </c>
      <c r="U247" s="189">
        <v>104552</v>
      </c>
      <c r="V247" s="189">
        <v>8743.9993309358542</v>
      </c>
      <c r="W247" s="16"/>
      <c r="X247" s="1"/>
      <c r="Y247" s="16"/>
      <c r="Z247" s="16"/>
      <c r="AA247" s="15"/>
      <c r="AB247" s="15"/>
    </row>
    <row r="248" spans="2:28">
      <c r="B248" s="181">
        <v>4614</v>
      </c>
      <c r="C248" s="181" t="s">
        <v>266</v>
      </c>
      <c r="D248" s="181">
        <v>185168</v>
      </c>
      <c r="E248" s="181">
        <f t="shared" si="53"/>
        <v>9817.5070250782028</v>
      </c>
      <c r="F248" s="182">
        <f t="shared" si="54"/>
        <v>0.9585480316078423</v>
      </c>
      <c r="G248" s="183">
        <f t="shared" si="59"/>
        <v>254.73214328803877</v>
      </c>
      <c r="H248" s="183">
        <f t="shared" si="60"/>
        <v>4804.5029545556999</v>
      </c>
      <c r="I248" s="183">
        <f t="shared" si="61"/>
        <v>0</v>
      </c>
      <c r="J248" s="184">
        <f t="shared" si="62"/>
        <v>0</v>
      </c>
      <c r="K248" s="183">
        <f t="shared" si="63"/>
        <v>-114.1339584153928</v>
      </c>
      <c r="L248" s="184">
        <f t="shared" si="64"/>
        <v>-2152.6805896727233</v>
      </c>
      <c r="M248" s="185">
        <f t="shared" si="58"/>
        <v>2651.8223648829767</v>
      </c>
      <c r="N248" s="185">
        <f t="shared" si="65"/>
        <v>187819.82236488297</v>
      </c>
      <c r="O248" s="185">
        <f t="shared" si="66"/>
        <v>9958.1052099508488</v>
      </c>
      <c r="P248" s="186">
        <f t="shared" si="55"/>
        <v>0.97227556070591759</v>
      </c>
      <c r="Q248" s="187">
        <v>2158.5183085436988</v>
      </c>
      <c r="R248" s="190">
        <f t="shared" si="56"/>
        <v>7.3437681159420287E-2</v>
      </c>
      <c r="S248" s="190">
        <f t="shared" si="57"/>
        <v>6.7632546570678187E-2</v>
      </c>
      <c r="T248" s="188">
        <v>18861</v>
      </c>
      <c r="U248" s="189">
        <v>172500</v>
      </c>
      <c r="V248" s="189">
        <v>9195.5861186630427</v>
      </c>
      <c r="W248" s="16"/>
      <c r="X248" s="1"/>
      <c r="Y248" s="16"/>
      <c r="Z248" s="16"/>
      <c r="AA248" s="15"/>
      <c r="AB248" s="15"/>
    </row>
    <row r="249" spans="2:28">
      <c r="B249" s="181">
        <v>4615</v>
      </c>
      <c r="C249" s="181" t="s">
        <v>267</v>
      </c>
      <c r="D249" s="181">
        <v>28481</v>
      </c>
      <c r="E249" s="181">
        <f t="shared" si="53"/>
        <v>9050.2065459167461</v>
      </c>
      <c r="F249" s="182">
        <f t="shared" si="54"/>
        <v>0.88363141967436531</v>
      </c>
      <c r="G249" s="183">
        <f t="shared" si="59"/>
        <v>715.11243078491282</v>
      </c>
      <c r="H249" s="183">
        <f t="shared" si="60"/>
        <v>2250.458819680121</v>
      </c>
      <c r="I249" s="183">
        <f t="shared" si="61"/>
        <v>58.676797054993038</v>
      </c>
      <c r="J249" s="184">
        <f t="shared" si="62"/>
        <v>184.65588033206311</v>
      </c>
      <c r="K249" s="183">
        <f t="shared" si="63"/>
        <v>-55.457161360399759</v>
      </c>
      <c r="L249" s="184">
        <f t="shared" si="64"/>
        <v>-174.52368680117803</v>
      </c>
      <c r="M249" s="185">
        <f t="shared" si="58"/>
        <v>2075.935132878943</v>
      </c>
      <c r="N249" s="185">
        <f t="shared" si="65"/>
        <v>30556.935132878942</v>
      </c>
      <c r="O249" s="185">
        <f t="shared" si="66"/>
        <v>9709.861815341259</v>
      </c>
      <c r="P249" s="186">
        <f t="shared" si="55"/>
        <v>0.94803791904649881</v>
      </c>
      <c r="Q249" s="187">
        <v>423.45884000178194</v>
      </c>
      <c r="R249" s="190">
        <f t="shared" si="56"/>
        <v>3.1285078031647172E-2</v>
      </c>
      <c r="S249" s="190">
        <f t="shared" si="57"/>
        <v>4.5048653906235421E-2</v>
      </c>
      <c r="T249" s="188">
        <v>3147</v>
      </c>
      <c r="U249" s="189">
        <v>27617</v>
      </c>
      <c r="V249" s="189">
        <v>8660.0815302602696</v>
      </c>
      <c r="W249" s="16"/>
      <c r="X249" s="1"/>
      <c r="Y249" s="16"/>
      <c r="Z249" s="16"/>
      <c r="AA249" s="15"/>
      <c r="AB249" s="15"/>
    </row>
    <row r="250" spans="2:28">
      <c r="B250" s="181">
        <v>4616</v>
      </c>
      <c r="C250" s="181" t="s">
        <v>268</v>
      </c>
      <c r="D250" s="181">
        <v>29781</v>
      </c>
      <c r="E250" s="181">
        <f t="shared" si="53"/>
        <v>10185.020519835842</v>
      </c>
      <c r="F250" s="182">
        <f t="shared" si="54"/>
        <v>0.99443080063356126</v>
      </c>
      <c r="G250" s="183">
        <f t="shared" si="59"/>
        <v>34.224046433455442</v>
      </c>
      <c r="H250" s="183">
        <f t="shared" si="60"/>
        <v>100.07111177142372</v>
      </c>
      <c r="I250" s="183">
        <f t="shared" si="61"/>
        <v>0</v>
      </c>
      <c r="J250" s="184">
        <f t="shared" si="62"/>
        <v>0</v>
      </c>
      <c r="K250" s="183">
        <f t="shared" si="63"/>
        <v>-114.1339584153928</v>
      </c>
      <c r="L250" s="184">
        <f t="shared" si="64"/>
        <v>-333.72769440660852</v>
      </c>
      <c r="M250" s="185">
        <f t="shared" si="58"/>
        <v>-233.6565826351848</v>
      </c>
      <c r="N250" s="185">
        <f t="shared" si="65"/>
        <v>29547.343417364817</v>
      </c>
      <c r="O250" s="185">
        <f t="shared" si="66"/>
        <v>10105.110607853903</v>
      </c>
      <c r="P250" s="186">
        <f t="shared" si="55"/>
        <v>0.98662866831620499</v>
      </c>
      <c r="Q250" s="187">
        <v>320.78359229000478</v>
      </c>
      <c r="R250" s="190">
        <f t="shared" si="56"/>
        <v>0.14785122374253229</v>
      </c>
      <c r="S250" s="190">
        <f t="shared" si="57"/>
        <v>0.12626031495120543</v>
      </c>
      <c r="T250" s="188">
        <v>2924</v>
      </c>
      <c r="U250" s="189">
        <v>25945</v>
      </c>
      <c r="V250" s="189">
        <v>9043.220634367377</v>
      </c>
      <c r="W250" s="16"/>
      <c r="X250" s="1"/>
      <c r="Y250" s="16"/>
      <c r="Z250" s="16"/>
      <c r="AA250" s="15"/>
      <c r="AB250" s="15"/>
    </row>
    <row r="251" spans="2:28">
      <c r="B251" s="181">
        <v>4617</v>
      </c>
      <c r="C251" s="181" t="s">
        <v>269</v>
      </c>
      <c r="D251" s="181">
        <v>142292</v>
      </c>
      <c r="E251" s="181">
        <f t="shared" si="53"/>
        <v>10912.800061354397</v>
      </c>
      <c r="F251" s="182">
        <f t="shared" si="54"/>
        <v>1.0654887224853169</v>
      </c>
      <c r="G251" s="183">
        <f t="shared" si="59"/>
        <v>-402.44367847767791</v>
      </c>
      <c r="H251" s="183">
        <f t="shared" si="60"/>
        <v>-5247.4631236704417</v>
      </c>
      <c r="I251" s="183">
        <f t="shared" si="61"/>
        <v>0</v>
      </c>
      <c r="J251" s="184">
        <f t="shared" si="62"/>
        <v>0</v>
      </c>
      <c r="K251" s="183">
        <f t="shared" si="63"/>
        <v>-114.1339584153928</v>
      </c>
      <c r="L251" s="184">
        <f t="shared" si="64"/>
        <v>-1488.1926837783067</v>
      </c>
      <c r="M251" s="185">
        <f t="shared" si="58"/>
        <v>-6735.6558074487484</v>
      </c>
      <c r="N251" s="185">
        <f t="shared" si="65"/>
        <v>135556.34419255125</v>
      </c>
      <c r="O251" s="185">
        <f t="shared" si="66"/>
        <v>10396.222424461326</v>
      </c>
      <c r="P251" s="186">
        <f t="shared" si="55"/>
        <v>1.0150518370569075</v>
      </c>
      <c r="Q251" s="187">
        <v>-5956.809213450967</v>
      </c>
      <c r="R251" s="190">
        <f t="shared" si="56"/>
        <v>7.263092034344211E-2</v>
      </c>
      <c r="S251" s="190">
        <f t="shared" si="57"/>
        <v>7.526334533393142E-2</v>
      </c>
      <c r="T251" s="188">
        <v>13039</v>
      </c>
      <c r="U251" s="189">
        <v>132657</v>
      </c>
      <c r="V251" s="189">
        <v>10148.955703465686</v>
      </c>
      <c r="W251" s="16"/>
      <c r="X251" s="1"/>
      <c r="Y251" s="16"/>
      <c r="Z251" s="16"/>
      <c r="AA251" s="15"/>
      <c r="AB251" s="15"/>
    </row>
    <row r="252" spans="2:28">
      <c r="B252" s="181">
        <v>4618</v>
      </c>
      <c r="C252" s="181" t="s">
        <v>270</v>
      </c>
      <c r="D252" s="181">
        <v>146847</v>
      </c>
      <c r="E252" s="181">
        <f t="shared" si="53"/>
        <v>13347.300490819851</v>
      </c>
      <c r="F252" s="182">
        <f t="shared" si="54"/>
        <v>1.303185073366611</v>
      </c>
      <c r="G252" s="183">
        <f t="shared" si="59"/>
        <v>-1863.1439361569501</v>
      </c>
      <c r="H252" s="183">
        <f t="shared" si="60"/>
        <v>-20498.309585598763</v>
      </c>
      <c r="I252" s="183">
        <f t="shared" si="61"/>
        <v>0</v>
      </c>
      <c r="J252" s="184">
        <f t="shared" si="62"/>
        <v>0</v>
      </c>
      <c r="K252" s="183">
        <f t="shared" si="63"/>
        <v>-114.1339584153928</v>
      </c>
      <c r="L252" s="184">
        <f t="shared" si="64"/>
        <v>-1255.7018104861515</v>
      </c>
      <c r="M252" s="185">
        <f t="shared" si="58"/>
        <v>-21754.011396084916</v>
      </c>
      <c r="N252" s="185">
        <f t="shared" si="65"/>
        <v>125092.98860391509</v>
      </c>
      <c r="O252" s="185">
        <f t="shared" si="66"/>
        <v>11370.022596247509</v>
      </c>
      <c r="P252" s="186">
        <f t="shared" si="55"/>
        <v>1.1101303774094251</v>
      </c>
      <c r="Q252" s="187">
        <v>-13602.508932156426</v>
      </c>
      <c r="R252" s="190">
        <f t="shared" si="56"/>
        <v>9.7601447054690593E-2</v>
      </c>
      <c r="S252" s="190">
        <f t="shared" si="57"/>
        <v>0.10219058235413749</v>
      </c>
      <c r="T252" s="188">
        <v>11002</v>
      </c>
      <c r="U252" s="189">
        <v>133789</v>
      </c>
      <c r="V252" s="189">
        <v>12109.793627805939</v>
      </c>
      <c r="W252" s="16"/>
      <c r="X252" s="105"/>
      <c r="Y252" s="16"/>
      <c r="Z252" s="16"/>
      <c r="AA252" s="16"/>
      <c r="AB252" s="15"/>
    </row>
    <row r="253" spans="2:28">
      <c r="B253" s="181">
        <v>4619</v>
      </c>
      <c r="C253" s="181" t="s">
        <v>271</v>
      </c>
      <c r="D253" s="181">
        <v>33671</v>
      </c>
      <c r="E253" s="181">
        <f t="shared" si="53"/>
        <v>37287.929125138427</v>
      </c>
      <c r="F253" s="182">
        <f t="shared" si="54"/>
        <v>3.6406667165434969</v>
      </c>
      <c r="G253" s="183">
        <f t="shared" si="59"/>
        <v>-16227.521116748096</v>
      </c>
      <c r="H253" s="183">
        <f t="shared" si="60"/>
        <v>-14653.45156842353</v>
      </c>
      <c r="I253" s="183">
        <f t="shared" si="61"/>
        <v>0</v>
      </c>
      <c r="J253" s="184">
        <f t="shared" si="62"/>
        <v>0</v>
      </c>
      <c r="K253" s="183">
        <f t="shared" si="63"/>
        <v>-114.1339584153928</v>
      </c>
      <c r="L253" s="184">
        <f t="shared" si="64"/>
        <v>-103.0629644490997</v>
      </c>
      <c r="M253" s="185">
        <f t="shared" si="58"/>
        <v>-14756.51453287263</v>
      </c>
      <c r="N253" s="185">
        <f t="shared" si="65"/>
        <v>18914.485467127372</v>
      </c>
      <c r="O253" s="185">
        <f t="shared" si="66"/>
        <v>20946.274049974942</v>
      </c>
      <c r="P253" s="186">
        <f t="shared" si="55"/>
        <v>2.0451230346801808</v>
      </c>
      <c r="Q253" s="187">
        <v>-7502.0609494398514</v>
      </c>
      <c r="R253" s="190">
        <f t="shared" si="56"/>
        <v>-2.3349576516997331E-2</v>
      </c>
      <c r="S253" s="190">
        <f t="shared" si="57"/>
        <v>-2.0104890724694912E-2</v>
      </c>
      <c r="T253" s="188">
        <v>903</v>
      </c>
      <c r="U253" s="189">
        <v>34476</v>
      </c>
      <c r="V253" s="189">
        <v>38052.980132450328</v>
      </c>
      <c r="W253" s="16"/>
      <c r="X253" s="1"/>
      <c r="Y253" s="16"/>
      <c r="Z253" s="16"/>
      <c r="AA253" s="15"/>
      <c r="AB253" s="15"/>
    </row>
    <row r="254" spans="2:28">
      <c r="B254" s="181">
        <v>4620</v>
      </c>
      <c r="C254" s="181" t="s">
        <v>272</v>
      </c>
      <c r="D254" s="181">
        <v>17909</v>
      </c>
      <c r="E254" s="181">
        <f t="shared" si="53"/>
        <v>16879.359095193213</v>
      </c>
      <c r="F254" s="182">
        <f t="shared" si="54"/>
        <v>1.6480432755657237</v>
      </c>
      <c r="G254" s="183">
        <f t="shared" si="59"/>
        <v>-3982.3790987809671</v>
      </c>
      <c r="H254" s="183">
        <f t="shared" si="60"/>
        <v>-4225.3042238066055</v>
      </c>
      <c r="I254" s="183">
        <f t="shared" si="61"/>
        <v>0</v>
      </c>
      <c r="J254" s="184">
        <f t="shared" si="62"/>
        <v>0</v>
      </c>
      <c r="K254" s="183">
        <f t="shared" si="63"/>
        <v>-114.1339584153928</v>
      </c>
      <c r="L254" s="184">
        <f t="shared" si="64"/>
        <v>-121.09612987873176</v>
      </c>
      <c r="M254" s="185">
        <f t="shared" si="58"/>
        <v>-4346.400353685337</v>
      </c>
      <c r="N254" s="185">
        <f t="shared" si="65"/>
        <v>13562.599646314662</v>
      </c>
      <c r="O254" s="185">
        <f t="shared" si="66"/>
        <v>12782.846037996855</v>
      </c>
      <c r="P254" s="186">
        <f t="shared" si="55"/>
        <v>1.2480736582890706</v>
      </c>
      <c r="Q254" s="187">
        <v>-2955.866076805848</v>
      </c>
      <c r="R254" s="190">
        <f t="shared" si="56"/>
        <v>1.3411045722046174E-2</v>
      </c>
      <c r="S254" s="190">
        <f t="shared" si="57"/>
        <v>3.1558840131771689E-2</v>
      </c>
      <c r="T254" s="188">
        <v>1061</v>
      </c>
      <c r="U254" s="189">
        <v>17672</v>
      </c>
      <c r="V254" s="189">
        <v>16362.962962962964</v>
      </c>
      <c r="W254" s="16"/>
      <c r="X254" s="1"/>
      <c r="Y254" s="16"/>
      <c r="Z254" s="16"/>
      <c r="AA254" s="15"/>
      <c r="AB254" s="15"/>
    </row>
    <row r="255" spans="2:28">
      <c r="B255" s="181">
        <v>4621</v>
      </c>
      <c r="C255" s="181" t="s">
        <v>273</v>
      </c>
      <c r="D255" s="181">
        <v>148639</v>
      </c>
      <c r="E255" s="181">
        <f t="shared" si="53"/>
        <v>9415.278393614999</v>
      </c>
      <c r="F255" s="182">
        <f t="shared" si="54"/>
        <v>0.91927579457653763</v>
      </c>
      <c r="G255" s="183">
        <f t="shared" si="59"/>
        <v>496.06932216596101</v>
      </c>
      <c r="H255" s="183">
        <f t="shared" si="60"/>
        <v>7831.4463890340267</v>
      </c>
      <c r="I255" s="183">
        <f t="shared" si="61"/>
        <v>0</v>
      </c>
      <c r="J255" s="184">
        <f t="shared" si="62"/>
        <v>0</v>
      </c>
      <c r="K255" s="183">
        <f t="shared" si="63"/>
        <v>-114.1339584153928</v>
      </c>
      <c r="L255" s="184">
        <f t="shared" si="64"/>
        <v>-1801.8328015038062</v>
      </c>
      <c r="M255" s="185">
        <f t="shared" si="58"/>
        <v>6029.6135875302207</v>
      </c>
      <c r="N255" s="185">
        <f t="shared" si="65"/>
        <v>154668.61358753021</v>
      </c>
      <c r="O255" s="185">
        <f t="shared" si="66"/>
        <v>9797.2137573655673</v>
      </c>
      <c r="P255" s="186">
        <f t="shared" si="55"/>
        <v>0.95656666589339567</v>
      </c>
      <c r="Q255" s="187">
        <v>-1720.6325678925086</v>
      </c>
      <c r="R255" s="190">
        <f t="shared" si="56"/>
        <v>6.0691909172649036E-2</v>
      </c>
      <c r="S255" s="190">
        <f t="shared" si="57"/>
        <v>5.7534088197725777E-2</v>
      </c>
      <c r="T255" s="188">
        <v>15787</v>
      </c>
      <c r="U255" s="189">
        <v>140134</v>
      </c>
      <c r="V255" s="189">
        <v>8903.0495552731882</v>
      </c>
      <c r="W255" s="16"/>
      <c r="X255" s="105"/>
      <c r="Y255" s="16"/>
      <c r="Z255" s="16"/>
      <c r="AA255" s="16"/>
      <c r="AB255" s="15"/>
    </row>
    <row r="256" spans="2:28">
      <c r="B256" s="181">
        <v>4622</v>
      </c>
      <c r="C256" s="181" t="s">
        <v>274</v>
      </c>
      <c r="D256" s="181">
        <v>81998</v>
      </c>
      <c r="E256" s="181">
        <f t="shared" si="53"/>
        <v>9691.2894456919985</v>
      </c>
      <c r="F256" s="182">
        <f t="shared" si="54"/>
        <v>0.94622457597232279</v>
      </c>
      <c r="G256" s="183">
        <f t="shared" si="59"/>
        <v>330.46269091976137</v>
      </c>
      <c r="H256" s="183">
        <f t="shared" si="60"/>
        <v>2796.0448278721005</v>
      </c>
      <c r="I256" s="183">
        <f t="shared" si="61"/>
        <v>0</v>
      </c>
      <c r="J256" s="184">
        <f t="shared" si="62"/>
        <v>0</v>
      </c>
      <c r="K256" s="183">
        <f t="shared" si="63"/>
        <v>-114.1339584153928</v>
      </c>
      <c r="L256" s="184">
        <f t="shared" si="64"/>
        <v>-965.68742215263842</v>
      </c>
      <c r="M256" s="185">
        <f t="shared" si="58"/>
        <v>1830.3574057194621</v>
      </c>
      <c r="N256" s="185">
        <f t="shared" si="65"/>
        <v>83828.357405719464</v>
      </c>
      <c r="O256" s="185">
        <f t="shared" si="66"/>
        <v>9907.6181781963678</v>
      </c>
      <c r="P256" s="186">
        <f t="shared" si="55"/>
        <v>0.96734617845170978</v>
      </c>
      <c r="Q256" s="187">
        <v>-2488.5830976277521</v>
      </c>
      <c r="R256" s="186">
        <f t="shared" si="56"/>
        <v>5.9255144617689992E-2</v>
      </c>
      <c r="S256" s="186">
        <f t="shared" si="57"/>
        <v>5.8754373954828569E-2</v>
      </c>
      <c r="T256" s="188">
        <v>8461</v>
      </c>
      <c r="U256" s="189">
        <v>77411</v>
      </c>
      <c r="V256" s="189">
        <v>9153.4823223365256</v>
      </c>
      <c r="Y256" s="15"/>
      <c r="Z256" s="15"/>
      <c r="AA256" s="15"/>
      <c r="AB256" s="15"/>
    </row>
    <row r="257" spans="2:28">
      <c r="B257" s="181">
        <v>4623</v>
      </c>
      <c r="C257" s="181" t="s">
        <v>275</v>
      </c>
      <c r="D257" s="181">
        <v>24969</v>
      </c>
      <c r="E257" s="181">
        <f t="shared" si="53"/>
        <v>9971.6453674121403</v>
      </c>
      <c r="F257" s="182">
        <f t="shared" si="54"/>
        <v>0.97359757567866156</v>
      </c>
      <c r="G257" s="183">
        <f t="shared" si="59"/>
        <v>162.24913788767626</v>
      </c>
      <c r="H257" s="183">
        <f t="shared" si="60"/>
        <v>406.27184127074139</v>
      </c>
      <c r="I257" s="183">
        <f t="shared" si="61"/>
        <v>0</v>
      </c>
      <c r="J257" s="184">
        <f t="shared" si="62"/>
        <v>0</v>
      </c>
      <c r="K257" s="183">
        <f t="shared" si="63"/>
        <v>-114.1339584153928</v>
      </c>
      <c r="L257" s="184">
        <f t="shared" si="64"/>
        <v>-285.79143187214356</v>
      </c>
      <c r="M257" s="185">
        <f t="shared" si="58"/>
        <v>120.48040939859783</v>
      </c>
      <c r="N257" s="185">
        <f t="shared" si="65"/>
        <v>25089.480409398599</v>
      </c>
      <c r="O257" s="185">
        <f t="shared" si="66"/>
        <v>10019.760546884423</v>
      </c>
      <c r="P257" s="186">
        <f t="shared" si="55"/>
        <v>0.97829537833424518</v>
      </c>
      <c r="Q257" s="187">
        <v>-1009.9648033193669</v>
      </c>
      <c r="R257" s="186">
        <f t="shared" si="56"/>
        <v>3.8816774837743387E-2</v>
      </c>
      <c r="S257" s="186">
        <f t="shared" si="57"/>
        <v>3.0934379182025677E-2</v>
      </c>
      <c r="T257" s="188">
        <v>2504</v>
      </c>
      <c r="U257" s="189">
        <v>24036</v>
      </c>
      <c r="V257" s="189">
        <v>9672.4346076458751</v>
      </c>
      <c r="Y257" s="15"/>
      <c r="Z257" s="15"/>
      <c r="AA257" s="15"/>
      <c r="AB257" s="15"/>
    </row>
    <row r="258" spans="2:28">
      <c r="B258" s="181">
        <v>4624</v>
      </c>
      <c r="C258" s="181" t="s">
        <v>276</v>
      </c>
      <c r="D258" s="181">
        <v>233099</v>
      </c>
      <c r="E258" s="181">
        <f t="shared" si="53"/>
        <v>9305.7207872569761</v>
      </c>
      <c r="F258" s="182">
        <f t="shared" si="54"/>
        <v>0.90857896210635025</v>
      </c>
      <c r="G258" s="183">
        <f t="shared" si="59"/>
        <v>561.80388598077479</v>
      </c>
      <c r="H258" s="183">
        <f t="shared" si="60"/>
        <v>14072.625539932427</v>
      </c>
      <c r="I258" s="183">
        <f t="shared" si="61"/>
        <v>0</v>
      </c>
      <c r="J258" s="184">
        <f t="shared" si="62"/>
        <v>0</v>
      </c>
      <c r="K258" s="183">
        <f t="shared" si="63"/>
        <v>-114.1339584153928</v>
      </c>
      <c r="L258" s="184">
        <f t="shared" si="64"/>
        <v>-2858.941524347174</v>
      </c>
      <c r="M258" s="185">
        <f t="shared" si="58"/>
        <v>11213.684015585253</v>
      </c>
      <c r="N258" s="185">
        <f t="shared" si="65"/>
        <v>244312.68401558526</v>
      </c>
      <c r="O258" s="185">
        <f t="shared" si="66"/>
        <v>9753.3907148223589</v>
      </c>
      <c r="P258" s="186">
        <f t="shared" si="55"/>
        <v>0.95228793290532077</v>
      </c>
      <c r="Q258" s="187">
        <v>1945.1580038550983</v>
      </c>
      <c r="R258" s="186">
        <f t="shared" si="56"/>
        <v>7.9611875318419706E-2</v>
      </c>
      <c r="S258" s="186">
        <f t="shared" si="57"/>
        <v>7.3534775457351501E-2</v>
      </c>
      <c r="T258" s="188">
        <v>25049</v>
      </c>
      <c r="U258" s="189">
        <v>215910</v>
      </c>
      <c r="V258" s="189">
        <v>8668.2993415770034</v>
      </c>
      <c r="Y258" s="15"/>
      <c r="Z258" s="16"/>
      <c r="AA258" s="16"/>
      <c r="AB258" s="15"/>
    </row>
    <row r="259" spans="2:28">
      <c r="B259" s="181">
        <v>4625</v>
      </c>
      <c r="C259" s="181" t="s">
        <v>277</v>
      </c>
      <c r="D259" s="181">
        <v>96111</v>
      </c>
      <c r="E259" s="181">
        <f t="shared" si="53"/>
        <v>18216.641394996208</v>
      </c>
      <c r="F259" s="182">
        <f t="shared" si="54"/>
        <v>1.7786109759916837</v>
      </c>
      <c r="G259" s="183">
        <f t="shared" si="59"/>
        <v>-4784.7484786627638</v>
      </c>
      <c r="H259" s="183">
        <f t="shared" si="60"/>
        <v>-25244.332973424742</v>
      </c>
      <c r="I259" s="183">
        <f t="shared" si="61"/>
        <v>0</v>
      </c>
      <c r="J259" s="184">
        <f t="shared" si="62"/>
        <v>0</v>
      </c>
      <c r="K259" s="183">
        <f t="shared" si="63"/>
        <v>-114.1339584153928</v>
      </c>
      <c r="L259" s="184">
        <f t="shared" si="64"/>
        <v>-602.17076459961243</v>
      </c>
      <c r="M259" s="185">
        <f t="shared" si="58"/>
        <v>-25846.503738024356</v>
      </c>
      <c r="N259" s="185">
        <f t="shared" si="65"/>
        <v>70264.496261975641</v>
      </c>
      <c r="O259" s="185">
        <f t="shared" si="66"/>
        <v>13317.758957918051</v>
      </c>
      <c r="P259" s="186">
        <f t="shared" si="55"/>
        <v>1.3003007384594545</v>
      </c>
      <c r="Q259" s="187">
        <v>-49.105392297511571</v>
      </c>
      <c r="R259" s="186">
        <f t="shared" si="56"/>
        <v>0.29092960470645124</v>
      </c>
      <c r="S259" s="186">
        <f t="shared" si="57"/>
        <v>0.28114242044029153</v>
      </c>
      <c r="T259" s="188">
        <v>5276</v>
      </c>
      <c r="U259" s="189">
        <v>74451</v>
      </c>
      <c r="V259" s="189">
        <v>14219.060351413293</v>
      </c>
      <c r="Y259" s="15"/>
      <c r="Z259" s="15"/>
      <c r="AA259" s="15"/>
      <c r="AB259" s="15"/>
    </row>
    <row r="260" spans="2:28">
      <c r="B260" s="181">
        <v>4626</v>
      </c>
      <c r="C260" s="181" t="s">
        <v>278</v>
      </c>
      <c r="D260" s="181">
        <v>356527</v>
      </c>
      <c r="E260" s="181">
        <f t="shared" si="53"/>
        <v>9221.1618042623631</v>
      </c>
      <c r="F260" s="182">
        <f t="shared" si="54"/>
        <v>0.90032291029022216</v>
      </c>
      <c r="G260" s="183">
        <f t="shared" si="59"/>
        <v>612.53927577754257</v>
      </c>
      <c r="H260" s="183">
        <f t="shared" si="60"/>
        <v>23683.218558662906</v>
      </c>
      <c r="I260" s="183">
        <f t="shared" si="61"/>
        <v>0</v>
      </c>
      <c r="J260" s="184">
        <f t="shared" si="62"/>
        <v>0</v>
      </c>
      <c r="K260" s="183">
        <f t="shared" si="63"/>
        <v>-114.1339584153928</v>
      </c>
      <c r="L260" s="184">
        <f t="shared" si="64"/>
        <v>-4412.8753681727467</v>
      </c>
      <c r="M260" s="185">
        <f t="shared" si="58"/>
        <v>19270.343190490159</v>
      </c>
      <c r="N260" s="185">
        <f t="shared" si="65"/>
        <v>375797.34319049015</v>
      </c>
      <c r="O260" s="185">
        <f t="shared" si="66"/>
        <v>9719.5671216245119</v>
      </c>
      <c r="P260" s="186">
        <f t="shared" si="55"/>
        <v>0.94898551217886939</v>
      </c>
      <c r="Q260" s="187">
        <v>3520.9351615255437</v>
      </c>
      <c r="R260" s="186">
        <f t="shared" si="56"/>
        <v>7.2706867812806525E-2</v>
      </c>
      <c r="S260" s="186">
        <f t="shared" si="57"/>
        <v>6.3051840138513671E-2</v>
      </c>
      <c r="T260" s="188">
        <v>38664</v>
      </c>
      <c r="U260" s="189">
        <v>332362</v>
      </c>
      <c r="V260" s="189">
        <v>8674.235306399416</v>
      </c>
      <c r="Y260" s="15"/>
      <c r="Z260" s="16"/>
      <c r="AA260" s="16"/>
      <c r="AB260" s="15"/>
    </row>
    <row r="261" spans="2:28">
      <c r="B261" s="181">
        <v>4627</v>
      </c>
      <c r="C261" s="181" t="s">
        <v>279</v>
      </c>
      <c r="D261" s="181">
        <v>252360</v>
      </c>
      <c r="E261" s="181">
        <f t="shared" si="53"/>
        <v>8527.4042035547754</v>
      </c>
      <c r="F261" s="182">
        <f t="shared" si="54"/>
        <v>0.83258677515199031</v>
      </c>
      <c r="G261" s="183">
        <f t="shared" si="59"/>
        <v>1028.7938362020952</v>
      </c>
      <c r="H261" s="183">
        <f t="shared" si="60"/>
        <v>30446.124788564804</v>
      </c>
      <c r="I261" s="183">
        <f t="shared" si="61"/>
        <v>241.65761688168274</v>
      </c>
      <c r="J261" s="184">
        <f t="shared" si="62"/>
        <v>7151.6155139965194</v>
      </c>
      <c r="K261" s="183">
        <f t="shared" si="63"/>
        <v>127.52365846628994</v>
      </c>
      <c r="L261" s="184">
        <f t="shared" si="64"/>
        <v>3773.9351486513847</v>
      </c>
      <c r="M261" s="185">
        <f t="shared" si="58"/>
        <v>34220.059937216189</v>
      </c>
      <c r="N261" s="185">
        <f t="shared" si="65"/>
        <v>286580.05993721617</v>
      </c>
      <c r="O261" s="185">
        <f t="shared" si="66"/>
        <v>9683.7216982231603</v>
      </c>
      <c r="P261" s="186">
        <f t="shared" si="55"/>
        <v>0.94548568682038003</v>
      </c>
      <c r="Q261" s="187">
        <v>5634.4561839887101</v>
      </c>
      <c r="R261" s="186">
        <f t="shared" si="56"/>
        <v>6.3768800161866868E-2</v>
      </c>
      <c r="S261" s="186">
        <f t="shared" si="57"/>
        <v>6.2295037885505673E-2</v>
      </c>
      <c r="T261" s="188">
        <v>29594</v>
      </c>
      <c r="U261" s="189">
        <v>237232</v>
      </c>
      <c r="V261" s="189">
        <v>8027.3407099110073</v>
      </c>
      <c r="Y261" s="15"/>
      <c r="Z261" s="15"/>
      <c r="AA261" s="15"/>
      <c r="AB261" s="15"/>
    </row>
    <row r="262" spans="2:28">
      <c r="B262" s="181">
        <v>4628</v>
      </c>
      <c r="C262" s="181" t="s">
        <v>280</v>
      </c>
      <c r="D262" s="181">
        <v>45176</v>
      </c>
      <c r="E262" s="181">
        <f t="shared" si="53"/>
        <v>11530.372639101583</v>
      </c>
      <c r="F262" s="182">
        <f t="shared" si="54"/>
        <v>1.1257864108151943</v>
      </c>
      <c r="G262" s="183">
        <f t="shared" si="59"/>
        <v>-772.98722512598908</v>
      </c>
      <c r="H262" s="183">
        <f t="shared" si="60"/>
        <v>-3028.5639480436253</v>
      </c>
      <c r="I262" s="183">
        <f t="shared" si="61"/>
        <v>0</v>
      </c>
      <c r="J262" s="184">
        <f t="shared" si="62"/>
        <v>0</v>
      </c>
      <c r="K262" s="183">
        <f t="shared" si="63"/>
        <v>-114.1339584153928</v>
      </c>
      <c r="L262" s="184">
        <f t="shared" si="64"/>
        <v>-447.17684907150897</v>
      </c>
      <c r="M262" s="185">
        <f t="shared" si="58"/>
        <v>-3475.7407971151342</v>
      </c>
      <c r="N262" s="185">
        <f t="shared" si="65"/>
        <v>41700.259202884867</v>
      </c>
      <c r="O262" s="185">
        <f t="shared" si="66"/>
        <v>10643.251455560201</v>
      </c>
      <c r="P262" s="186">
        <f t="shared" si="55"/>
        <v>1.0391709123888584</v>
      </c>
      <c r="Q262" s="187">
        <v>-4207.6385381011514</v>
      </c>
      <c r="R262" s="186">
        <f t="shared" si="56"/>
        <v>-2.2747852205216548E-3</v>
      </c>
      <c r="S262" s="186">
        <f t="shared" si="57"/>
        <v>1.2749662883610373E-2</v>
      </c>
      <c r="T262" s="188">
        <v>3918</v>
      </c>
      <c r="U262" s="189">
        <v>45279</v>
      </c>
      <c r="V262" s="189">
        <v>11385.21498617048</v>
      </c>
      <c r="Y262" s="15"/>
      <c r="Z262" s="15"/>
      <c r="AA262" s="15"/>
      <c r="AB262" s="15"/>
    </row>
    <row r="263" spans="2:28">
      <c r="B263" s="181">
        <v>4629</v>
      </c>
      <c r="C263" s="181" t="s">
        <v>281</v>
      </c>
      <c r="D263" s="181">
        <v>18182</v>
      </c>
      <c r="E263" s="181">
        <f t="shared" si="53"/>
        <v>48356.382978723406</v>
      </c>
      <c r="F263" s="182">
        <f t="shared" si="54"/>
        <v>4.7213529464789019</v>
      </c>
      <c r="G263" s="183">
        <f t="shared" si="59"/>
        <v>-22868.593428899083</v>
      </c>
      <c r="H263" s="183">
        <f t="shared" si="60"/>
        <v>-8598.5911292660548</v>
      </c>
      <c r="I263" s="183">
        <f t="shared" si="61"/>
        <v>0</v>
      </c>
      <c r="J263" s="184">
        <f t="shared" si="62"/>
        <v>0</v>
      </c>
      <c r="K263" s="183">
        <f t="shared" si="63"/>
        <v>-114.1339584153928</v>
      </c>
      <c r="L263" s="184">
        <f t="shared" si="64"/>
        <v>-42.914368364187695</v>
      </c>
      <c r="M263" s="185">
        <f t="shared" si="58"/>
        <v>-8641.5054976302417</v>
      </c>
      <c r="N263" s="185">
        <f t="shared" si="65"/>
        <v>9540.4945023697583</v>
      </c>
      <c r="O263" s="185">
        <f t="shared" si="66"/>
        <v>25373.655591408929</v>
      </c>
      <c r="P263" s="186">
        <f t="shared" si="55"/>
        <v>2.4773975266543427</v>
      </c>
      <c r="Q263" s="187">
        <v>-4287.7033410735148</v>
      </c>
      <c r="R263" s="186">
        <f t="shared" si="56"/>
        <v>-4.9853678929765888E-2</v>
      </c>
      <c r="S263" s="186">
        <f t="shared" si="57"/>
        <v>-1.9529860172205163E-2</v>
      </c>
      <c r="T263" s="188">
        <v>376</v>
      </c>
      <c r="U263" s="189">
        <v>19136</v>
      </c>
      <c r="V263" s="189">
        <v>49319.587628865978</v>
      </c>
      <c r="Y263" s="15"/>
      <c r="Z263" s="15"/>
      <c r="AA263" s="15"/>
      <c r="AB263" s="15"/>
    </row>
    <row r="264" spans="2:28">
      <c r="B264" s="181">
        <v>4630</v>
      </c>
      <c r="C264" s="181" t="s">
        <v>282</v>
      </c>
      <c r="D264" s="181">
        <v>65376</v>
      </c>
      <c r="E264" s="181">
        <f t="shared" ref="E264:E327" si="67">D264/T264*1000</f>
        <v>8091.0891089108909</v>
      </c>
      <c r="F264" s="182">
        <f t="shared" ref="F264:F327" si="68">E264/E$364</f>
        <v>0.78998645166219339</v>
      </c>
      <c r="G264" s="183">
        <f t="shared" si="59"/>
        <v>1290.5828929884258</v>
      </c>
      <c r="H264" s="183">
        <f t="shared" si="60"/>
        <v>10427.909775346481</v>
      </c>
      <c r="I264" s="183">
        <f t="shared" si="61"/>
        <v>394.36790000704235</v>
      </c>
      <c r="J264" s="184">
        <f t="shared" si="62"/>
        <v>3186.492632056902</v>
      </c>
      <c r="K264" s="183">
        <f t="shared" si="63"/>
        <v>280.23394159164957</v>
      </c>
      <c r="L264" s="184">
        <f t="shared" si="64"/>
        <v>2264.2902480605285</v>
      </c>
      <c r="M264" s="185">
        <f t="shared" si="58"/>
        <v>12692.200023407009</v>
      </c>
      <c r="N264" s="185">
        <f t="shared" si="65"/>
        <v>78068.200023407015</v>
      </c>
      <c r="O264" s="185">
        <f t="shared" si="66"/>
        <v>9661.9059434909686</v>
      </c>
      <c r="P264" s="186">
        <f t="shared" ref="P264:P327" si="69">O264/O$364</f>
        <v>0.94335567064589043</v>
      </c>
      <c r="Q264" s="187">
        <v>1036.8713782060313</v>
      </c>
      <c r="R264" s="186">
        <f t="shared" ref="R264:R327" si="70">(D264-U264)/U264</f>
        <v>6.8374950973983523E-2</v>
      </c>
      <c r="S264" s="186">
        <f t="shared" ref="S264:S327" si="71">(E264-V264)/V264</f>
        <v>7.0754994181598752E-2</v>
      </c>
      <c r="T264" s="188">
        <v>8080</v>
      </c>
      <c r="U264" s="189">
        <v>61192</v>
      </c>
      <c r="V264" s="189">
        <v>7556.4336873302054</v>
      </c>
      <c r="Y264" s="15"/>
      <c r="Z264" s="15"/>
      <c r="AA264" s="15"/>
      <c r="AB264" s="15"/>
    </row>
    <row r="265" spans="2:28">
      <c r="B265" s="181">
        <v>4631</v>
      </c>
      <c r="C265" s="181" t="s">
        <v>283</v>
      </c>
      <c r="D265" s="181">
        <v>253117</v>
      </c>
      <c r="E265" s="181">
        <f t="shared" si="67"/>
        <v>8627.9101475951884</v>
      </c>
      <c r="F265" s="182">
        <f t="shared" si="68"/>
        <v>0.84239983406590113</v>
      </c>
      <c r="G265" s="183">
        <f t="shared" si="59"/>
        <v>968.4902697778474</v>
      </c>
      <c r="H265" s="183">
        <f t="shared" si="60"/>
        <v>28412.59904447271</v>
      </c>
      <c r="I265" s="183">
        <f t="shared" si="61"/>
        <v>206.48053646753823</v>
      </c>
      <c r="J265" s="184">
        <f t="shared" si="62"/>
        <v>6057.5194983481688</v>
      </c>
      <c r="K265" s="183">
        <f t="shared" si="63"/>
        <v>92.346578052145432</v>
      </c>
      <c r="L265" s="184">
        <f t="shared" si="64"/>
        <v>2709.1715603157904</v>
      </c>
      <c r="M265" s="185">
        <f t="shared" ref="M265:M328" si="72">+H265+L265</f>
        <v>31121.7706047885</v>
      </c>
      <c r="N265" s="185">
        <f t="shared" si="65"/>
        <v>284238.7706047885</v>
      </c>
      <c r="O265" s="185">
        <f t="shared" si="66"/>
        <v>9688.746995425181</v>
      </c>
      <c r="P265" s="186">
        <f t="shared" si="69"/>
        <v>0.94597633976607565</v>
      </c>
      <c r="Q265" s="187">
        <v>4281.9575275284624</v>
      </c>
      <c r="R265" s="186">
        <f t="shared" si="70"/>
        <v>4.378574757009307E-2</v>
      </c>
      <c r="S265" s="186">
        <f t="shared" si="71"/>
        <v>3.9765302757214703E-2</v>
      </c>
      <c r="T265" s="188">
        <v>29337</v>
      </c>
      <c r="U265" s="189">
        <v>242499</v>
      </c>
      <c r="V265" s="189">
        <v>8297.9400492745681</v>
      </c>
      <c r="Y265" s="15"/>
      <c r="Z265" s="16"/>
      <c r="AA265" s="16"/>
      <c r="AB265" s="15"/>
    </row>
    <row r="266" spans="2:28">
      <c r="B266" s="181">
        <v>4632</v>
      </c>
      <c r="C266" s="181" t="s">
        <v>284</v>
      </c>
      <c r="D266" s="181">
        <v>31306</v>
      </c>
      <c r="E266" s="181">
        <f t="shared" si="67"/>
        <v>10946.153846153846</v>
      </c>
      <c r="F266" s="182">
        <f t="shared" si="68"/>
        <v>1.0687452727158913</v>
      </c>
      <c r="G266" s="183">
        <f t="shared" si="59"/>
        <v>-422.45594935734698</v>
      </c>
      <c r="H266" s="183">
        <f t="shared" si="60"/>
        <v>-1208.2240151620124</v>
      </c>
      <c r="I266" s="183">
        <f t="shared" si="61"/>
        <v>0</v>
      </c>
      <c r="J266" s="184">
        <f t="shared" si="62"/>
        <v>0</v>
      </c>
      <c r="K266" s="183">
        <f t="shared" si="63"/>
        <v>-114.1339584153928</v>
      </c>
      <c r="L266" s="184">
        <f t="shared" si="64"/>
        <v>-326.42312106802336</v>
      </c>
      <c r="M266" s="185">
        <f t="shared" si="72"/>
        <v>-1534.6471362300358</v>
      </c>
      <c r="N266" s="185">
        <f t="shared" si="65"/>
        <v>29771.352863769964</v>
      </c>
      <c r="O266" s="185">
        <f t="shared" si="66"/>
        <v>10409.563938381107</v>
      </c>
      <c r="P266" s="186">
        <f t="shared" si="69"/>
        <v>1.0163544571491372</v>
      </c>
      <c r="Q266" s="187">
        <v>413.16288438762513</v>
      </c>
      <c r="R266" s="186">
        <f t="shared" si="70"/>
        <v>5.7921059745877267E-2</v>
      </c>
      <c r="S266" s="186">
        <f t="shared" si="71"/>
        <v>6.1620084430303361E-2</v>
      </c>
      <c r="T266" s="188">
        <v>2860</v>
      </c>
      <c r="U266" s="189">
        <v>29592</v>
      </c>
      <c r="V266" s="189">
        <v>10310.801393728223</v>
      </c>
      <c r="Y266" s="15"/>
      <c r="Z266" s="15"/>
      <c r="AA266" s="15"/>
      <c r="AB266" s="15"/>
    </row>
    <row r="267" spans="2:28">
      <c r="B267" s="181">
        <v>4633</v>
      </c>
      <c r="C267" s="181" t="s">
        <v>285</v>
      </c>
      <c r="D267" s="181">
        <v>4702</v>
      </c>
      <c r="E267" s="181">
        <f t="shared" si="67"/>
        <v>8956.1904761904771</v>
      </c>
      <c r="F267" s="182">
        <f t="shared" si="68"/>
        <v>0.87445201003957529</v>
      </c>
      <c r="G267" s="183">
        <f t="shared" si="59"/>
        <v>771.52207262067418</v>
      </c>
      <c r="H267" s="183">
        <f t="shared" si="60"/>
        <v>405.04908812585393</v>
      </c>
      <c r="I267" s="183">
        <f t="shared" si="61"/>
        <v>91.582421459187202</v>
      </c>
      <c r="J267" s="184">
        <f t="shared" si="62"/>
        <v>48.080771266073278</v>
      </c>
      <c r="K267" s="183">
        <f t="shared" si="63"/>
        <v>-22.551536956205595</v>
      </c>
      <c r="L267" s="184">
        <f t="shared" si="64"/>
        <v>-11.839556902007939</v>
      </c>
      <c r="M267" s="185">
        <f t="shared" si="72"/>
        <v>393.209531223846</v>
      </c>
      <c r="N267" s="185">
        <f t="shared" si="65"/>
        <v>5095.2095312238462</v>
      </c>
      <c r="O267" s="185">
        <f t="shared" si="66"/>
        <v>9705.1610118549452</v>
      </c>
      <c r="P267" s="186">
        <f t="shared" si="69"/>
        <v>0.94757894856475933</v>
      </c>
      <c r="Q267" s="187">
        <v>123.12468732155497</v>
      </c>
      <c r="R267" s="186">
        <f t="shared" si="70"/>
        <v>-0.10026789131266743</v>
      </c>
      <c r="S267" s="186">
        <f t="shared" si="71"/>
        <v>-6.0851056074936558E-2</v>
      </c>
      <c r="T267" s="188">
        <v>525</v>
      </c>
      <c r="U267" s="189">
        <v>5226</v>
      </c>
      <c r="V267" s="189">
        <v>9536.4963503649633</v>
      </c>
      <c r="Y267" s="15"/>
      <c r="Z267" s="15"/>
    </row>
    <row r="268" spans="2:28">
      <c r="B268" s="181">
        <v>4634</v>
      </c>
      <c r="C268" s="181" t="s">
        <v>286</v>
      </c>
      <c r="D268" s="181">
        <v>25722</v>
      </c>
      <c r="E268" s="181">
        <f t="shared" si="67"/>
        <v>15495.180722891566</v>
      </c>
      <c r="F268" s="182">
        <f t="shared" si="68"/>
        <v>1.5128968019472522</v>
      </c>
      <c r="G268" s="183">
        <f t="shared" si="59"/>
        <v>-3151.8720753999792</v>
      </c>
      <c r="H268" s="183">
        <f t="shared" si="60"/>
        <v>-5232.1076451639656</v>
      </c>
      <c r="I268" s="183">
        <f t="shared" si="61"/>
        <v>0</v>
      </c>
      <c r="J268" s="184">
        <f t="shared" si="62"/>
        <v>0</v>
      </c>
      <c r="K268" s="183">
        <f t="shared" si="63"/>
        <v>-114.1339584153928</v>
      </c>
      <c r="L268" s="184">
        <f t="shared" si="64"/>
        <v>-189.46237096955204</v>
      </c>
      <c r="M268" s="185">
        <f t="shared" si="72"/>
        <v>-5421.570016133518</v>
      </c>
      <c r="N268" s="185">
        <f t="shared" si="65"/>
        <v>20300.429983866481</v>
      </c>
      <c r="O268" s="185">
        <f t="shared" si="66"/>
        <v>12229.174689076193</v>
      </c>
      <c r="P268" s="186">
        <f t="shared" si="69"/>
        <v>1.1940150688416815</v>
      </c>
      <c r="Q268" s="187">
        <v>-3232.3753887820103</v>
      </c>
      <c r="R268" s="186">
        <f t="shared" si="70"/>
        <v>4.4125112265219263E-3</v>
      </c>
      <c r="S268" s="186">
        <f t="shared" si="71"/>
        <v>2.3169612339788287E-2</v>
      </c>
      <c r="T268" s="188">
        <v>1660</v>
      </c>
      <c r="U268" s="189">
        <v>25609</v>
      </c>
      <c r="V268" s="189">
        <v>15144.293317563572</v>
      </c>
      <c r="Y268" s="15"/>
      <c r="Z268" s="15"/>
    </row>
    <row r="269" spans="2:28">
      <c r="B269" s="181">
        <v>4635</v>
      </c>
      <c r="C269" s="181" t="s">
        <v>287</v>
      </c>
      <c r="D269" s="181">
        <v>25137</v>
      </c>
      <c r="E269" s="181">
        <f t="shared" si="67"/>
        <v>11063.820422535211</v>
      </c>
      <c r="F269" s="182">
        <f t="shared" si="68"/>
        <v>1.0802338374694767</v>
      </c>
      <c r="G269" s="183">
        <f t="shared" si="59"/>
        <v>-493.05589518616614</v>
      </c>
      <c r="H269" s="183">
        <f t="shared" si="60"/>
        <v>-1120.2229938629696</v>
      </c>
      <c r="I269" s="183">
        <f t="shared" si="61"/>
        <v>0</v>
      </c>
      <c r="J269" s="184">
        <f t="shared" si="62"/>
        <v>0</v>
      </c>
      <c r="K269" s="183">
        <f t="shared" si="63"/>
        <v>-114.1339584153928</v>
      </c>
      <c r="L269" s="184">
        <f t="shared" si="64"/>
        <v>-259.31235351977244</v>
      </c>
      <c r="M269" s="185">
        <f t="shared" si="72"/>
        <v>-1379.535347382742</v>
      </c>
      <c r="N269" s="185">
        <f t="shared" si="65"/>
        <v>23757.464652617258</v>
      </c>
      <c r="O269" s="185">
        <f t="shared" si="66"/>
        <v>10456.630568933653</v>
      </c>
      <c r="P269" s="186">
        <f t="shared" si="69"/>
        <v>1.0209498830505714</v>
      </c>
      <c r="Q269" s="187">
        <v>-33.764869465496986</v>
      </c>
      <c r="R269" s="186">
        <f t="shared" si="70"/>
        <v>0.1442031954117165</v>
      </c>
      <c r="S269" s="186">
        <f t="shared" si="71"/>
        <v>0.15679345944573619</v>
      </c>
      <c r="T269" s="188">
        <v>2272</v>
      </c>
      <c r="U269" s="189">
        <v>21969</v>
      </c>
      <c r="V269" s="189">
        <v>9564.2141924249026</v>
      </c>
      <c r="Y269" s="15"/>
      <c r="Z269" s="15"/>
    </row>
    <row r="270" spans="2:28">
      <c r="B270" s="181">
        <v>4636</v>
      </c>
      <c r="C270" s="181" t="s">
        <v>288</v>
      </c>
      <c r="D270" s="181">
        <v>7737</v>
      </c>
      <c r="E270" s="181">
        <f t="shared" si="67"/>
        <v>9843.5114503816803</v>
      </c>
      <c r="F270" s="182">
        <f t="shared" si="68"/>
        <v>0.96108701534618535</v>
      </c>
      <c r="G270" s="183">
        <f t="shared" si="59"/>
        <v>239.12948810595225</v>
      </c>
      <c r="H270" s="183">
        <f t="shared" si="60"/>
        <v>187.95577765127848</v>
      </c>
      <c r="I270" s="183">
        <f t="shared" si="61"/>
        <v>0</v>
      </c>
      <c r="J270" s="184">
        <f t="shared" si="62"/>
        <v>0</v>
      </c>
      <c r="K270" s="183">
        <f t="shared" si="63"/>
        <v>-114.1339584153928</v>
      </c>
      <c r="L270" s="184">
        <f t="shared" si="64"/>
        <v>-89.709291314498742</v>
      </c>
      <c r="M270" s="185">
        <f t="shared" si="72"/>
        <v>98.246486336779739</v>
      </c>
      <c r="N270" s="185">
        <f t="shared" si="65"/>
        <v>7835.2464863367795</v>
      </c>
      <c r="O270" s="185">
        <f t="shared" si="66"/>
        <v>9968.5069800722376</v>
      </c>
      <c r="P270" s="186">
        <f t="shared" si="69"/>
        <v>0.97329115420125456</v>
      </c>
      <c r="Q270" s="187">
        <v>134.86056892610804</v>
      </c>
      <c r="R270" s="186">
        <f t="shared" si="70"/>
        <v>-1.0234105155430473E-2</v>
      </c>
      <c r="S270" s="186">
        <f t="shared" si="71"/>
        <v>9.9138011009476997E-3</v>
      </c>
      <c r="T270" s="188">
        <v>786</v>
      </c>
      <c r="U270" s="189">
        <v>7817</v>
      </c>
      <c r="V270" s="189">
        <v>9746.8827930174557</v>
      </c>
      <c r="Y270" s="15"/>
      <c r="Z270" s="15"/>
      <c r="AA270" s="15"/>
      <c r="AB270" s="15"/>
    </row>
    <row r="271" spans="2:28">
      <c r="B271" s="181">
        <v>4637</v>
      </c>
      <c r="C271" s="181" t="s">
        <v>289</v>
      </c>
      <c r="D271" s="181">
        <v>12649</v>
      </c>
      <c r="E271" s="181">
        <f t="shared" si="67"/>
        <v>9775.1159196290573</v>
      </c>
      <c r="F271" s="182">
        <f t="shared" si="68"/>
        <v>0.95440910809272161</v>
      </c>
      <c r="G271" s="183">
        <f t="shared" si="59"/>
        <v>280.16680655752606</v>
      </c>
      <c r="H271" s="183">
        <f t="shared" si="60"/>
        <v>362.53584768543868</v>
      </c>
      <c r="I271" s="183">
        <f t="shared" si="61"/>
        <v>0</v>
      </c>
      <c r="J271" s="184">
        <f t="shared" si="62"/>
        <v>0</v>
      </c>
      <c r="K271" s="183">
        <f t="shared" si="63"/>
        <v>-114.1339584153928</v>
      </c>
      <c r="L271" s="184">
        <f t="shared" si="64"/>
        <v>-147.68934218951827</v>
      </c>
      <c r="M271" s="185">
        <f t="shared" si="72"/>
        <v>214.84650549592041</v>
      </c>
      <c r="N271" s="185">
        <f t="shared" si="65"/>
        <v>12863.84650549592</v>
      </c>
      <c r="O271" s="185">
        <f t="shared" si="66"/>
        <v>9941.1487677711903</v>
      </c>
      <c r="P271" s="186">
        <f t="shared" si="69"/>
        <v>0.9706199912998692</v>
      </c>
      <c r="Q271" s="187">
        <v>154.71243790125337</v>
      </c>
      <c r="R271" s="186">
        <f t="shared" si="70"/>
        <v>1.6800643086816721E-2</v>
      </c>
      <c r="S271" s="186">
        <f t="shared" si="71"/>
        <v>4.3517197851076245E-2</v>
      </c>
      <c r="T271" s="188">
        <v>1294</v>
      </c>
      <c r="U271" s="189">
        <v>12440</v>
      </c>
      <c r="V271" s="189">
        <v>9367.469879518072</v>
      </c>
      <c r="Y271" s="15"/>
      <c r="Z271" s="15"/>
      <c r="AA271" s="15"/>
      <c r="AB271" s="15"/>
    </row>
    <row r="272" spans="2:28">
      <c r="B272" s="181">
        <v>4638</v>
      </c>
      <c r="C272" s="181" t="s">
        <v>290</v>
      </c>
      <c r="D272" s="181">
        <v>51186</v>
      </c>
      <c r="E272" s="181">
        <f t="shared" si="67"/>
        <v>12641.639911089158</v>
      </c>
      <c r="F272" s="182">
        <f t="shared" si="68"/>
        <v>1.234286771796135</v>
      </c>
      <c r="G272" s="183">
        <f t="shared" si="59"/>
        <v>-1439.7475883185343</v>
      </c>
      <c r="H272" s="183">
        <f t="shared" si="60"/>
        <v>-5829.5379851017451</v>
      </c>
      <c r="I272" s="183">
        <f t="shared" si="61"/>
        <v>0</v>
      </c>
      <c r="J272" s="184">
        <f t="shared" si="62"/>
        <v>0</v>
      </c>
      <c r="K272" s="183">
        <f t="shared" si="63"/>
        <v>-114.1339584153928</v>
      </c>
      <c r="L272" s="184">
        <f t="shared" si="64"/>
        <v>-462.12839762392542</v>
      </c>
      <c r="M272" s="185">
        <f t="shared" si="72"/>
        <v>-6291.6663827256707</v>
      </c>
      <c r="N272" s="185">
        <f t="shared" si="65"/>
        <v>44894.333617274329</v>
      </c>
      <c r="O272" s="185">
        <f t="shared" si="66"/>
        <v>11087.758364355232</v>
      </c>
      <c r="P272" s="186">
        <f t="shared" si="69"/>
        <v>1.0825710567812348</v>
      </c>
      <c r="Q272" s="187">
        <v>-4291.0617766134674</v>
      </c>
      <c r="R272" s="190">
        <f t="shared" si="70"/>
        <v>6.9203935412445433E-2</v>
      </c>
      <c r="S272" s="190">
        <f t="shared" si="71"/>
        <v>8.293537642045902E-2</v>
      </c>
      <c r="T272" s="188">
        <v>4049</v>
      </c>
      <c r="U272" s="189">
        <v>47873</v>
      </c>
      <c r="V272" s="189">
        <v>11673.49426969032</v>
      </c>
      <c r="W272" s="1"/>
      <c r="X272" s="105"/>
      <c r="Y272" s="16"/>
      <c r="Z272" s="16"/>
      <c r="AA272" s="15"/>
      <c r="AB272" s="15"/>
    </row>
    <row r="273" spans="2:28">
      <c r="B273" s="181">
        <v>4639</v>
      </c>
      <c r="C273" s="181" t="s">
        <v>291</v>
      </c>
      <c r="D273" s="181">
        <v>33052</v>
      </c>
      <c r="E273" s="181">
        <f t="shared" si="67"/>
        <v>12658.751436231329</v>
      </c>
      <c r="F273" s="182">
        <f t="shared" si="68"/>
        <v>1.2359574829757589</v>
      </c>
      <c r="G273" s="183">
        <f t="shared" si="59"/>
        <v>-1450.0145034038367</v>
      </c>
      <c r="H273" s="183">
        <f t="shared" si="60"/>
        <v>-3785.9878683874176</v>
      </c>
      <c r="I273" s="183">
        <f t="shared" si="61"/>
        <v>0</v>
      </c>
      <c r="J273" s="184">
        <f t="shared" si="62"/>
        <v>0</v>
      </c>
      <c r="K273" s="183">
        <f t="shared" si="63"/>
        <v>-114.1339584153928</v>
      </c>
      <c r="L273" s="184">
        <f t="shared" si="64"/>
        <v>-298.00376542259062</v>
      </c>
      <c r="M273" s="185">
        <f t="shared" si="72"/>
        <v>-4083.9916338100084</v>
      </c>
      <c r="N273" s="185">
        <f t="shared" si="65"/>
        <v>28968.008366189992</v>
      </c>
      <c r="O273" s="185">
        <f t="shared" si="66"/>
        <v>11094.602974412099</v>
      </c>
      <c r="P273" s="186">
        <f t="shared" si="69"/>
        <v>1.0832393412530843</v>
      </c>
      <c r="Q273" s="187">
        <v>-2921.6708072950732</v>
      </c>
      <c r="R273" s="190">
        <f t="shared" si="70"/>
        <v>-7.3878311009670248E-3</v>
      </c>
      <c r="S273" s="190">
        <f t="shared" si="71"/>
        <v>1.7361413439111321E-3</v>
      </c>
      <c r="T273" s="188">
        <v>2611</v>
      </c>
      <c r="U273" s="189">
        <v>33298</v>
      </c>
      <c r="V273" s="189">
        <v>12636.812144212523</v>
      </c>
      <c r="W273" s="1"/>
      <c r="X273" s="1"/>
      <c r="Y273" s="16"/>
      <c r="Z273" s="16"/>
      <c r="AA273" s="15"/>
      <c r="AB273" s="15"/>
    </row>
    <row r="274" spans="2:28">
      <c r="B274" s="181">
        <v>4640</v>
      </c>
      <c r="C274" s="181" t="s">
        <v>292</v>
      </c>
      <c r="D274" s="181">
        <v>107950</v>
      </c>
      <c r="E274" s="181">
        <f t="shared" si="67"/>
        <v>9042.5531914893618</v>
      </c>
      <c r="F274" s="182">
        <f t="shared" si="68"/>
        <v>0.88288417214983317</v>
      </c>
      <c r="G274" s="183">
        <f t="shared" si="59"/>
        <v>719.70444344134341</v>
      </c>
      <c r="H274" s="183">
        <f t="shared" si="60"/>
        <v>8591.8316458027566</v>
      </c>
      <c r="I274" s="183">
        <f t="shared" si="61"/>
        <v>61.355471104577553</v>
      </c>
      <c r="J274" s="184">
        <f t="shared" si="62"/>
        <v>732.46161404644681</v>
      </c>
      <c r="K274" s="183">
        <f t="shared" si="63"/>
        <v>-52.778487310815244</v>
      </c>
      <c r="L274" s="184">
        <f t="shared" si="64"/>
        <v>-630.06958151651247</v>
      </c>
      <c r="M274" s="185">
        <f t="shared" si="72"/>
        <v>7961.7620642862439</v>
      </c>
      <c r="N274" s="185">
        <f t="shared" si="65"/>
        <v>115911.76206428625</v>
      </c>
      <c r="O274" s="185">
        <f t="shared" si="66"/>
        <v>9709.4791476198898</v>
      </c>
      <c r="P274" s="186">
        <f t="shared" si="69"/>
        <v>0.94800055667027228</v>
      </c>
      <c r="Q274" s="187">
        <v>-967.50949096242039</v>
      </c>
      <c r="R274" s="190">
        <f t="shared" si="70"/>
        <v>4.6716828918279489E-2</v>
      </c>
      <c r="S274" s="190">
        <f t="shared" si="71"/>
        <v>3.8738002361773945E-2</v>
      </c>
      <c r="T274" s="188">
        <v>11938</v>
      </c>
      <c r="U274" s="189">
        <v>103132</v>
      </c>
      <c r="V274" s="189">
        <v>8705.3262429306997</v>
      </c>
      <c r="W274" s="1"/>
      <c r="X274" s="105"/>
      <c r="Y274" s="16"/>
      <c r="Z274" s="16"/>
      <c r="AA274" s="16"/>
      <c r="AB274" s="15"/>
    </row>
    <row r="275" spans="2:28">
      <c r="B275" s="181">
        <v>4641</v>
      </c>
      <c r="C275" s="181" t="s">
        <v>293</v>
      </c>
      <c r="D275" s="181">
        <v>46621</v>
      </c>
      <c r="E275" s="181">
        <f t="shared" si="67"/>
        <v>26235.790658413054</v>
      </c>
      <c r="F275" s="182">
        <f t="shared" si="68"/>
        <v>2.5615734655506324</v>
      </c>
      <c r="G275" s="183">
        <f t="shared" si="59"/>
        <v>-9596.2380367128717</v>
      </c>
      <c r="H275" s="183">
        <f t="shared" si="60"/>
        <v>-17052.514991238771</v>
      </c>
      <c r="I275" s="183">
        <f t="shared" si="61"/>
        <v>0</v>
      </c>
      <c r="J275" s="184">
        <f t="shared" si="62"/>
        <v>0</v>
      </c>
      <c r="K275" s="183">
        <f t="shared" si="63"/>
        <v>-114.1339584153928</v>
      </c>
      <c r="L275" s="184">
        <f t="shared" si="64"/>
        <v>-202.81604410415301</v>
      </c>
      <c r="M275" s="185">
        <f t="shared" si="72"/>
        <v>-17255.331035342926</v>
      </c>
      <c r="N275" s="185">
        <f t="shared" si="65"/>
        <v>29365.668964657074</v>
      </c>
      <c r="O275" s="185">
        <f t="shared" si="66"/>
        <v>16525.418663284792</v>
      </c>
      <c r="P275" s="186">
        <f t="shared" si="69"/>
        <v>1.6134857342830344</v>
      </c>
      <c r="Q275" s="187">
        <v>-9174.8969071479678</v>
      </c>
      <c r="R275" s="190">
        <f t="shared" si="70"/>
        <v>-2.0052548607461904E-2</v>
      </c>
      <c r="S275" s="190">
        <f t="shared" si="71"/>
        <v>-1.784670178384341E-2</v>
      </c>
      <c r="T275" s="188">
        <v>1777</v>
      </c>
      <c r="U275" s="189">
        <v>47575</v>
      </c>
      <c r="V275" s="189">
        <v>26712.521055586749</v>
      </c>
      <c r="Y275" s="15"/>
      <c r="Z275" s="15"/>
      <c r="AA275" s="15"/>
      <c r="AB275" s="15"/>
    </row>
    <row r="276" spans="2:28">
      <c r="B276" s="181">
        <v>4642</v>
      </c>
      <c r="C276" s="181" t="s">
        <v>294</v>
      </c>
      <c r="D276" s="181">
        <v>32457</v>
      </c>
      <c r="E276" s="181">
        <f t="shared" si="67"/>
        <v>15245.18553311414</v>
      </c>
      <c r="F276" s="182">
        <f t="shared" si="68"/>
        <v>1.4884881209592522</v>
      </c>
      <c r="G276" s="183">
        <f t="shared" si="59"/>
        <v>-3001.8749615335232</v>
      </c>
      <c r="H276" s="183">
        <f t="shared" si="60"/>
        <v>-6390.9917931048712</v>
      </c>
      <c r="I276" s="183">
        <f t="shared" si="61"/>
        <v>0</v>
      </c>
      <c r="J276" s="184">
        <f t="shared" si="62"/>
        <v>0</v>
      </c>
      <c r="K276" s="183">
        <f t="shared" si="63"/>
        <v>-114.1339584153928</v>
      </c>
      <c r="L276" s="184">
        <f t="shared" si="64"/>
        <v>-242.99119746637126</v>
      </c>
      <c r="M276" s="185">
        <f t="shared" si="72"/>
        <v>-6633.9829905712422</v>
      </c>
      <c r="N276" s="185">
        <f t="shared" si="65"/>
        <v>25823.017009428757</v>
      </c>
      <c r="O276" s="185">
        <f t="shared" si="66"/>
        <v>12129.17661316522</v>
      </c>
      <c r="P276" s="186">
        <f t="shared" si="69"/>
        <v>1.1842515964464815</v>
      </c>
      <c r="Q276" s="187">
        <v>-3997.6830136848785</v>
      </c>
      <c r="R276" s="190">
        <f t="shared" si="70"/>
        <v>2.0660377358490568E-2</v>
      </c>
      <c r="S276" s="190">
        <f t="shared" si="71"/>
        <v>1.9222152308196908E-2</v>
      </c>
      <c r="T276" s="188">
        <v>2129</v>
      </c>
      <c r="U276" s="189">
        <v>31800</v>
      </c>
      <c r="V276" s="189">
        <v>14957.66698024459</v>
      </c>
      <c r="Y276" s="15"/>
      <c r="Z276" s="15"/>
      <c r="AA276" s="15"/>
      <c r="AB276" s="15"/>
    </row>
    <row r="277" spans="2:28">
      <c r="B277" s="181">
        <v>4643</v>
      </c>
      <c r="C277" s="181" t="s">
        <v>295</v>
      </c>
      <c r="D277" s="181">
        <v>72190</v>
      </c>
      <c r="E277" s="181">
        <f t="shared" si="67"/>
        <v>13963.249516441007</v>
      </c>
      <c r="F277" s="182">
        <f t="shared" si="68"/>
        <v>1.3633242435828119</v>
      </c>
      <c r="G277" s="183">
        <f t="shared" si="59"/>
        <v>-2232.7133515296432</v>
      </c>
      <c r="H277" s="183">
        <f t="shared" si="60"/>
        <v>-11543.128027408255</v>
      </c>
      <c r="I277" s="183">
        <f t="shared" si="61"/>
        <v>0</v>
      </c>
      <c r="J277" s="184">
        <f t="shared" si="62"/>
        <v>0</v>
      </c>
      <c r="K277" s="183">
        <f t="shared" si="63"/>
        <v>-114.1339584153928</v>
      </c>
      <c r="L277" s="184">
        <f t="shared" si="64"/>
        <v>-590.07256500758081</v>
      </c>
      <c r="M277" s="185">
        <f t="shared" si="72"/>
        <v>-12133.200592415835</v>
      </c>
      <c r="N277" s="185">
        <f t="shared" si="65"/>
        <v>60056.799407584163</v>
      </c>
      <c r="O277" s="185">
        <f t="shared" si="66"/>
        <v>11616.40220649597</v>
      </c>
      <c r="P277" s="186">
        <f t="shared" si="69"/>
        <v>1.1341860454959054</v>
      </c>
      <c r="Q277" s="187">
        <v>-5821.420939760832</v>
      </c>
      <c r="R277" s="190">
        <f t="shared" si="70"/>
        <v>3.7838925788550561E-2</v>
      </c>
      <c r="S277" s="190">
        <f t="shared" si="71"/>
        <v>4.2456004181807221E-2</v>
      </c>
      <c r="T277" s="188">
        <v>5170</v>
      </c>
      <c r="U277" s="189">
        <v>69558</v>
      </c>
      <c r="V277" s="189">
        <v>13394.569612940497</v>
      </c>
      <c r="Y277" s="15"/>
      <c r="Z277" s="15"/>
      <c r="AA277" s="15"/>
      <c r="AB277" s="15"/>
    </row>
    <row r="278" spans="2:28">
      <c r="B278" s="181">
        <v>4644</v>
      </c>
      <c r="C278" s="181" t="s">
        <v>296</v>
      </c>
      <c r="D278" s="181">
        <v>75075</v>
      </c>
      <c r="E278" s="181">
        <f t="shared" si="67"/>
        <v>14468.105608016958</v>
      </c>
      <c r="F278" s="182">
        <f t="shared" si="68"/>
        <v>1.4126166771496218</v>
      </c>
      <c r="G278" s="183">
        <f t="shared" si="59"/>
        <v>-2535.6270064752143</v>
      </c>
      <c r="H278" s="183">
        <f t="shared" si="60"/>
        <v>-13157.368536599888</v>
      </c>
      <c r="I278" s="183">
        <f t="shared" si="61"/>
        <v>0</v>
      </c>
      <c r="J278" s="184">
        <f t="shared" si="62"/>
        <v>0</v>
      </c>
      <c r="K278" s="183">
        <f t="shared" si="63"/>
        <v>-114.1339584153928</v>
      </c>
      <c r="L278" s="184">
        <f t="shared" si="64"/>
        <v>-592.24111021747319</v>
      </c>
      <c r="M278" s="185">
        <f t="shared" si="72"/>
        <v>-13749.609646817362</v>
      </c>
      <c r="N278" s="185">
        <f t="shared" si="65"/>
        <v>61325.390353182636</v>
      </c>
      <c r="O278" s="185">
        <f t="shared" si="66"/>
        <v>11818.344643126351</v>
      </c>
      <c r="P278" s="186">
        <f t="shared" si="69"/>
        <v>1.1539030189226296</v>
      </c>
      <c r="Q278" s="187">
        <v>-9917.2304171023115</v>
      </c>
      <c r="R278" s="190">
        <f t="shared" si="70"/>
        <v>2.1261834802481228E-2</v>
      </c>
      <c r="S278" s="190">
        <f t="shared" si="71"/>
        <v>1.8309642179232522E-2</v>
      </c>
      <c r="T278" s="188">
        <v>5189</v>
      </c>
      <c r="U278" s="189">
        <v>73512</v>
      </c>
      <c r="V278" s="189">
        <v>14207.962891379977</v>
      </c>
      <c r="Y278" s="15"/>
      <c r="Z278" s="15"/>
      <c r="AA278" s="15"/>
      <c r="AB278" s="15"/>
    </row>
    <row r="279" spans="2:28">
      <c r="B279" s="181">
        <v>4645</v>
      </c>
      <c r="C279" s="181" t="s">
        <v>297</v>
      </c>
      <c r="D279" s="181">
        <v>26297</v>
      </c>
      <c r="E279" s="181">
        <f t="shared" si="67"/>
        <v>8792.0427950518224</v>
      </c>
      <c r="F279" s="182">
        <f t="shared" si="68"/>
        <v>0.85842518813391988</v>
      </c>
      <c r="G279" s="183">
        <f t="shared" si="59"/>
        <v>870.01068130386705</v>
      </c>
      <c r="H279" s="183">
        <f t="shared" si="60"/>
        <v>2602.2019477798663</v>
      </c>
      <c r="I279" s="183">
        <f t="shared" si="61"/>
        <v>149.03410985771632</v>
      </c>
      <c r="J279" s="184">
        <f t="shared" si="62"/>
        <v>445.7610225844295</v>
      </c>
      <c r="K279" s="183">
        <f t="shared" si="63"/>
        <v>34.900151442323519</v>
      </c>
      <c r="L279" s="184">
        <f t="shared" si="64"/>
        <v>104.38635296398965</v>
      </c>
      <c r="M279" s="185">
        <f t="shared" si="72"/>
        <v>2706.5883007438561</v>
      </c>
      <c r="N279" s="185">
        <f t="shared" si="65"/>
        <v>29003.588300743857</v>
      </c>
      <c r="O279" s="185">
        <f t="shared" si="66"/>
        <v>9696.9536277980133</v>
      </c>
      <c r="P279" s="186">
        <f t="shared" si="69"/>
        <v>0.94677760746947659</v>
      </c>
      <c r="Q279" s="187">
        <v>806.36607576908773</v>
      </c>
      <c r="R279" s="190">
        <f t="shared" si="70"/>
        <v>5.8314552479072759E-2</v>
      </c>
      <c r="S279" s="190">
        <f t="shared" si="71"/>
        <v>6.5391212809925714E-2</v>
      </c>
      <c r="T279" s="188">
        <v>2991</v>
      </c>
      <c r="U279" s="189">
        <v>24848</v>
      </c>
      <c r="V279" s="189">
        <v>8252.4078379275998</v>
      </c>
      <c r="Y279" s="15"/>
      <c r="Z279" s="15"/>
      <c r="AA279" s="15"/>
      <c r="AB279" s="15"/>
    </row>
    <row r="280" spans="2:28">
      <c r="B280" s="181">
        <v>4646</v>
      </c>
      <c r="C280" s="181" t="s">
        <v>298</v>
      </c>
      <c r="D280" s="181">
        <v>23749</v>
      </c>
      <c r="E280" s="181">
        <f t="shared" si="67"/>
        <v>8231.8890814558072</v>
      </c>
      <c r="F280" s="182">
        <f t="shared" si="68"/>
        <v>0.80373368262302813</v>
      </c>
      <c r="G280" s="183">
        <f t="shared" si="59"/>
        <v>1206.1029094614762</v>
      </c>
      <c r="H280" s="183">
        <f t="shared" si="60"/>
        <v>3479.6068937963587</v>
      </c>
      <c r="I280" s="183">
        <f t="shared" si="61"/>
        <v>345.08790961632167</v>
      </c>
      <c r="J280" s="184">
        <f t="shared" si="62"/>
        <v>995.57861924308804</v>
      </c>
      <c r="K280" s="183">
        <f t="shared" si="63"/>
        <v>230.95395120092888</v>
      </c>
      <c r="L280" s="184">
        <f t="shared" si="64"/>
        <v>666.30214921467984</v>
      </c>
      <c r="M280" s="185">
        <f t="shared" si="72"/>
        <v>4145.9090430110382</v>
      </c>
      <c r="N280" s="185">
        <f t="shared" si="65"/>
        <v>27894.909043011037</v>
      </c>
      <c r="O280" s="185">
        <f t="shared" si="66"/>
        <v>9668.9459421182091</v>
      </c>
      <c r="P280" s="186">
        <f t="shared" si="69"/>
        <v>0.94404303219393171</v>
      </c>
      <c r="Q280" s="187">
        <v>679.81137699559122</v>
      </c>
      <c r="R280" s="190">
        <f t="shared" si="70"/>
        <v>0.17325363106412409</v>
      </c>
      <c r="S280" s="190">
        <f t="shared" si="71"/>
        <v>0.13949971377527762</v>
      </c>
      <c r="T280" s="188">
        <v>2885</v>
      </c>
      <c r="U280" s="189">
        <v>20242</v>
      </c>
      <c r="V280" s="189">
        <v>7224.1256245538907</v>
      </c>
      <c r="Y280" s="15"/>
      <c r="Z280" s="15"/>
      <c r="AA280" s="15"/>
      <c r="AB280" s="15"/>
    </row>
    <row r="281" spans="2:28">
      <c r="B281" s="181">
        <v>4647</v>
      </c>
      <c r="C281" s="181" t="s">
        <v>299</v>
      </c>
      <c r="D281" s="181">
        <v>207866</v>
      </c>
      <c r="E281" s="181">
        <f t="shared" si="67"/>
        <v>9439.8728428701179</v>
      </c>
      <c r="F281" s="182">
        <f t="shared" si="68"/>
        <v>0.92167711304381783</v>
      </c>
      <c r="G281" s="183">
        <f t="shared" si="59"/>
        <v>481.31265261288968</v>
      </c>
      <c r="H281" s="183">
        <f t="shared" si="60"/>
        <v>10598.504610535831</v>
      </c>
      <c r="I281" s="183">
        <f t="shared" si="61"/>
        <v>0</v>
      </c>
      <c r="J281" s="184">
        <f t="shared" si="62"/>
        <v>0</v>
      </c>
      <c r="K281" s="183">
        <f t="shared" si="63"/>
        <v>-114.1339584153928</v>
      </c>
      <c r="L281" s="184">
        <f t="shared" si="64"/>
        <v>-2513.2297643069496</v>
      </c>
      <c r="M281" s="185">
        <f t="shared" si="72"/>
        <v>8085.274846228881</v>
      </c>
      <c r="N281" s="185">
        <f t="shared" si="65"/>
        <v>215951.27484622889</v>
      </c>
      <c r="O281" s="185">
        <f t="shared" si="66"/>
        <v>9807.0515370676148</v>
      </c>
      <c r="P281" s="186">
        <f t="shared" si="69"/>
        <v>0.95752719328030778</v>
      </c>
      <c r="Q281" s="187">
        <v>793.83731266274845</v>
      </c>
      <c r="R281" s="190">
        <f t="shared" si="70"/>
        <v>7.982337662337663E-2</v>
      </c>
      <c r="S281" s="190">
        <f t="shared" si="71"/>
        <v>8.0313759628200837E-2</v>
      </c>
      <c r="T281" s="188">
        <v>22020</v>
      </c>
      <c r="U281" s="189">
        <v>192500</v>
      </c>
      <c r="V281" s="189">
        <v>8738.0844303222893</v>
      </c>
      <c r="Y281" s="15"/>
      <c r="Z281" s="16"/>
      <c r="AA281" s="16"/>
      <c r="AB281" s="15"/>
    </row>
    <row r="282" spans="2:28">
      <c r="B282" s="181">
        <v>4648</v>
      </c>
      <c r="C282" s="181" t="s">
        <v>300</v>
      </c>
      <c r="D282" s="181">
        <v>44893</v>
      </c>
      <c r="E282" s="181">
        <f t="shared" si="67"/>
        <v>12480.678343063664</v>
      </c>
      <c r="F282" s="182">
        <f t="shared" si="68"/>
        <v>1.2185710311502433</v>
      </c>
      <c r="G282" s="183">
        <f t="shared" si="59"/>
        <v>-1343.1706475032381</v>
      </c>
      <c r="H282" s="183">
        <f t="shared" si="60"/>
        <v>-4831.3848190691469</v>
      </c>
      <c r="I282" s="183">
        <f t="shared" si="61"/>
        <v>0</v>
      </c>
      <c r="J282" s="184">
        <f t="shared" si="62"/>
        <v>0</v>
      </c>
      <c r="K282" s="183">
        <f t="shared" si="63"/>
        <v>-114.1339584153928</v>
      </c>
      <c r="L282" s="184">
        <f t="shared" si="64"/>
        <v>-410.53984842016786</v>
      </c>
      <c r="M282" s="185">
        <f t="shared" si="72"/>
        <v>-5241.9246674893147</v>
      </c>
      <c r="N282" s="185">
        <f t="shared" si="65"/>
        <v>39651.075332510685</v>
      </c>
      <c r="O282" s="185">
        <f t="shared" si="66"/>
        <v>11023.373737145033</v>
      </c>
      <c r="P282" s="186">
        <f t="shared" si="69"/>
        <v>1.076284760522878</v>
      </c>
      <c r="Q282" s="187">
        <v>-3952.3205261740277</v>
      </c>
      <c r="R282" s="190">
        <f t="shared" si="70"/>
        <v>3.5976369594313932E-2</v>
      </c>
      <c r="S282" s="190">
        <f t="shared" si="71"/>
        <v>4.519272873443575E-2</v>
      </c>
      <c r="T282" s="188">
        <v>3597</v>
      </c>
      <c r="U282" s="189">
        <v>43334</v>
      </c>
      <c r="V282" s="189">
        <v>11941.03058693855</v>
      </c>
      <c r="Y282" s="15"/>
      <c r="Z282" s="15"/>
      <c r="AA282" s="15"/>
      <c r="AB282" s="15"/>
    </row>
    <row r="283" spans="2:28">
      <c r="B283" s="181">
        <v>4649</v>
      </c>
      <c r="C283" s="181" t="s">
        <v>301</v>
      </c>
      <c r="D283" s="181">
        <v>79262</v>
      </c>
      <c r="E283" s="181">
        <f t="shared" si="67"/>
        <v>8328.464852369445</v>
      </c>
      <c r="F283" s="182">
        <f t="shared" si="68"/>
        <v>0.81316301278533987</v>
      </c>
      <c r="G283" s="183">
        <f t="shared" si="59"/>
        <v>1148.1574469132934</v>
      </c>
      <c r="H283" s="183">
        <f t="shared" si="60"/>
        <v>10927.014422273813</v>
      </c>
      <c r="I283" s="183">
        <f t="shared" si="61"/>
        <v>311.28638979654841</v>
      </c>
      <c r="J283" s="184">
        <f t="shared" si="62"/>
        <v>2962.5125716937509</v>
      </c>
      <c r="K283" s="183">
        <f t="shared" si="63"/>
        <v>197.15243138115562</v>
      </c>
      <c r="L283" s="184">
        <f t="shared" si="64"/>
        <v>1876.2996894544578</v>
      </c>
      <c r="M283" s="185">
        <f t="shared" si="72"/>
        <v>12803.31411172827</v>
      </c>
      <c r="N283" s="185">
        <f t="shared" si="65"/>
        <v>92065.314111728265</v>
      </c>
      <c r="O283" s="185">
        <f t="shared" si="66"/>
        <v>9673.7747306638921</v>
      </c>
      <c r="P283" s="186">
        <f t="shared" si="69"/>
        <v>0.9445144987020474</v>
      </c>
      <c r="Q283" s="187">
        <v>1323.9383795033027</v>
      </c>
      <c r="R283" s="190">
        <f t="shared" si="70"/>
        <v>8.8121027415125674E-2</v>
      </c>
      <c r="S283" s="190">
        <f t="shared" si="71"/>
        <v>8.1260959994204573E-2</v>
      </c>
      <c r="T283" s="188">
        <v>9517</v>
      </c>
      <c r="U283" s="189">
        <v>72843</v>
      </c>
      <c r="V283" s="189">
        <v>7702.5483768636986</v>
      </c>
      <c r="W283" s="1"/>
      <c r="X283" s="105"/>
      <c r="Y283" s="16"/>
      <c r="Z283" s="16"/>
      <c r="AA283" s="16"/>
      <c r="AB283" s="15"/>
    </row>
    <row r="284" spans="2:28">
      <c r="B284" s="181">
        <v>4650</v>
      </c>
      <c r="C284" s="181" t="s">
        <v>302</v>
      </c>
      <c r="D284" s="181">
        <v>50220</v>
      </c>
      <c r="E284" s="181">
        <f t="shared" si="67"/>
        <v>8533.5598980458799</v>
      </c>
      <c r="F284" s="182">
        <f t="shared" si="68"/>
        <v>0.83318779624854311</v>
      </c>
      <c r="G284" s="183">
        <f t="shared" si="59"/>
        <v>1025.1004195074324</v>
      </c>
      <c r="H284" s="183">
        <f t="shared" si="60"/>
        <v>6032.7159688012398</v>
      </c>
      <c r="I284" s="183">
        <f t="shared" si="61"/>
        <v>239.50312380979619</v>
      </c>
      <c r="J284" s="184">
        <f t="shared" si="62"/>
        <v>1409.4758836206506</v>
      </c>
      <c r="K284" s="183">
        <f t="shared" si="63"/>
        <v>125.3691653944034</v>
      </c>
      <c r="L284" s="184">
        <f t="shared" si="64"/>
        <v>737.7975383460639</v>
      </c>
      <c r="M284" s="185">
        <f t="shared" si="72"/>
        <v>6770.5135071473032</v>
      </c>
      <c r="N284" s="185">
        <f t="shared" si="65"/>
        <v>56990.513507147305</v>
      </c>
      <c r="O284" s="185">
        <f t="shared" si="66"/>
        <v>9684.029482947717</v>
      </c>
      <c r="P284" s="186">
        <f t="shared" si="69"/>
        <v>0.94551573787520782</v>
      </c>
      <c r="Q284" s="187">
        <v>679.29530454733958</v>
      </c>
      <c r="R284" s="190">
        <f t="shared" si="70"/>
        <v>3.5997937080969572E-2</v>
      </c>
      <c r="S284" s="190">
        <f t="shared" si="71"/>
        <v>3.054068371656677E-2</v>
      </c>
      <c r="T284" s="188">
        <v>5885</v>
      </c>
      <c r="U284" s="189">
        <v>48475</v>
      </c>
      <c r="V284" s="189">
        <v>8280.662794670312</v>
      </c>
      <c r="W284" s="1"/>
      <c r="X284" s="1"/>
      <c r="Y284" s="15"/>
      <c r="Z284" s="15"/>
      <c r="AA284" s="15"/>
      <c r="AB284" s="15"/>
    </row>
    <row r="285" spans="2:28">
      <c r="B285" s="181">
        <v>4651</v>
      </c>
      <c r="C285" s="181" t="s">
        <v>303</v>
      </c>
      <c r="D285" s="181">
        <v>61202</v>
      </c>
      <c r="E285" s="181">
        <f t="shared" si="67"/>
        <v>8598.2017420623779</v>
      </c>
      <c r="F285" s="182">
        <f t="shared" si="68"/>
        <v>0.83949920628199015</v>
      </c>
      <c r="G285" s="183">
        <f t="shared" si="59"/>
        <v>986.3153130975337</v>
      </c>
      <c r="H285" s="183">
        <f t="shared" si="60"/>
        <v>7020.5923986282451</v>
      </c>
      <c r="I285" s="183">
        <f t="shared" si="61"/>
        <v>216.87847840402191</v>
      </c>
      <c r="J285" s="184">
        <f t="shared" si="62"/>
        <v>1543.7410092798277</v>
      </c>
      <c r="K285" s="183">
        <f t="shared" si="63"/>
        <v>102.74451998862911</v>
      </c>
      <c r="L285" s="184">
        <f t="shared" si="64"/>
        <v>731.33549327906201</v>
      </c>
      <c r="M285" s="185">
        <f t="shared" si="72"/>
        <v>7751.9278919073067</v>
      </c>
      <c r="N285" s="185">
        <f t="shared" si="65"/>
        <v>68953.927891907311</v>
      </c>
      <c r="O285" s="185">
        <f t="shared" si="66"/>
        <v>9687.2615751485391</v>
      </c>
      <c r="P285" s="186">
        <f t="shared" si="69"/>
        <v>0.9458313083768799</v>
      </c>
      <c r="Q285" s="187">
        <v>5.8409987710920177</v>
      </c>
      <c r="R285" s="190">
        <f t="shared" si="70"/>
        <v>0.11130883207437536</v>
      </c>
      <c r="S285" s="190">
        <f t="shared" si="71"/>
        <v>0.11318235075727694</v>
      </c>
      <c r="T285" s="188">
        <v>7118</v>
      </c>
      <c r="U285" s="189">
        <v>55072</v>
      </c>
      <c r="V285" s="189">
        <v>7723.9831697054697</v>
      </c>
      <c r="W285" s="1"/>
      <c r="X285" s="1"/>
      <c r="Y285" s="15"/>
      <c r="Z285" s="15"/>
      <c r="AA285" s="15"/>
      <c r="AB285" s="15"/>
    </row>
    <row r="286" spans="2:28" ht="27.95" customHeight="1">
      <c r="B286" s="181">
        <v>5001</v>
      </c>
      <c r="C286" s="181" t="s">
        <v>304</v>
      </c>
      <c r="D286" s="181">
        <v>2102035</v>
      </c>
      <c r="E286" s="181">
        <f t="shared" si="67"/>
        <v>10125.653315349598</v>
      </c>
      <c r="F286" s="182">
        <f t="shared" si="68"/>
        <v>0.98863438848361473</v>
      </c>
      <c r="G286" s="183">
        <f t="shared" si="59"/>
        <v>69.84436912520141</v>
      </c>
      <c r="H286" s="183">
        <f t="shared" si="60"/>
        <v>14499.341808546187</v>
      </c>
      <c r="I286" s="183">
        <f t="shared" si="61"/>
        <v>0</v>
      </c>
      <c r="J286" s="184">
        <f t="shared" si="62"/>
        <v>0</v>
      </c>
      <c r="K286" s="183">
        <f t="shared" si="63"/>
        <v>-114.1339584153928</v>
      </c>
      <c r="L286" s="184">
        <f t="shared" si="64"/>
        <v>-23693.639097243467</v>
      </c>
      <c r="M286" s="185">
        <f t="shared" si="72"/>
        <v>-9194.2972886972802</v>
      </c>
      <c r="N286" s="185">
        <f t="shared" si="65"/>
        <v>2092840.7027113028</v>
      </c>
      <c r="O286" s="185">
        <f t="shared" si="66"/>
        <v>10081.363726059408</v>
      </c>
      <c r="P286" s="186">
        <f t="shared" si="69"/>
        <v>0.9843101034562266</v>
      </c>
      <c r="Q286" s="187">
        <v>12796.029015541388</v>
      </c>
      <c r="R286" s="190">
        <f t="shared" si="70"/>
        <v>8.5470888744184792E-2</v>
      </c>
      <c r="S286" s="190">
        <f t="shared" si="71"/>
        <v>7.2754468785005341E-2</v>
      </c>
      <c r="T286" s="188">
        <v>207595</v>
      </c>
      <c r="U286" s="189">
        <v>1936519</v>
      </c>
      <c r="V286" s="189">
        <v>9438.9290466604598</v>
      </c>
      <c r="W286" s="1"/>
      <c r="X286" s="1"/>
      <c r="Y286" s="15"/>
      <c r="Z286" s="16"/>
      <c r="AA286" s="16"/>
      <c r="AB286" s="15"/>
    </row>
    <row r="287" spans="2:28">
      <c r="B287" s="181">
        <v>5006</v>
      </c>
      <c r="C287" s="181" t="s">
        <v>305</v>
      </c>
      <c r="D287" s="181">
        <v>185433</v>
      </c>
      <c r="E287" s="181">
        <f t="shared" si="67"/>
        <v>7677.7492547201055</v>
      </c>
      <c r="F287" s="182">
        <f t="shared" si="68"/>
        <v>0.74962935259340058</v>
      </c>
      <c r="G287" s="183">
        <f t="shared" ref="G287:G350" si="73">($E$364-E287)*0.6</f>
        <v>1538.5868055028971</v>
      </c>
      <c r="H287" s="183">
        <f t="shared" ref="H287:H350" si="74">G287*T287/1000</f>
        <v>37159.94852650597</v>
      </c>
      <c r="I287" s="183">
        <f t="shared" ref="I287:I350" si="75">IF(E287&lt;E$364*0.9,(E$364*0.9-E287)*0.35,0)</f>
        <v>539.0368489738172</v>
      </c>
      <c r="J287" s="184">
        <f t="shared" ref="J287:J350" si="76">I287*T287/1000</f>
        <v>13018.817976415632</v>
      </c>
      <c r="K287" s="183">
        <f t="shared" ref="K287:K350" si="77">I287+J$366</f>
        <v>424.90289055842442</v>
      </c>
      <c r="L287" s="184">
        <f t="shared" ref="L287:L350" si="78">K287*T287/1000</f>
        <v>10262.254612767067</v>
      </c>
      <c r="M287" s="185">
        <f t="shared" si="72"/>
        <v>47422.203139273035</v>
      </c>
      <c r="N287" s="185">
        <f t="shared" ref="N287:N350" si="79">D287+M287</f>
        <v>232855.20313927304</v>
      </c>
      <c r="O287" s="185">
        <f t="shared" ref="O287:O350" si="80">N287/T287*1000</f>
        <v>9641.2389507814278</v>
      </c>
      <c r="P287" s="186">
        <f t="shared" si="69"/>
        <v>0.94133781569245067</v>
      </c>
      <c r="Q287" s="187">
        <v>2596.7451394099044</v>
      </c>
      <c r="R287" s="190">
        <f t="shared" si="70"/>
        <v>7.2933783877612429E-2</v>
      </c>
      <c r="S287" s="190">
        <f t="shared" si="71"/>
        <v>8.2040749168060756E-2</v>
      </c>
      <c r="T287" s="188">
        <v>24152</v>
      </c>
      <c r="U287" s="189">
        <v>172828</v>
      </c>
      <c r="V287" s="189">
        <v>7095.6193291456257</v>
      </c>
      <c r="W287" s="1"/>
      <c r="X287" s="105"/>
      <c r="Y287" s="16"/>
      <c r="Z287" s="16"/>
      <c r="AA287" s="16"/>
      <c r="AB287" s="106"/>
    </row>
    <row r="288" spans="2:28">
      <c r="B288" s="181">
        <v>5007</v>
      </c>
      <c r="C288" s="181" t="s">
        <v>306</v>
      </c>
      <c r="D288" s="181">
        <v>121691</v>
      </c>
      <c r="E288" s="181">
        <f t="shared" si="67"/>
        <v>8061.1420243773182</v>
      </c>
      <c r="F288" s="182">
        <f t="shared" si="68"/>
        <v>0.78706252007154387</v>
      </c>
      <c r="G288" s="183">
        <f t="shared" si="73"/>
        <v>1308.5511437085695</v>
      </c>
      <c r="H288" s="183">
        <f t="shared" si="74"/>
        <v>19753.888065424566</v>
      </c>
      <c r="I288" s="183">
        <f t="shared" si="75"/>
        <v>404.84937959379278</v>
      </c>
      <c r="J288" s="184">
        <f t="shared" si="76"/>
        <v>6111.6062343478961</v>
      </c>
      <c r="K288" s="183">
        <f t="shared" si="77"/>
        <v>290.71542117839999</v>
      </c>
      <c r="L288" s="184">
        <f t="shared" si="78"/>
        <v>4388.6399981091263</v>
      </c>
      <c r="M288" s="185">
        <f t="shared" si="72"/>
        <v>24142.528063533693</v>
      </c>
      <c r="N288" s="185">
        <f t="shared" si="79"/>
        <v>145833.52806353368</v>
      </c>
      <c r="O288" s="185">
        <f t="shared" si="80"/>
        <v>9660.408589264287</v>
      </c>
      <c r="P288" s="186">
        <f t="shared" si="69"/>
        <v>0.94320947406635769</v>
      </c>
      <c r="Q288" s="187">
        <v>4475.9767234403662</v>
      </c>
      <c r="R288" s="190">
        <f t="shared" si="70"/>
        <v>5.7971014492753624E-2</v>
      </c>
      <c r="S288" s="190">
        <f t="shared" si="71"/>
        <v>6.736211915240041E-2</v>
      </c>
      <c r="T288" s="188">
        <v>15096</v>
      </c>
      <c r="U288" s="189">
        <v>115023</v>
      </c>
      <c r="V288" s="189">
        <v>7552.396585686146</v>
      </c>
      <c r="W288" s="1"/>
      <c r="X288" s="105"/>
      <c r="Y288" s="16"/>
      <c r="Z288" s="16"/>
      <c r="AA288" s="16"/>
      <c r="AB288" s="15"/>
    </row>
    <row r="289" spans="2:28">
      <c r="B289" s="181">
        <v>5014</v>
      </c>
      <c r="C289" s="181" t="s">
        <v>307</v>
      </c>
      <c r="D289" s="181">
        <v>76713</v>
      </c>
      <c r="E289" s="181">
        <f t="shared" si="67"/>
        <v>14741.160645657186</v>
      </c>
      <c r="F289" s="182">
        <f t="shared" si="68"/>
        <v>1.4392768433386611</v>
      </c>
      <c r="G289" s="183">
        <f t="shared" si="73"/>
        <v>-2699.4600290593512</v>
      </c>
      <c r="H289" s="183">
        <f t="shared" si="74"/>
        <v>-14047.989991224864</v>
      </c>
      <c r="I289" s="183">
        <f t="shared" si="75"/>
        <v>0</v>
      </c>
      <c r="J289" s="184">
        <f t="shared" si="76"/>
        <v>0</v>
      </c>
      <c r="K289" s="183">
        <f t="shared" si="77"/>
        <v>-114.1339584153928</v>
      </c>
      <c r="L289" s="184">
        <f t="shared" si="78"/>
        <v>-593.95311959370417</v>
      </c>
      <c r="M289" s="185">
        <f t="shared" si="72"/>
        <v>-14641.943110818567</v>
      </c>
      <c r="N289" s="185">
        <f t="shared" si="79"/>
        <v>62071.056889181433</v>
      </c>
      <c r="O289" s="185">
        <f t="shared" si="80"/>
        <v>11927.566658182443</v>
      </c>
      <c r="P289" s="186">
        <f t="shared" si="69"/>
        <v>1.1645670853982453</v>
      </c>
      <c r="Q289" s="187">
        <v>349.04631131230417</v>
      </c>
      <c r="R289" s="186">
        <f t="shared" si="70"/>
        <v>0.37463713579185032</v>
      </c>
      <c r="S289" s="186">
        <f t="shared" si="71"/>
        <v>0.36063718033509234</v>
      </c>
      <c r="T289" s="188">
        <v>5204</v>
      </c>
      <c r="U289" s="189">
        <v>55806</v>
      </c>
      <c r="V289" s="189">
        <v>10834.012813046011</v>
      </c>
      <c r="Y289" s="15"/>
      <c r="Z289" s="15"/>
      <c r="AA289" s="15"/>
      <c r="AB289" s="15"/>
    </row>
    <row r="290" spans="2:28">
      <c r="B290" s="181">
        <v>5020</v>
      </c>
      <c r="C290" s="181" t="s">
        <v>308</v>
      </c>
      <c r="D290" s="181">
        <v>7113</v>
      </c>
      <c r="E290" s="181">
        <f t="shared" si="67"/>
        <v>7689.72972972973</v>
      </c>
      <c r="F290" s="182">
        <f t="shared" si="68"/>
        <v>0.75079908547048113</v>
      </c>
      <c r="G290" s="183">
        <f t="shared" si="73"/>
        <v>1531.3985204971225</v>
      </c>
      <c r="H290" s="183">
        <f t="shared" si="74"/>
        <v>1416.5436314598383</v>
      </c>
      <c r="I290" s="183">
        <f t="shared" si="75"/>
        <v>534.84368272044867</v>
      </c>
      <c r="J290" s="184">
        <f t="shared" si="76"/>
        <v>494.73040651641503</v>
      </c>
      <c r="K290" s="183">
        <f t="shared" si="77"/>
        <v>420.70972430505589</v>
      </c>
      <c r="L290" s="184">
        <f t="shared" si="78"/>
        <v>389.1564949821767</v>
      </c>
      <c r="M290" s="185">
        <f t="shared" si="72"/>
        <v>1805.7001264420151</v>
      </c>
      <c r="N290" s="185">
        <f t="shared" si="79"/>
        <v>8918.7001264420142</v>
      </c>
      <c r="O290" s="185">
        <f t="shared" si="80"/>
        <v>9641.8379745319071</v>
      </c>
      <c r="P290" s="186">
        <f t="shared" si="69"/>
        <v>0.94139630233630456</v>
      </c>
      <c r="Q290" s="187">
        <v>197.97921099512087</v>
      </c>
      <c r="R290" s="186">
        <f t="shared" si="70"/>
        <v>2.6703233256351041E-2</v>
      </c>
      <c r="S290" s="186">
        <f t="shared" si="71"/>
        <v>5.2232070407590168E-2</v>
      </c>
      <c r="T290" s="188">
        <v>925</v>
      </c>
      <c r="U290" s="189">
        <v>6928</v>
      </c>
      <c r="V290" s="189">
        <v>7308.0168776371302</v>
      </c>
      <c r="Y290" s="15"/>
      <c r="Z290" s="15"/>
      <c r="AA290" s="15"/>
      <c r="AB290" s="15"/>
    </row>
    <row r="291" spans="2:28">
      <c r="B291" s="181">
        <v>5021</v>
      </c>
      <c r="C291" s="181" t="s">
        <v>309</v>
      </c>
      <c r="D291" s="181">
        <v>59484</v>
      </c>
      <c r="E291" s="181">
        <f t="shared" si="67"/>
        <v>8520.8422862054158</v>
      </c>
      <c r="F291" s="182">
        <f t="shared" si="68"/>
        <v>0.83194609183567236</v>
      </c>
      <c r="G291" s="183">
        <f t="shared" si="73"/>
        <v>1032.7309866117109</v>
      </c>
      <c r="H291" s="183">
        <f t="shared" si="74"/>
        <v>7209.4950175363547</v>
      </c>
      <c r="I291" s="183">
        <f t="shared" si="75"/>
        <v>243.95428795395864</v>
      </c>
      <c r="J291" s="184">
        <f t="shared" si="76"/>
        <v>1703.0448842065853</v>
      </c>
      <c r="K291" s="183">
        <f t="shared" si="77"/>
        <v>129.82032953856583</v>
      </c>
      <c r="L291" s="184">
        <f t="shared" si="78"/>
        <v>906.27572050872811</v>
      </c>
      <c r="M291" s="185">
        <f t="shared" si="72"/>
        <v>8115.7707380450829</v>
      </c>
      <c r="N291" s="185">
        <f t="shared" si="79"/>
        <v>67599.770738045088</v>
      </c>
      <c r="O291" s="185">
        <f t="shared" si="80"/>
        <v>9683.3936023556926</v>
      </c>
      <c r="P291" s="186">
        <f t="shared" si="69"/>
        <v>0.94545365265456416</v>
      </c>
      <c r="Q291" s="187">
        <v>611.61369941289468</v>
      </c>
      <c r="R291" s="186">
        <f t="shared" si="70"/>
        <v>6.1531872367763578E-2</v>
      </c>
      <c r="S291" s="186">
        <f t="shared" si="71"/>
        <v>6.4573075268115482E-2</v>
      </c>
      <c r="T291" s="188">
        <v>6981</v>
      </c>
      <c r="U291" s="189">
        <v>56036</v>
      </c>
      <c r="V291" s="189">
        <v>8003.9994286530491</v>
      </c>
      <c r="Y291" s="15"/>
      <c r="Z291" s="15"/>
    </row>
    <row r="292" spans="2:28">
      <c r="B292" s="181">
        <v>5022</v>
      </c>
      <c r="C292" s="181" t="s">
        <v>310</v>
      </c>
      <c r="D292" s="181">
        <v>22754</v>
      </c>
      <c r="E292" s="181">
        <f t="shared" si="67"/>
        <v>9272.2086389568049</v>
      </c>
      <c r="F292" s="182">
        <f t="shared" si="68"/>
        <v>0.90530694980159476</v>
      </c>
      <c r="G292" s="183">
        <f t="shared" si="73"/>
        <v>581.91117496087747</v>
      </c>
      <c r="H292" s="183">
        <f t="shared" si="74"/>
        <v>1428.0100233539933</v>
      </c>
      <c r="I292" s="183">
        <f t="shared" si="75"/>
        <v>0</v>
      </c>
      <c r="J292" s="184">
        <f t="shared" si="76"/>
        <v>0</v>
      </c>
      <c r="K292" s="183">
        <f t="shared" si="77"/>
        <v>-114.1339584153928</v>
      </c>
      <c r="L292" s="184">
        <f t="shared" si="78"/>
        <v>-280.08473395137389</v>
      </c>
      <c r="M292" s="185">
        <f t="shared" si="72"/>
        <v>1147.9252894026195</v>
      </c>
      <c r="N292" s="185">
        <f t="shared" si="79"/>
        <v>23901.925289402621</v>
      </c>
      <c r="O292" s="185">
        <f t="shared" si="80"/>
        <v>9739.9858555022911</v>
      </c>
      <c r="P292" s="186">
        <f t="shared" si="69"/>
        <v>0.95097912798341866</v>
      </c>
      <c r="Q292" s="187">
        <v>-1213.3310095235179</v>
      </c>
      <c r="R292" s="186">
        <f t="shared" si="70"/>
        <v>4.5055803058834339E-2</v>
      </c>
      <c r="S292" s="186">
        <f t="shared" si="71"/>
        <v>5.8683262593423879E-2</v>
      </c>
      <c r="T292" s="188">
        <v>2454</v>
      </c>
      <c r="U292" s="189">
        <v>21773</v>
      </c>
      <c r="V292" s="189">
        <v>8758.2461786001604</v>
      </c>
      <c r="Y292" s="15"/>
      <c r="Z292" s="15"/>
    </row>
    <row r="293" spans="2:28">
      <c r="B293" s="181">
        <v>5025</v>
      </c>
      <c r="C293" s="181" t="s">
        <v>311</v>
      </c>
      <c r="D293" s="181">
        <v>49185</v>
      </c>
      <c r="E293" s="181">
        <f t="shared" si="67"/>
        <v>8862.1621621621616</v>
      </c>
      <c r="F293" s="182">
        <f t="shared" si="68"/>
        <v>0.8652714049127328</v>
      </c>
      <c r="G293" s="183">
        <f t="shared" si="73"/>
        <v>827.93906103766346</v>
      </c>
      <c r="H293" s="183">
        <f t="shared" si="74"/>
        <v>4595.0617887590324</v>
      </c>
      <c r="I293" s="183">
        <f t="shared" si="75"/>
        <v>124.4923313690976</v>
      </c>
      <c r="J293" s="184">
        <f t="shared" si="76"/>
        <v>690.93243909849173</v>
      </c>
      <c r="K293" s="183">
        <f t="shared" si="77"/>
        <v>10.358372953704801</v>
      </c>
      <c r="L293" s="184">
        <f t="shared" si="78"/>
        <v>57.48896989306165</v>
      </c>
      <c r="M293" s="185">
        <f t="shared" si="72"/>
        <v>4652.5507586520944</v>
      </c>
      <c r="N293" s="185">
        <f t="shared" si="79"/>
        <v>53837.550758652098</v>
      </c>
      <c r="O293" s="185">
        <f t="shared" si="80"/>
        <v>9700.4595961535306</v>
      </c>
      <c r="P293" s="186">
        <f t="shared" si="69"/>
        <v>0.94711991830841724</v>
      </c>
      <c r="Q293" s="187">
        <v>549.47526597072647</v>
      </c>
      <c r="R293" s="186">
        <f t="shared" si="70"/>
        <v>7.3018019983419877E-2</v>
      </c>
      <c r="S293" s="186">
        <f t="shared" si="71"/>
        <v>7.9011453968912765E-2</v>
      </c>
      <c r="T293" s="188">
        <v>5550</v>
      </c>
      <c r="U293" s="189">
        <v>45838</v>
      </c>
      <c r="V293" s="189">
        <v>8213.2234366600969</v>
      </c>
      <c r="Y293" s="15"/>
      <c r="Z293" s="15"/>
    </row>
    <row r="294" spans="2:28">
      <c r="B294" s="181">
        <v>5026</v>
      </c>
      <c r="C294" s="181" t="s">
        <v>312</v>
      </c>
      <c r="D294" s="181">
        <v>14176</v>
      </c>
      <c r="E294" s="181">
        <f t="shared" si="67"/>
        <v>7203.252032520325</v>
      </c>
      <c r="F294" s="182">
        <f t="shared" si="68"/>
        <v>0.70330105589026015</v>
      </c>
      <c r="G294" s="183">
        <f t="shared" si="73"/>
        <v>1823.2851388227655</v>
      </c>
      <c r="H294" s="183">
        <f t="shared" si="74"/>
        <v>3588.2251532032024</v>
      </c>
      <c r="I294" s="183">
        <f t="shared" si="75"/>
        <v>705.11087674374039</v>
      </c>
      <c r="J294" s="184">
        <f t="shared" si="76"/>
        <v>1387.6582054316812</v>
      </c>
      <c r="K294" s="183">
        <f t="shared" si="77"/>
        <v>590.97691832834755</v>
      </c>
      <c r="L294" s="184">
        <f t="shared" si="78"/>
        <v>1163.0425752701881</v>
      </c>
      <c r="M294" s="185">
        <f t="shared" si="72"/>
        <v>4751.2677284733909</v>
      </c>
      <c r="N294" s="185">
        <f t="shared" si="79"/>
        <v>18927.267728473391</v>
      </c>
      <c r="O294" s="185">
        <f t="shared" si="80"/>
        <v>9617.5140896714383</v>
      </c>
      <c r="P294" s="186">
        <f t="shared" si="69"/>
        <v>0.93902140085729358</v>
      </c>
      <c r="Q294" s="187">
        <v>313.07025647394403</v>
      </c>
      <c r="R294" s="186">
        <f t="shared" si="70"/>
        <v>7.5337597725657424E-3</v>
      </c>
      <c r="S294" s="186">
        <f t="shared" si="71"/>
        <v>1.4189216519030814E-2</v>
      </c>
      <c r="T294" s="188">
        <v>1968</v>
      </c>
      <c r="U294" s="189">
        <v>14070</v>
      </c>
      <c r="V294" s="189">
        <v>7102.4734982332157</v>
      </c>
      <c r="Y294" s="15"/>
      <c r="Z294" s="15"/>
    </row>
    <row r="295" spans="2:28">
      <c r="B295" s="181">
        <v>5027</v>
      </c>
      <c r="C295" s="181" t="s">
        <v>313</v>
      </c>
      <c r="D295" s="181">
        <v>46486</v>
      </c>
      <c r="E295" s="181">
        <f t="shared" si="67"/>
        <v>7446.0996315873781</v>
      </c>
      <c r="F295" s="182">
        <f t="shared" si="68"/>
        <v>0.72701187040475856</v>
      </c>
      <c r="G295" s="183">
        <f t="shared" si="73"/>
        <v>1677.5765793825335</v>
      </c>
      <c r="H295" s="183">
        <f t="shared" si="74"/>
        <v>10473.110585085158</v>
      </c>
      <c r="I295" s="183">
        <f t="shared" si="75"/>
        <v>620.11421707027182</v>
      </c>
      <c r="J295" s="184">
        <f t="shared" si="76"/>
        <v>3871.373057169707</v>
      </c>
      <c r="K295" s="183">
        <f t="shared" si="77"/>
        <v>505.98025865487904</v>
      </c>
      <c r="L295" s="184">
        <f t="shared" si="78"/>
        <v>3158.8347547824101</v>
      </c>
      <c r="M295" s="185">
        <f t="shared" si="72"/>
        <v>13631.945339867569</v>
      </c>
      <c r="N295" s="185">
        <f t="shared" si="79"/>
        <v>60117.945339867569</v>
      </c>
      <c r="O295" s="185">
        <f t="shared" si="80"/>
        <v>9629.6564696247915</v>
      </c>
      <c r="P295" s="186">
        <f t="shared" si="69"/>
        <v>0.94020694158301854</v>
      </c>
      <c r="Q295" s="187">
        <v>1127.1498532351761</v>
      </c>
      <c r="R295" s="186">
        <f t="shared" si="70"/>
        <v>8.1774178534859909E-2</v>
      </c>
      <c r="S295" s="186">
        <f t="shared" si="71"/>
        <v>8.0907788835568831E-2</v>
      </c>
      <c r="T295" s="188">
        <v>6243</v>
      </c>
      <c r="U295" s="189">
        <v>42972</v>
      </c>
      <c r="V295" s="189">
        <v>6888.7463930747035</v>
      </c>
      <c r="Y295" s="15"/>
      <c r="Z295" s="15"/>
    </row>
    <row r="296" spans="2:28">
      <c r="B296" s="181">
        <v>5028</v>
      </c>
      <c r="C296" s="181" t="s">
        <v>314</v>
      </c>
      <c r="D296" s="181">
        <v>137897</v>
      </c>
      <c r="E296" s="181">
        <f t="shared" si="67"/>
        <v>8135.9962239660163</v>
      </c>
      <c r="F296" s="182">
        <f t="shared" si="68"/>
        <v>0.79437102980726826</v>
      </c>
      <c r="G296" s="183">
        <f t="shared" si="73"/>
        <v>1263.6386239553506</v>
      </c>
      <c r="H296" s="183">
        <f t="shared" si="74"/>
        <v>21417.411037419239</v>
      </c>
      <c r="I296" s="183">
        <f t="shared" si="75"/>
        <v>378.65040973774848</v>
      </c>
      <c r="J296" s="184">
        <f t="shared" si="76"/>
        <v>6417.7457946450986</v>
      </c>
      <c r="K296" s="183">
        <f t="shared" si="77"/>
        <v>264.51645132235569</v>
      </c>
      <c r="L296" s="184">
        <f t="shared" si="78"/>
        <v>4483.289333462606</v>
      </c>
      <c r="M296" s="185">
        <f t="shared" si="72"/>
        <v>25900.700370881845</v>
      </c>
      <c r="N296" s="185">
        <f t="shared" si="79"/>
        <v>163797.70037088185</v>
      </c>
      <c r="O296" s="185">
        <f t="shared" si="80"/>
        <v>9664.151299243722</v>
      </c>
      <c r="P296" s="186">
        <f t="shared" si="69"/>
        <v>0.94357489955314389</v>
      </c>
      <c r="Q296" s="187">
        <v>2576.6244293581476</v>
      </c>
      <c r="R296" s="186">
        <f t="shared" si="70"/>
        <v>6.7438170066184161E-2</v>
      </c>
      <c r="S296" s="186">
        <f t="shared" si="71"/>
        <v>5.383461559487062E-2</v>
      </c>
      <c r="T296" s="188">
        <v>16949</v>
      </c>
      <c r="U296" s="189">
        <v>129185</v>
      </c>
      <c r="V296" s="189">
        <v>7720.3729157951348</v>
      </c>
      <c r="Y296" s="15"/>
      <c r="Z296" s="15"/>
    </row>
    <row r="297" spans="2:28">
      <c r="B297" s="181">
        <v>5029</v>
      </c>
      <c r="C297" s="181" t="s">
        <v>315</v>
      </c>
      <c r="D297" s="181">
        <v>67921</v>
      </c>
      <c r="E297" s="181">
        <f t="shared" si="67"/>
        <v>8117.7243934504604</v>
      </c>
      <c r="F297" s="182">
        <f t="shared" si="68"/>
        <v>0.79258703035304645</v>
      </c>
      <c r="G297" s="183">
        <f t="shared" si="73"/>
        <v>1274.6017222646842</v>
      </c>
      <c r="H297" s="183">
        <f t="shared" si="74"/>
        <v>10664.592610188613</v>
      </c>
      <c r="I297" s="183">
        <f t="shared" si="75"/>
        <v>385.04555041819299</v>
      </c>
      <c r="J297" s="184">
        <f t="shared" si="76"/>
        <v>3221.6761203490205</v>
      </c>
      <c r="K297" s="183">
        <f t="shared" si="77"/>
        <v>270.91159200280021</v>
      </c>
      <c r="L297" s="184">
        <f t="shared" si="78"/>
        <v>2266.7172902874295</v>
      </c>
      <c r="M297" s="185">
        <f t="shared" si="72"/>
        <v>12931.309900476042</v>
      </c>
      <c r="N297" s="185">
        <f t="shared" si="79"/>
        <v>80852.309900476044</v>
      </c>
      <c r="O297" s="185">
        <f t="shared" si="80"/>
        <v>9663.2377077179444</v>
      </c>
      <c r="P297" s="186">
        <f t="shared" si="69"/>
        <v>0.94348569958043282</v>
      </c>
      <c r="Q297" s="187">
        <v>1755.5628739418135</v>
      </c>
      <c r="R297" s="186">
        <f t="shared" si="70"/>
        <v>8.0907745436605824E-2</v>
      </c>
      <c r="S297" s="186">
        <f t="shared" si="71"/>
        <v>7.5481890852126629E-2</v>
      </c>
      <c r="T297" s="188">
        <v>8367</v>
      </c>
      <c r="U297" s="189">
        <v>62837</v>
      </c>
      <c r="V297" s="189">
        <v>7547.9879879879882</v>
      </c>
      <c r="Y297" s="15"/>
      <c r="Z297" s="15"/>
    </row>
    <row r="298" spans="2:28">
      <c r="B298" s="181">
        <v>5031</v>
      </c>
      <c r="C298" s="181" t="s">
        <v>316</v>
      </c>
      <c r="D298" s="181">
        <v>129788</v>
      </c>
      <c r="E298" s="181">
        <f t="shared" si="67"/>
        <v>9054.5556020650201</v>
      </c>
      <c r="F298" s="182">
        <f t="shared" si="68"/>
        <v>0.88405604674105653</v>
      </c>
      <c r="G298" s="183">
        <f t="shared" si="73"/>
        <v>712.50299709594833</v>
      </c>
      <c r="H298" s="183">
        <f t="shared" si="74"/>
        <v>10213.017960373323</v>
      </c>
      <c r="I298" s="183">
        <f t="shared" si="75"/>
        <v>57.154627403097123</v>
      </c>
      <c r="J298" s="184">
        <f t="shared" si="76"/>
        <v>819.25442919599413</v>
      </c>
      <c r="K298" s="183">
        <f t="shared" si="77"/>
        <v>-56.979331012295674</v>
      </c>
      <c r="L298" s="184">
        <f t="shared" si="78"/>
        <v>-816.74173073024622</v>
      </c>
      <c r="M298" s="185">
        <f t="shared" si="72"/>
        <v>9396.2762296430774</v>
      </c>
      <c r="N298" s="185">
        <f t="shared" si="79"/>
        <v>139184.27622964309</v>
      </c>
      <c r="O298" s="185">
        <f t="shared" si="80"/>
        <v>9710.0792681486728</v>
      </c>
      <c r="P298" s="186">
        <f t="shared" si="69"/>
        <v>0.94805915039983346</v>
      </c>
      <c r="Q298" s="187">
        <v>2513.7361022072582</v>
      </c>
      <c r="R298" s="186">
        <f t="shared" si="70"/>
        <v>3.8586495526783282E-2</v>
      </c>
      <c r="S298" s="186">
        <f t="shared" si="71"/>
        <v>2.5109651089223358E-2</v>
      </c>
      <c r="T298" s="188">
        <v>14334</v>
      </c>
      <c r="U298" s="189">
        <v>124966</v>
      </c>
      <c r="V298" s="189">
        <v>8832.7678823862043</v>
      </c>
      <c r="Y298" s="15"/>
      <c r="Z298" s="15"/>
    </row>
    <row r="299" spans="2:28">
      <c r="B299" s="181">
        <v>5032</v>
      </c>
      <c r="C299" s="181" t="s">
        <v>317</v>
      </c>
      <c r="D299" s="181">
        <v>35478</v>
      </c>
      <c r="E299" s="181">
        <f t="shared" si="67"/>
        <v>8719.0956008847388</v>
      </c>
      <c r="F299" s="182">
        <f t="shared" si="68"/>
        <v>0.85130287192863907</v>
      </c>
      <c r="G299" s="183">
        <f t="shared" si="73"/>
        <v>913.77899780411713</v>
      </c>
      <c r="H299" s="183">
        <f t="shared" si="74"/>
        <v>3718.1667420649524</v>
      </c>
      <c r="I299" s="183">
        <f t="shared" si="75"/>
        <v>174.56562781619559</v>
      </c>
      <c r="J299" s="184">
        <f t="shared" si="76"/>
        <v>710.30753958409991</v>
      </c>
      <c r="K299" s="183">
        <f t="shared" si="77"/>
        <v>60.431669400802789</v>
      </c>
      <c r="L299" s="184">
        <f t="shared" si="78"/>
        <v>245.89646279186655</v>
      </c>
      <c r="M299" s="185">
        <f t="shared" si="72"/>
        <v>3964.0632048568191</v>
      </c>
      <c r="N299" s="185">
        <f t="shared" si="79"/>
        <v>39442.063204856822</v>
      </c>
      <c r="O299" s="185">
        <f t="shared" si="80"/>
        <v>9693.3062680896583</v>
      </c>
      <c r="P299" s="186">
        <f t="shared" si="69"/>
        <v>0.94642149165921252</v>
      </c>
      <c r="Q299" s="187">
        <v>-996.30123293065253</v>
      </c>
      <c r="R299" s="186">
        <f t="shared" si="70"/>
        <v>7.8588149454291184E-2</v>
      </c>
      <c r="S299" s="186">
        <f t="shared" si="71"/>
        <v>7.6732627938886924E-2</v>
      </c>
      <c r="T299" s="188">
        <v>4069</v>
      </c>
      <c r="U299" s="189">
        <v>32893</v>
      </c>
      <c r="V299" s="189">
        <v>8097.735105859183</v>
      </c>
      <c r="Y299" s="15"/>
      <c r="Z299" s="15"/>
    </row>
    <row r="300" spans="2:28">
      <c r="B300" s="181">
        <v>5033</v>
      </c>
      <c r="C300" s="181" t="s">
        <v>318</v>
      </c>
      <c r="D300" s="181">
        <v>19483</v>
      </c>
      <c r="E300" s="181">
        <f t="shared" si="67"/>
        <v>25669.301712779972</v>
      </c>
      <c r="F300" s="182">
        <f t="shared" si="68"/>
        <v>2.506263409507167</v>
      </c>
      <c r="G300" s="183">
        <f t="shared" si="73"/>
        <v>-9256.3446693330225</v>
      </c>
      <c r="H300" s="183">
        <f t="shared" si="74"/>
        <v>-7025.5656040237636</v>
      </c>
      <c r="I300" s="183">
        <f t="shared" si="75"/>
        <v>0</v>
      </c>
      <c r="J300" s="184">
        <f t="shared" si="76"/>
        <v>0</v>
      </c>
      <c r="K300" s="183">
        <f t="shared" si="77"/>
        <v>-114.1339584153928</v>
      </c>
      <c r="L300" s="184">
        <f t="shared" si="78"/>
        <v>-86.627674437283133</v>
      </c>
      <c r="M300" s="185">
        <f t="shared" si="72"/>
        <v>-7112.1932784610472</v>
      </c>
      <c r="N300" s="185">
        <f t="shared" si="79"/>
        <v>12370.806721538953</v>
      </c>
      <c r="O300" s="185">
        <f t="shared" si="80"/>
        <v>16298.823085031558</v>
      </c>
      <c r="P300" s="186">
        <f t="shared" si="69"/>
        <v>1.591361711865648</v>
      </c>
      <c r="Q300" s="187">
        <v>-3912.7575422202067</v>
      </c>
      <c r="R300" s="186">
        <f t="shared" si="70"/>
        <v>-1.0814378554021122E-2</v>
      </c>
      <c r="S300" s="186">
        <f t="shared" si="71"/>
        <v>2.2183700816307494E-3</v>
      </c>
      <c r="T300" s="188">
        <v>759</v>
      </c>
      <c r="U300" s="189">
        <v>19696</v>
      </c>
      <c r="V300" s="189">
        <v>25612.483745123536</v>
      </c>
      <c r="Y300" s="15"/>
      <c r="Z300" s="15"/>
    </row>
    <row r="301" spans="2:28">
      <c r="B301" s="181">
        <v>5034</v>
      </c>
      <c r="C301" s="181" t="s">
        <v>319</v>
      </c>
      <c r="D301" s="181">
        <v>22289</v>
      </c>
      <c r="E301" s="181">
        <f t="shared" si="67"/>
        <v>9237.0493162038965</v>
      </c>
      <c r="F301" s="182">
        <f t="shared" si="68"/>
        <v>0.90187411297943865</v>
      </c>
      <c r="G301" s="183">
        <f t="shared" si="73"/>
        <v>603.00676861262252</v>
      </c>
      <c r="H301" s="183">
        <f t="shared" si="74"/>
        <v>1455.055332662258</v>
      </c>
      <c r="I301" s="183">
        <f t="shared" si="75"/>
        <v>0</v>
      </c>
      <c r="J301" s="184">
        <f t="shared" si="76"/>
        <v>0</v>
      </c>
      <c r="K301" s="183">
        <f t="shared" si="77"/>
        <v>-114.1339584153928</v>
      </c>
      <c r="L301" s="184">
        <f t="shared" si="78"/>
        <v>-275.40524165634281</v>
      </c>
      <c r="M301" s="185">
        <f t="shared" si="72"/>
        <v>1179.6500910059153</v>
      </c>
      <c r="N301" s="185">
        <f t="shared" si="79"/>
        <v>23468.650091005915</v>
      </c>
      <c r="O301" s="185">
        <f t="shared" si="80"/>
        <v>9725.9221264011248</v>
      </c>
      <c r="P301" s="186">
        <f t="shared" si="69"/>
        <v>0.94960599325455586</v>
      </c>
      <c r="Q301" s="187">
        <v>-2503.575010586901</v>
      </c>
      <c r="R301" s="186">
        <f t="shared" si="70"/>
        <v>2.0839058349363379E-2</v>
      </c>
      <c r="S301" s="186">
        <f t="shared" si="71"/>
        <v>2.4646580738565457E-2</v>
      </c>
      <c r="T301" s="188">
        <v>2413</v>
      </c>
      <c r="U301" s="189">
        <v>21834</v>
      </c>
      <c r="V301" s="189">
        <v>9014.8637489677949</v>
      </c>
      <c r="Y301" s="15"/>
      <c r="Z301" s="15"/>
    </row>
    <row r="302" spans="2:28">
      <c r="B302" s="181">
        <v>5035</v>
      </c>
      <c r="C302" s="181" t="s">
        <v>320</v>
      </c>
      <c r="D302" s="181">
        <v>196527</v>
      </c>
      <c r="E302" s="181">
        <f t="shared" si="67"/>
        <v>8093.1927686035488</v>
      </c>
      <c r="F302" s="182">
        <f t="shared" si="68"/>
        <v>0.79019184584754198</v>
      </c>
      <c r="G302" s="183">
        <f t="shared" si="73"/>
        <v>1289.3206971728312</v>
      </c>
      <c r="H302" s="183">
        <f t="shared" si="74"/>
        <v>31308.574489447859</v>
      </c>
      <c r="I302" s="183">
        <f t="shared" si="75"/>
        <v>393.63161911461208</v>
      </c>
      <c r="J302" s="184">
        <f t="shared" si="76"/>
        <v>9558.5566069601246</v>
      </c>
      <c r="K302" s="183">
        <f t="shared" si="77"/>
        <v>279.4976606992193</v>
      </c>
      <c r="L302" s="184">
        <f t="shared" si="78"/>
        <v>6787.041694759143</v>
      </c>
      <c r="M302" s="185">
        <f t="shared" si="72"/>
        <v>38095.616184207</v>
      </c>
      <c r="N302" s="185">
        <f t="shared" si="79"/>
        <v>234622.616184207</v>
      </c>
      <c r="O302" s="185">
        <f t="shared" si="80"/>
        <v>9662.0111264755997</v>
      </c>
      <c r="P302" s="186">
        <f t="shared" si="69"/>
        <v>0.94336594035515775</v>
      </c>
      <c r="Q302" s="187">
        <v>3377.2438709130147</v>
      </c>
      <c r="R302" s="186">
        <f t="shared" si="70"/>
        <v>7.4710852268066605E-2</v>
      </c>
      <c r="S302" s="186">
        <f t="shared" si="71"/>
        <v>6.8603283285115779E-2</v>
      </c>
      <c r="T302" s="188">
        <v>24283</v>
      </c>
      <c r="U302" s="189">
        <v>182865</v>
      </c>
      <c r="V302" s="189">
        <v>7573.6177262373158</v>
      </c>
      <c r="Y302" s="15"/>
      <c r="Z302" s="15"/>
    </row>
    <row r="303" spans="2:28">
      <c r="B303" s="181">
        <v>5036</v>
      </c>
      <c r="C303" s="181" t="s">
        <v>321</v>
      </c>
      <c r="D303" s="181">
        <v>18538</v>
      </c>
      <c r="E303" s="181">
        <f t="shared" si="67"/>
        <v>7105.4043694902257</v>
      </c>
      <c r="F303" s="182">
        <f t="shared" si="68"/>
        <v>0.69374754250286519</v>
      </c>
      <c r="G303" s="183">
        <f t="shared" si="73"/>
        <v>1881.9937366408249</v>
      </c>
      <c r="H303" s="183">
        <f t="shared" si="74"/>
        <v>4910.1216588959114</v>
      </c>
      <c r="I303" s="183">
        <f t="shared" si="75"/>
        <v>739.35755880427519</v>
      </c>
      <c r="J303" s="184">
        <f t="shared" si="76"/>
        <v>1928.9838709203541</v>
      </c>
      <c r="K303" s="183">
        <f t="shared" si="77"/>
        <v>625.22360038888235</v>
      </c>
      <c r="L303" s="184">
        <f t="shared" si="78"/>
        <v>1631.208373414594</v>
      </c>
      <c r="M303" s="185">
        <f t="shared" si="72"/>
        <v>6541.330032310505</v>
      </c>
      <c r="N303" s="185">
        <f t="shared" si="79"/>
        <v>25079.330032310507</v>
      </c>
      <c r="O303" s="185">
        <f t="shared" si="80"/>
        <v>9612.6217065199326</v>
      </c>
      <c r="P303" s="186">
        <f t="shared" si="69"/>
        <v>0.93854372518792384</v>
      </c>
      <c r="Q303" s="187">
        <v>272.94725566083343</v>
      </c>
      <c r="R303" s="186">
        <f t="shared" si="70"/>
        <v>0.11836389961389962</v>
      </c>
      <c r="S303" s="186">
        <f t="shared" si="71"/>
        <v>0.12607971034331711</v>
      </c>
      <c r="T303" s="188">
        <v>2609</v>
      </c>
      <c r="U303" s="189">
        <v>16576</v>
      </c>
      <c r="V303" s="189">
        <v>6309.859154929577</v>
      </c>
      <c r="Y303" s="15"/>
      <c r="Z303" s="15"/>
    </row>
    <row r="304" spans="2:28">
      <c r="B304" s="181">
        <v>5037</v>
      </c>
      <c r="C304" s="181" t="s">
        <v>322</v>
      </c>
      <c r="D304" s="181">
        <v>164329</v>
      </c>
      <c r="E304" s="181">
        <f t="shared" si="67"/>
        <v>8147.1988101140305</v>
      </c>
      <c r="F304" s="182">
        <f t="shared" si="68"/>
        <v>0.79546481225872634</v>
      </c>
      <c r="G304" s="183">
        <f t="shared" si="73"/>
        <v>1256.9170722665422</v>
      </c>
      <c r="H304" s="183">
        <f t="shared" si="74"/>
        <v>25352.017347616154</v>
      </c>
      <c r="I304" s="183">
        <f t="shared" si="75"/>
        <v>374.72950458594346</v>
      </c>
      <c r="J304" s="184">
        <f t="shared" si="76"/>
        <v>7558.2941074984801</v>
      </c>
      <c r="K304" s="183">
        <f t="shared" si="77"/>
        <v>260.59554617055068</v>
      </c>
      <c r="L304" s="184">
        <f t="shared" si="78"/>
        <v>5256.2121662600066</v>
      </c>
      <c r="M304" s="185">
        <f t="shared" si="72"/>
        <v>30608.229513876162</v>
      </c>
      <c r="N304" s="185">
        <f t="shared" si="79"/>
        <v>194937.22951387617</v>
      </c>
      <c r="O304" s="185">
        <f t="shared" si="80"/>
        <v>9664.7114285511234</v>
      </c>
      <c r="P304" s="186">
        <f t="shared" si="69"/>
        <v>0.94362958867571689</v>
      </c>
      <c r="Q304" s="187">
        <v>4291.8856062395644</v>
      </c>
      <c r="R304" s="186">
        <f t="shared" si="70"/>
        <v>9.4884334523746075E-2</v>
      </c>
      <c r="S304" s="186">
        <f t="shared" si="71"/>
        <v>9.4558637646842539E-2</v>
      </c>
      <c r="T304" s="188">
        <v>20170</v>
      </c>
      <c r="U304" s="189">
        <v>150088</v>
      </c>
      <c r="V304" s="189">
        <v>7443.3644118230513</v>
      </c>
      <c r="Y304" s="15"/>
      <c r="Z304" s="15"/>
    </row>
    <row r="305" spans="2:27">
      <c r="B305" s="181">
        <v>5038</v>
      </c>
      <c r="C305" s="181" t="s">
        <v>323</v>
      </c>
      <c r="D305" s="181">
        <v>112498</v>
      </c>
      <c r="E305" s="181">
        <f t="shared" si="67"/>
        <v>7506.8730815427734</v>
      </c>
      <c r="F305" s="182">
        <f t="shared" si="68"/>
        <v>0.73294558358468853</v>
      </c>
      <c r="G305" s="183">
        <f t="shared" si="73"/>
        <v>1641.1125094092963</v>
      </c>
      <c r="H305" s="183">
        <f t="shared" si="74"/>
        <v>24593.712066007716</v>
      </c>
      <c r="I305" s="183">
        <f t="shared" si="75"/>
        <v>598.84350958588345</v>
      </c>
      <c r="J305" s="184">
        <f t="shared" si="76"/>
        <v>8974.2688346540508</v>
      </c>
      <c r="K305" s="183">
        <f t="shared" si="77"/>
        <v>484.70955117049067</v>
      </c>
      <c r="L305" s="184">
        <f t="shared" si="78"/>
        <v>7263.8573338409724</v>
      </c>
      <c r="M305" s="185">
        <f t="shared" si="72"/>
        <v>31857.569399848689</v>
      </c>
      <c r="N305" s="185">
        <f t="shared" si="79"/>
        <v>144355.5693998487</v>
      </c>
      <c r="O305" s="185">
        <f t="shared" si="80"/>
        <v>9632.6951421225604</v>
      </c>
      <c r="P305" s="186">
        <f t="shared" si="69"/>
        <v>0.94050362724201497</v>
      </c>
      <c r="Q305" s="187">
        <v>2541.4029794301387</v>
      </c>
      <c r="R305" s="186">
        <f t="shared" si="70"/>
        <v>7.8155698034367421E-2</v>
      </c>
      <c r="S305" s="186">
        <f t="shared" si="71"/>
        <v>7.5421818645250521E-2</v>
      </c>
      <c r="T305" s="188">
        <v>14986</v>
      </c>
      <c r="U305" s="189">
        <v>104343</v>
      </c>
      <c r="V305" s="189">
        <v>6980.3987155472305</v>
      </c>
      <c r="Y305" s="15"/>
      <c r="Z305" s="15"/>
    </row>
    <row r="306" spans="2:27">
      <c r="B306" s="181">
        <v>5041</v>
      </c>
      <c r="C306" s="181" t="s">
        <v>324</v>
      </c>
      <c r="D306" s="181">
        <v>14752</v>
      </c>
      <c r="E306" s="181">
        <f t="shared" si="67"/>
        <v>7182.0837390457646</v>
      </c>
      <c r="F306" s="182">
        <f t="shared" si="68"/>
        <v>0.70123425563325958</v>
      </c>
      <c r="G306" s="183">
        <f t="shared" si="73"/>
        <v>1835.9861149075016</v>
      </c>
      <c r="H306" s="183">
        <f t="shared" si="74"/>
        <v>3771.1154800200079</v>
      </c>
      <c r="I306" s="183">
        <f t="shared" si="75"/>
        <v>712.51977945983651</v>
      </c>
      <c r="J306" s="184">
        <f t="shared" si="76"/>
        <v>1463.5156270105042</v>
      </c>
      <c r="K306" s="183">
        <f t="shared" si="77"/>
        <v>598.38582104444367</v>
      </c>
      <c r="L306" s="184">
        <f t="shared" si="78"/>
        <v>1229.0844764252872</v>
      </c>
      <c r="M306" s="185">
        <f t="shared" si="72"/>
        <v>5000.1999564452954</v>
      </c>
      <c r="N306" s="185">
        <f t="shared" si="79"/>
        <v>19752.199956445296</v>
      </c>
      <c r="O306" s="185">
        <f t="shared" si="80"/>
        <v>9616.4556749977091</v>
      </c>
      <c r="P306" s="186">
        <f t="shared" si="69"/>
        <v>0.93891806084444351</v>
      </c>
      <c r="Q306" s="187">
        <v>148.07972906375835</v>
      </c>
      <c r="R306" s="186">
        <f t="shared" si="70"/>
        <v>7.6631148737410601E-2</v>
      </c>
      <c r="S306" s="186">
        <f t="shared" si="71"/>
        <v>8.1348617256707806E-2</v>
      </c>
      <c r="T306" s="188">
        <v>2054</v>
      </c>
      <c r="U306" s="189">
        <v>13702</v>
      </c>
      <c r="V306" s="189">
        <v>6641.7838099854589</v>
      </c>
      <c r="Y306" s="15"/>
      <c r="Z306" s="15"/>
    </row>
    <row r="307" spans="2:27">
      <c r="B307" s="181">
        <v>5042</v>
      </c>
      <c r="C307" s="181" t="s">
        <v>325</v>
      </c>
      <c r="D307" s="181">
        <v>11937</v>
      </c>
      <c r="E307" s="181">
        <f t="shared" si="67"/>
        <v>8988.704819277109</v>
      </c>
      <c r="F307" s="182">
        <f t="shared" si="68"/>
        <v>0.87762660003325699</v>
      </c>
      <c r="G307" s="183">
        <f t="shared" si="73"/>
        <v>752.01346676869503</v>
      </c>
      <c r="H307" s="183">
        <f t="shared" si="74"/>
        <v>998.67388386882703</v>
      </c>
      <c r="I307" s="183">
        <f t="shared" si="75"/>
        <v>80.202401378866028</v>
      </c>
      <c r="J307" s="184">
        <f t="shared" si="76"/>
        <v>106.50878903113409</v>
      </c>
      <c r="K307" s="183">
        <f t="shared" si="77"/>
        <v>-33.931557036526769</v>
      </c>
      <c r="L307" s="184">
        <f t="shared" si="78"/>
        <v>-45.061107744507552</v>
      </c>
      <c r="M307" s="185">
        <f t="shared" si="72"/>
        <v>953.61277612431945</v>
      </c>
      <c r="N307" s="185">
        <f t="shared" si="79"/>
        <v>12890.612776124319</v>
      </c>
      <c r="O307" s="185">
        <f t="shared" si="80"/>
        <v>9706.7867290092745</v>
      </c>
      <c r="P307" s="186">
        <f t="shared" si="69"/>
        <v>0.9477376780644432</v>
      </c>
      <c r="Q307" s="187">
        <v>-614.57698140376192</v>
      </c>
      <c r="R307" s="186">
        <f t="shared" si="70"/>
        <v>5.9841960401314037E-2</v>
      </c>
      <c r="S307" s="186">
        <f t="shared" si="71"/>
        <v>8.1389952066099877E-2</v>
      </c>
      <c r="T307" s="188">
        <v>1328</v>
      </c>
      <c r="U307" s="189">
        <v>11263</v>
      </c>
      <c r="V307" s="189">
        <v>8312.1771217712176</v>
      </c>
      <c r="Y307" s="15"/>
      <c r="Z307" s="15"/>
    </row>
    <row r="308" spans="2:27">
      <c r="B308" s="181">
        <v>5043</v>
      </c>
      <c r="C308" s="181" t="s">
        <v>326</v>
      </c>
      <c r="D308" s="181">
        <v>6097</v>
      </c>
      <c r="E308" s="181">
        <f t="shared" si="67"/>
        <v>13283.224400871459</v>
      </c>
      <c r="F308" s="182">
        <f t="shared" si="68"/>
        <v>1.2969289016382624</v>
      </c>
      <c r="G308" s="183">
        <f t="shared" si="73"/>
        <v>-1824.6982821879149</v>
      </c>
      <c r="H308" s="183">
        <f t="shared" si="74"/>
        <v>-837.53651152425289</v>
      </c>
      <c r="I308" s="183">
        <f t="shared" si="75"/>
        <v>0</v>
      </c>
      <c r="J308" s="184">
        <f t="shared" si="76"/>
        <v>0</v>
      </c>
      <c r="K308" s="183">
        <f t="shared" si="77"/>
        <v>-114.1339584153928</v>
      </c>
      <c r="L308" s="184">
        <f t="shared" si="78"/>
        <v>-52.387486912665295</v>
      </c>
      <c r="M308" s="185">
        <f t="shared" si="72"/>
        <v>-889.92399843691817</v>
      </c>
      <c r="N308" s="185">
        <f t="shared" si="79"/>
        <v>5207.0760015630822</v>
      </c>
      <c r="O308" s="185">
        <f t="shared" si="80"/>
        <v>11344.392160268153</v>
      </c>
      <c r="P308" s="186">
        <f t="shared" si="69"/>
        <v>1.1076279087180858</v>
      </c>
      <c r="Q308" s="187">
        <v>-834.8921105126152</v>
      </c>
      <c r="R308" s="186">
        <f t="shared" si="70"/>
        <v>2.7642002359683129E-2</v>
      </c>
      <c r="S308" s="186">
        <f t="shared" si="71"/>
        <v>3.2119745289354795E-2</v>
      </c>
      <c r="T308" s="188">
        <v>459</v>
      </c>
      <c r="U308" s="189">
        <v>5933</v>
      </c>
      <c r="V308" s="189">
        <v>12869.848156182214</v>
      </c>
      <c r="Y308" s="15"/>
      <c r="Z308" s="15"/>
    </row>
    <row r="309" spans="2:27">
      <c r="B309" s="181">
        <v>5044</v>
      </c>
      <c r="C309" s="181" t="s">
        <v>327</v>
      </c>
      <c r="D309" s="181">
        <v>15158</v>
      </c>
      <c r="E309" s="181">
        <f t="shared" si="67"/>
        <v>17917.257683215132</v>
      </c>
      <c r="F309" s="182">
        <f t="shared" si="68"/>
        <v>1.7493801675094343</v>
      </c>
      <c r="G309" s="183">
        <f t="shared" si="73"/>
        <v>-4605.1182515941182</v>
      </c>
      <c r="H309" s="183">
        <f t="shared" si="74"/>
        <v>-3895.9300408486238</v>
      </c>
      <c r="I309" s="183">
        <f t="shared" si="75"/>
        <v>0</v>
      </c>
      <c r="J309" s="184">
        <f t="shared" si="76"/>
        <v>0</v>
      </c>
      <c r="K309" s="183">
        <f t="shared" si="77"/>
        <v>-114.1339584153928</v>
      </c>
      <c r="L309" s="184">
        <f t="shared" si="78"/>
        <v>-96.55732881942231</v>
      </c>
      <c r="M309" s="185">
        <f t="shared" si="72"/>
        <v>-3992.4873696680461</v>
      </c>
      <c r="N309" s="185">
        <f t="shared" si="79"/>
        <v>11165.512630331954</v>
      </c>
      <c r="O309" s="185">
        <f t="shared" si="80"/>
        <v>13198.00547320562</v>
      </c>
      <c r="P309" s="186">
        <f t="shared" si="69"/>
        <v>1.2886084150665544</v>
      </c>
      <c r="Q309" s="187">
        <v>-2649.2325174154098</v>
      </c>
      <c r="R309" s="186">
        <f t="shared" si="70"/>
        <v>4.0928443895069361E-2</v>
      </c>
      <c r="S309" s="186">
        <f t="shared" si="71"/>
        <v>3.7237208278420239E-2</v>
      </c>
      <c r="T309" s="188">
        <v>846</v>
      </c>
      <c r="U309" s="189">
        <v>14562</v>
      </c>
      <c r="V309" s="189">
        <v>17274.021352313168</v>
      </c>
      <c r="Y309" s="15"/>
      <c r="Z309" s="15"/>
    </row>
    <row r="310" spans="2:27">
      <c r="B310" s="181">
        <v>5045</v>
      </c>
      <c r="C310" s="181" t="s">
        <v>328</v>
      </c>
      <c r="D310" s="181">
        <v>23376</v>
      </c>
      <c r="E310" s="181">
        <f t="shared" si="67"/>
        <v>9959.9488708990193</v>
      </c>
      <c r="F310" s="182">
        <f t="shared" si="68"/>
        <v>0.97245556949718182</v>
      </c>
      <c r="G310" s="183">
        <f t="shared" si="73"/>
        <v>169.26703579554888</v>
      </c>
      <c r="H310" s="183">
        <f t="shared" si="74"/>
        <v>397.26973301215327</v>
      </c>
      <c r="I310" s="183">
        <f t="shared" si="75"/>
        <v>0</v>
      </c>
      <c r="J310" s="184">
        <f t="shared" si="76"/>
        <v>0</v>
      </c>
      <c r="K310" s="183">
        <f t="shared" si="77"/>
        <v>-114.1339584153928</v>
      </c>
      <c r="L310" s="184">
        <f t="shared" si="78"/>
        <v>-267.87240040092689</v>
      </c>
      <c r="M310" s="185">
        <f t="shared" si="72"/>
        <v>129.39733261122637</v>
      </c>
      <c r="N310" s="185">
        <f t="shared" si="79"/>
        <v>23505.397332611225</v>
      </c>
      <c r="O310" s="185">
        <f t="shared" si="80"/>
        <v>10015.081948279174</v>
      </c>
      <c r="P310" s="186">
        <f t="shared" si="69"/>
        <v>0.97783857586165324</v>
      </c>
      <c r="Q310" s="187">
        <v>-1349.1568171767319</v>
      </c>
      <c r="R310" s="186">
        <f t="shared" si="70"/>
        <v>0.10666098565544667</v>
      </c>
      <c r="S310" s="186">
        <f t="shared" si="71"/>
        <v>0.11231924378406419</v>
      </c>
      <c r="T310" s="188">
        <v>2347</v>
      </c>
      <c r="U310" s="189">
        <v>21123</v>
      </c>
      <c r="V310" s="189">
        <v>8954.2178889359893</v>
      </c>
      <c r="Y310" s="15"/>
      <c r="Z310" s="15"/>
    </row>
    <row r="311" spans="2:27">
      <c r="B311" s="181">
        <v>5046</v>
      </c>
      <c r="C311" s="181" t="s">
        <v>329</v>
      </c>
      <c r="D311" s="181">
        <v>8386</v>
      </c>
      <c r="E311" s="181">
        <f t="shared" si="67"/>
        <v>6902.0576131687239</v>
      </c>
      <c r="F311" s="182">
        <f t="shared" si="68"/>
        <v>0.673893456072582</v>
      </c>
      <c r="G311" s="183">
        <f t="shared" si="73"/>
        <v>2004.001790433726</v>
      </c>
      <c r="H311" s="183">
        <f t="shared" si="74"/>
        <v>2434.8621753769771</v>
      </c>
      <c r="I311" s="183">
        <f t="shared" si="75"/>
        <v>810.52892351680077</v>
      </c>
      <c r="J311" s="184">
        <f t="shared" si="76"/>
        <v>984.79264207291294</v>
      </c>
      <c r="K311" s="183">
        <f t="shared" si="77"/>
        <v>696.39496510140793</v>
      </c>
      <c r="L311" s="184">
        <f t="shared" si="78"/>
        <v>846.11988259821055</v>
      </c>
      <c r="M311" s="185">
        <f t="shared" si="72"/>
        <v>3280.9820579751877</v>
      </c>
      <c r="N311" s="185">
        <f t="shared" si="79"/>
        <v>11666.982057975187</v>
      </c>
      <c r="O311" s="185">
        <f t="shared" si="80"/>
        <v>9602.4543687038567</v>
      </c>
      <c r="P311" s="186">
        <f t="shared" si="69"/>
        <v>0.93755102086640951</v>
      </c>
      <c r="Q311" s="187">
        <v>306.65999065845608</v>
      </c>
      <c r="R311" s="186">
        <f t="shared" si="70"/>
        <v>5.2327770109173048E-2</v>
      </c>
      <c r="S311" s="186">
        <f t="shared" si="71"/>
        <v>6.6185584365754724E-2</v>
      </c>
      <c r="T311" s="188">
        <v>1215</v>
      </c>
      <c r="U311" s="189">
        <v>7969</v>
      </c>
      <c r="V311" s="189">
        <v>6473.5987002437041</v>
      </c>
      <c r="Y311" s="15"/>
      <c r="Z311" s="15"/>
    </row>
    <row r="312" spans="2:27">
      <c r="B312" s="181">
        <v>5047</v>
      </c>
      <c r="C312" s="181" t="s">
        <v>330</v>
      </c>
      <c r="D312" s="181">
        <v>29703</v>
      </c>
      <c r="E312" s="181">
        <f t="shared" si="67"/>
        <v>7685.1228978007766</v>
      </c>
      <c r="F312" s="182">
        <f t="shared" si="68"/>
        <v>0.75034929005234019</v>
      </c>
      <c r="G312" s="183">
        <f t="shared" si="73"/>
        <v>1534.1626196544944</v>
      </c>
      <c r="H312" s="183">
        <f t="shared" si="74"/>
        <v>5929.5385249646215</v>
      </c>
      <c r="I312" s="183">
        <f t="shared" si="75"/>
        <v>536.45607389558234</v>
      </c>
      <c r="J312" s="184">
        <f t="shared" si="76"/>
        <v>2073.4027256064255</v>
      </c>
      <c r="K312" s="183">
        <f t="shared" si="77"/>
        <v>422.32211548018955</v>
      </c>
      <c r="L312" s="184">
        <f t="shared" si="78"/>
        <v>1632.2749763309328</v>
      </c>
      <c r="M312" s="185">
        <f t="shared" si="72"/>
        <v>7561.8135012955545</v>
      </c>
      <c r="N312" s="185">
        <f t="shared" si="79"/>
        <v>37264.813501295554</v>
      </c>
      <c r="O312" s="185">
        <f t="shared" si="80"/>
        <v>9641.6076329354619</v>
      </c>
      <c r="P312" s="186">
        <f t="shared" si="69"/>
        <v>0.94137381256539776</v>
      </c>
      <c r="Q312" s="187">
        <v>761.12745999583058</v>
      </c>
      <c r="R312" s="186">
        <f t="shared" si="70"/>
        <v>5.0355387389935995E-2</v>
      </c>
      <c r="S312" s="186">
        <f t="shared" si="71"/>
        <v>5.5518842075682175E-2</v>
      </c>
      <c r="T312" s="188">
        <v>3865</v>
      </c>
      <c r="U312" s="189">
        <v>28279</v>
      </c>
      <c r="V312" s="189">
        <v>7280.8959835221422</v>
      </c>
      <c r="Y312" s="15"/>
      <c r="Z312" s="15"/>
    </row>
    <row r="313" spans="2:27">
      <c r="B313" s="181">
        <v>5049</v>
      </c>
      <c r="C313" s="181" t="s">
        <v>331</v>
      </c>
      <c r="D313" s="181">
        <v>9673</v>
      </c>
      <c r="E313" s="181">
        <f t="shared" si="67"/>
        <v>8793.6363636363621</v>
      </c>
      <c r="F313" s="182">
        <f t="shared" si="68"/>
        <v>0.8585807787564721</v>
      </c>
      <c r="G313" s="183">
        <f t="shared" si="73"/>
        <v>869.05454015314319</v>
      </c>
      <c r="H313" s="183">
        <f t="shared" si="74"/>
        <v>955.95999416845746</v>
      </c>
      <c r="I313" s="183">
        <f t="shared" si="75"/>
        <v>148.4763608531274</v>
      </c>
      <c r="J313" s="184">
        <f t="shared" si="76"/>
        <v>163.32399693844013</v>
      </c>
      <c r="K313" s="183">
        <f t="shared" si="77"/>
        <v>34.342402437734606</v>
      </c>
      <c r="L313" s="184">
        <f t="shared" si="78"/>
        <v>37.776642681508065</v>
      </c>
      <c r="M313" s="185">
        <f t="shared" si="72"/>
        <v>993.73663684996552</v>
      </c>
      <c r="N313" s="185">
        <f t="shared" si="79"/>
        <v>10666.736636849966</v>
      </c>
      <c r="O313" s="185">
        <f t="shared" si="80"/>
        <v>9697.0333062272421</v>
      </c>
      <c r="P313" s="186">
        <f t="shared" si="69"/>
        <v>0.94678538700060444</v>
      </c>
      <c r="Q313" s="187">
        <v>-89.362559897692222</v>
      </c>
      <c r="R313" s="186">
        <f t="shared" si="70"/>
        <v>9.7085176363842576E-2</v>
      </c>
      <c r="S313" s="186">
        <f t="shared" si="71"/>
        <v>0.10007722684483465</v>
      </c>
      <c r="T313" s="188">
        <v>1100</v>
      </c>
      <c r="U313" s="189">
        <v>8817</v>
      </c>
      <c r="V313" s="189">
        <v>7993.6536718041707</v>
      </c>
      <c r="Y313" s="15"/>
      <c r="Z313" s="15"/>
    </row>
    <row r="314" spans="2:27">
      <c r="B314" s="181">
        <v>5052</v>
      </c>
      <c r="C314" s="181" t="s">
        <v>332</v>
      </c>
      <c r="D314" s="181">
        <v>4341</v>
      </c>
      <c r="E314" s="181">
        <f t="shared" si="67"/>
        <v>7710.4795737122558</v>
      </c>
      <c r="F314" s="182">
        <f t="shared" si="68"/>
        <v>0.75282502974073351</v>
      </c>
      <c r="G314" s="183">
        <f t="shared" si="73"/>
        <v>1518.948614107607</v>
      </c>
      <c r="H314" s="183">
        <f t="shared" si="74"/>
        <v>855.1680697425827</v>
      </c>
      <c r="I314" s="183">
        <f t="shared" si="75"/>
        <v>527.58123732656463</v>
      </c>
      <c r="J314" s="184">
        <f t="shared" si="76"/>
        <v>297.02823661485587</v>
      </c>
      <c r="K314" s="183">
        <f t="shared" si="77"/>
        <v>413.44727891117185</v>
      </c>
      <c r="L314" s="184">
        <f t="shared" si="78"/>
        <v>232.77081802698976</v>
      </c>
      <c r="M314" s="185">
        <f t="shared" si="72"/>
        <v>1087.9388877695724</v>
      </c>
      <c r="N314" s="185">
        <f t="shared" si="79"/>
        <v>5428.9388877695728</v>
      </c>
      <c r="O314" s="185">
        <f t="shared" si="80"/>
        <v>9642.875466731035</v>
      </c>
      <c r="P314" s="186">
        <f t="shared" si="69"/>
        <v>0.94149759954981727</v>
      </c>
      <c r="Q314" s="187">
        <v>62.505617070543849</v>
      </c>
      <c r="R314" s="186">
        <f t="shared" si="70"/>
        <v>0.13017443374121324</v>
      </c>
      <c r="S314" s="186">
        <f t="shared" si="71"/>
        <v>0.11812994599263912</v>
      </c>
      <c r="T314" s="188">
        <v>563</v>
      </c>
      <c r="U314" s="189">
        <v>3841</v>
      </c>
      <c r="V314" s="189">
        <v>6895.8707360861754</v>
      </c>
      <c r="Y314" s="15"/>
      <c r="Z314" s="15"/>
    </row>
    <row r="315" spans="2:27">
      <c r="B315" s="181">
        <v>5053</v>
      </c>
      <c r="C315" s="181" t="s">
        <v>333</v>
      </c>
      <c r="D315" s="181">
        <v>53820</v>
      </c>
      <c r="E315" s="181">
        <f t="shared" si="67"/>
        <v>7956.8302779420465</v>
      </c>
      <c r="F315" s="182">
        <f t="shared" si="68"/>
        <v>0.77687787554175702</v>
      </c>
      <c r="G315" s="183">
        <f t="shared" si="73"/>
        <v>1371.1381915697325</v>
      </c>
      <c r="H315" s="183">
        <f t="shared" si="74"/>
        <v>9274.3787277776719</v>
      </c>
      <c r="I315" s="183">
        <f t="shared" si="75"/>
        <v>441.3584908461379</v>
      </c>
      <c r="J315" s="184">
        <f t="shared" si="76"/>
        <v>2985.3488320832771</v>
      </c>
      <c r="K315" s="183">
        <f t="shared" si="77"/>
        <v>327.22453243074511</v>
      </c>
      <c r="L315" s="184">
        <f t="shared" si="78"/>
        <v>2213.3467373615599</v>
      </c>
      <c r="M315" s="185">
        <f t="shared" si="72"/>
        <v>11487.725465139232</v>
      </c>
      <c r="N315" s="185">
        <f t="shared" si="79"/>
        <v>65307.725465139229</v>
      </c>
      <c r="O315" s="185">
        <f t="shared" si="80"/>
        <v>9655.1930019425236</v>
      </c>
      <c r="P315" s="186">
        <f t="shared" si="69"/>
        <v>0.94270024183986834</v>
      </c>
      <c r="Q315" s="187">
        <v>1182.6554953199957</v>
      </c>
      <c r="R315" s="186">
        <f t="shared" si="70"/>
        <v>6.4141094590319525E-2</v>
      </c>
      <c r="S315" s="186">
        <f t="shared" si="71"/>
        <v>7.2321954572385938E-2</v>
      </c>
      <c r="T315" s="188">
        <v>6764</v>
      </c>
      <c r="U315" s="189">
        <v>50576</v>
      </c>
      <c r="V315" s="189">
        <v>7420.1877934272297</v>
      </c>
      <c r="Y315" s="15"/>
      <c r="Z315" s="15"/>
    </row>
    <row r="316" spans="2:27">
      <c r="B316" s="181">
        <v>5054</v>
      </c>
      <c r="C316" s="181" t="s">
        <v>334</v>
      </c>
      <c r="D316" s="181">
        <v>72672</v>
      </c>
      <c r="E316" s="181">
        <f t="shared" si="67"/>
        <v>7305.1869722557303</v>
      </c>
      <c r="F316" s="182">
        <f t="shared" si="68"/>
        <v>0.71325363708891321</v>
      </c>
      <c r="G316" s="183">
        <f t="shared" si="73"/>
        <v>1762.1241749815222</v>
      </c>
      <c r="H316" s="183">
        <f t="shared" si="74"/>
        <v>17529.611292716181</v>
      </c>
      <c r="I316" s="183">
        <f t="shared" si="75"/>
        <v>669.43364783634854</v>
      </c>
      <c r="J316" s="184">
        <f t="shared" si="76"/>
        <v>6659.5259286759956</v>
      </c>
      <c r="K316" s="183">
        <f t="shared" si="77"/>
        <v>555.2996894209557</v>
      </c>
      <c r="L316" s="184">
        <f t="shared" si="78"/>
        <v>5524.1213103596674</v>
      </c>
      <c r="M316" s="185">
        <f t="shared" si="72"/>
        <v>23053.732603075849</v>
      </c>
      <c r="N316" s="185">
        <f t="shared" si="79"/>
        <v>95725.732603075856</v>
      </c>
      <c r="O316" s="185">
        <f t="shared" si="80"/>
        <v>9622.6108366582066</v>
      </c>
      <c r="P316" s="186">
        <f t="shared" si="69"/>
        <v>0.93951902991722602</v>
      </c>
      <c r="Q316" s="187">
        <v>2192.165503761571</v>
      </c>
      <c r="R316" s="190">
        <f t="shared" si="70"/>
        <v>4.7494126295458149E-2</v>
      </c>
      <c r="S316" s="190">
        <f t="shared" si="71"/>
        <v>6.181451242092896E-2</v>
      </c>
      <c r="T316" s="188">
        <v>9948</v>
      </c>
      <c r="U316" s="189">
        <v>69377</v>
      </c>
      <c r="V316" s="189">
        <v>6879.9087663625542</v>
      </c>
      <c r="W316" s="1"/>
      <c r="X316" s="105"/>
      <c r="Y316" s="16"/>
      <c r="Z316" s="16"/>
    </row>
    <row r="317" spans="2:27">
      <c r="B317" s="181">
        <v>5055</v>
      </c>
      <c r="C317" s="181" t="s">
        <v>335</v>
      </c>
      <c r="D317" s="181">
        <v>52279</v>
      </c>
      <c r="E317" s="181">
        <f t="shared" si="67"/>
        <v>8799.6970207035847</v>
      </c>
      <c r="F317" s="182">
        <f t="shared" si="68"/>
        <v>0.85917252072184036</v>
      </c>
      <c r="G317" s="183">
        <f t="shared" si="73"/>
        <v>865.41814591280956</v>
      </c>
      <c r="H317" s="183">
        <f t="shared" si="74"/>
        <v>5141.4492048680022</v>
      </c>
      <c r="I317" s="183">
        <f t="shared" si="75"/>
        <v>146.35513087959953</v>
      </c>
      <c r="J317" s="184">
        <f t="shared" si="76"/>
        <v>869.49583255570076</v>
      </c>
      <c r="K317" s="183">
        <f t="shared" si="77"/>
        <v>32.221172464206731</v>
      </c>
      <c r="L317" s="184">
        <f t="shared" si="78"/>
        <v>191.42598560985218</v>
      </c>
      <c r="M317" s="185">
        <f t="shared" si="72"/>
        <v>5332.8751904778546</v>
      </c>
      <c r="N317" s="185">
        <f t="shared" si="79"/>
        <v>57611.875190477855</v>
      </c>
      <c r="O317" s="185">
        <f t="shared" si="80"/>
        <v>9697.3363390806026</v>
      </c>
      <c r="P317" s="186">
        <f t="shared" si="69"/>
        <v>0.94681497409887272</v>
      </c>
      <c r="Q317" s="187">
        <v>1408.4119378616301</v>
      </c>
      <c r="R317" s="190">
        <f t="shared" si="70"/>
        <v>6.7746415587598544E-2</v>
      </c>
      <c r="S317" s="190">
        <f t="shared" si="71"/>
        <v>7.1700366293359602E-2</v>
      </c>
      <c r="T317" s="188">
        <v>5941</v>
      </c>
      <c r="U317" s="189">
        <v>48962</v>
      </c>
      <c r="V317" s="189">
        <v>8210.9676337414057</v>
      </c>
      <c r="W317" s="16"/>
      <c r="X317" s="1"/>
      <c r="Y317" s="141"/>
      <c r="Z317" s="16"/>
      <c r="AA317" s="16"/>
    </row>
    <row r="318" spans="2:27">
      <c r="B318" s="181">
        <v>5056</v>
      </c>
      <c r="C318" s="181" t="s">
        <v>336</v>
      </c>
      <c r="D318" s="181">
        <v>45185</v>
      </c>
      <c r="E318" s="181">
        <f t="shared" si="67"/>
        <v>8790.8560311284036</v>
      </c>
      <c r="F318" s="182">
        <f t="shared" si="68"/>
        <v>0.85830931653638809</v>
      </c>
      <c r="G318" s="183">
        <f t="shared" si="73"/>
        <v>870.72273965791828</v>
      </c>
      <c r="H318" s="183">
        <f t="shared" si="74"/>
        <v>4475.5148818416992</v>
      </c>
      <c r="I318" s="183">
        <f t="shared" si="75"/>
        <v>149.44947723091289</v>
      </c>
      <c r="J318" s="184">
        <f t="shared" si="76"/>
        <v>768.17031296689231</v>
      </c>
      <c r="K318" s="183">
        <f t="shared" si="77"/>
        <v>35.315518815520093</v>
      </c>
      <c r="L318" s="184">
        <f t="shared" si="78"/>
        <v>181.5217667117733</v>
      </c>
      <c r="M318" s="185">
        <f t="shared" si="72"/>
        <v>4657.0366485534723</v>
      </c>
      <c r="N318" s="185">
        <f t="shared" si="79"/>
        <v>49842.036648553476</v>
      </c>
      <c r="O318" s="185">
        <f t="shared" si="80"/>
        <v>9696.8942896018434</v>
      </c>
      <c r="P318" s="186">
        <f t="shared" si="69"/>
        <v>0.94677181388960008</v>
      </c>
      <c r="Q318" s="187">
        <v>206.77312920532768</v>
      </c>
      <c r="R318" s="190">
        <f t="shared" si="70"/>
        <v>4.9252275682704814E-2</v>
      </c>
      <c r="S318" s="190">
        <f t="shared" si="71"/>
        <v>3.0880154124057986E-2</v>
      </c>
      <c r="T318" s="188">
        <v>5140</v>
      </c>
      <c r="U318" s="189">
        <v>43064</v>
      </c>
      <c r="V318" s="189">
        <v>8527.5247524752485</v>
      </c>
      <c r="W318" s="16"/>
      <c r="X318" s="1"/>
      <c r="Y318" s="141"/>
      <c r="Z318" s="16"/>
      <c r="AA318" s="16"/>
    </row>
    <row r="319" spans="2:27">
      <c r="B319" s="181">
        <v>5057</v>
      </c>
      <c r="C319" s="181" t="s">
        <v>337</v>
      </c>
      <c r="D319" s="181">
        <v>83921</v>
      </c>
      <c r="E319" s="181">
        <f t="shared" si="67"/>
        <v>8142.926450611295</v>
      </c>
      <c r="F319" s="182">
        <f t="shared" si="68"/>
        <v>0.79504767359193373</v>
      </c>
      <c r="G319" s="183">
        <f t="shared" si="73"/>
        <v>1259.4804879681835</v>
      </c>
      <c r="H319" s="183">
        <f t="shared" si="74"/>
        <v>12980.205909000098</v>
      </c>
      <c r="I319" s="183">
        <f t="shared" si="75"/>
        <v>376.22483041190094</v>
      </c>
      <c r="J319" s="184">
        <f t="shared" si="76"/>
        <v>3877.3731022250513</v>
      </c>
      <c r="K319" s="183">
        <f t="shared" si="77"/>
        <v>262.09087199650816</v>
      </c>
      <c r="L319" s="184">
        <f t="shared" si="78"/>
        <v>2701.1085267960129</v>
      </c>
      <c r="M319" s="185">
        <f t="shared" si="72"/>
        <v>15681.314435796112</v>
      </c>
      <c r="N319" s="185">
        <f t="shared" si="79"/>
        <v>99602.314435796114</v>
      </c>
      <c r="O319" s="185">
        <f t="shared" si="80"/>
        <v>9664.4978105759856</v>
      </c>
      <c r="P319" s="186">
        <f t="shared" si="69"/>
        <v>0.94360873174237714</v>
      </c>
      <c r="Q319" s="187">
        <v>2237.2200524494147</v>
      </c>
      <c r="R319" s="190">
        <f t="shared" si="70"/>
        <v>0.10905390582669257</v>
      </c>
      <c r="S319" s="190">
        <f t="shared" si="71"/>
        <v>0.11088331747030356</v>
      </c>
      <c r="T319" s="188">
        <v>10306</v>
      </c>
      <c r="U319" s="189">
        <v>75669</v>
      </c>
      <c r="V319" s="189">
        <v>7330.1365882011041</v>
      </c>
      <c r="W319" s="15"/>
      <c r="Z319" s="16"/>
      <c r="AA319" s="16"/>
    </row>
    <row r="320" spans="2:27">
      <c r="B320" s="181">
        <v>5058</v>
      </c>
      <c r="C320" s="181" t="s">
        <v>338</v>
      </c>
      <c r="D320" s="181">
        <v>35912</v>
      </c>
      <c r="E320" s="181">
        <f t="shared" si="67"/>
        <v>8408.3352844767032</v>
      </c>
      <c r="F320" s="182">
        <f t="shared" si="68"/>
        <v>0.82096129042186339</v>
      </c>
      <c r="G320" s="183">
        <f t="shared" si="73"/>
        <v>1100.2351876489386</v>
      </c>
      <c r="H320" s="183">
        <f t="shared" si="74"/>
        <v>4699.1044864486166</v>
      </c>
      <c r="I320" s="183">
        <f t="shared" si="75"/>
        <v>283.33173855900804</v>
      </c>
      <c r="J320" s="184">
        <f t="shared" si="76"/>
        <v>1210.1098553855234</v>
      </c>
      <c r="K320" s="183">
        <f t="shared" si="77"/>
        <v>169.19778014361526</v>
      </c>
      <c r="L320" s="184">
        <f t="shared" si="78"/>
        <v>722.64371899338073</v>
      </c>
      <c r="M320" s="185">
        <f t="shared" si="72"/>
        <v>5421.748205441997</v>
      </c>
      <c r="N320" s="185">
        <f t="shared" si="79"/>
        <v>41333.748205441996</v>
      </c>
      <c r="O320" s="185">
        <f t="shared" si="80"/>
        <v>9677.7682522692558</v>
      </c>
      <c r="P320" s="186">
        <f t="shared" si="69"/>
        <v>0.94490441258387359</v>
      </c>
      <c r="Q320" s="187">
        <v>901.31055152449608</v>
      </c>
      <c r="R320" s="190">
        <f t="shared" si="70"/>
        <v>0.10901117905008956</v>
      </c>
      <c r="S320" s="190">
        <f t="shared" si="71"/>
        <v>0.11342541226101241</v>
      </c>
      <c r="T320" s="188">
        <v>4271</v>
      </c>
      <c r="U320" s="189">
        <v>32382</v>
      </c>
      <c r="V320" s="189">
        <v>7551.7723880597014</v>
      </c>
      <c r="W320" s="16"/>
      <c r="X320" s="1"/>
      <c r="Y320" s="15"/>
      <c r="Z320" s="16"/>
      <c r="AA320" s="16"/>
    </row>
    <row r="321" spans="2:27">
      <c r="B321" s="181">
        <v>5059</v>
      </c>
      <c r="C321" s="181" t="s">
        <v>339</v>
      </c>
      <c r="D321" s="181">
        <v>145978</v>
      </c>
      <c r="E321" s="181">
        <f t="shared" si="67"/>
        <v>7976.9398907103823</v>
      </c>
      <c r="F321" s="182">
        <f t="shared" si="68"/>
        <v>0.77884130981139854</v>
      </c>
      <c r="G321" s="183">
        <f t="shared" si="73"/>
        <v>1359.072423908731</v>
      </c>
      <c r="H321" s="183">
        <f t="shared" si="74"/>
        <v>24871.025357529779</v>
      </c>
      <c r="I321" s="183">
        <f t="shared" si="75"/>
        <v>434.32012637722033</v>
      </c>
      <c r="J321" s="184">
        <f t="shared" si="76"/>
        <v>7948.0583127031314</v>
      </c>
      <c r="K321" s="183">
        <f t="shared" si="77"/>
        <v>320.18616796182755</v>
      </c>
      <c r="L321" s="184">
        <f t="shared" si="78"/>
        <v>5859.4068737014441</v>
      </c>
      <c r="M321" s="185">
        <f t="shared" si="72"/>
        <v>30730.432231231222</v>
      </c>
      <c r="N321" s="185">
        <f t="shared" si="79"/>
        <v>176708.43223123121</v>
      </c>
      <c r="O321" s="185">
        <f t="shared" si="80"/>
        <v>9656.1984825809395</v>
      </c>
      <c r="P321" s="186">
        <f t="shared" si="69"/>
        <v>0.94279841355335037</v>
      </c>
      <c r="Q321" s="187">
        <v>2465.331958065628</v>
      </c>
      <c r="R321" s="190">
        <f t="shared" si="70"/>
        <v>8.6509620036470544E-2</v>
      </c>
      <c r="S321" s="190">
        <f t="shared" si="71"/>
        <v>8.1581734874556444E-2</v>
      </c>
      <c r="T321" s="188">
        <v>18300</v>
      </c>
      <c r="U321" s="189">
        <v>134355</v>
      </c>
      <c r="V321" s="189">
        <v>7375.253883734973</v>
      </c>
      <c r="W321" s="16"/>
      <c r="X321" s="1"/>
      <c r="Y321" s="141"/>
      <c r="Z321" s="16"/>
      <c r="AA321" s="16"/>
    </row>
    <row r="322" spans="2:27">
      <c r="B322" s="181">
        <v>5060</v>
      </c>
      <c r="C322" s="181" t="s">
        <v>340</v>
      </c>
      <c r="D322" s="181">
        <v>89243</v>
      </c>
      <c r="E322" s="181">
        <f t="shared" si="67"/>
        <v>9314.580941446613</v>
      </c>
      <c r="F322" s="182">
        <f t="shared" si="68"/>
        <v>0.90944403745964753</v>
      </c>
      <c r="G322" s="183">
        <f t="shared" si="73"/>
        <v>556.48779346699268</v>
      </c>
      <c r="H322" s="183">
        <f t="shared" si="74"/>
        <v>5331.7095492072567</v>
      </c>
      <c r="I322" s="183">
        <f t="shared" si="75"/>
        <v>0</v>
      </c>
      <c r="J322" s="184">
        <f t="shared" si="76"/>
        <v>0</v>
      </c>
      <c r="K322" s="183">
        <f t="shared" si="77"/>
        <v>-114.1339584153928</v>
      </c>
      <c r="L322" s="184">
        <f t="shared" si="78"/>
        <v>-1093.5174555778783</v>
      </c>
      <c r="M322" s="185">
        <f t="shared" si="72"/>
        <v>4238.1920936293782</v>
      </c>
      <c r="N322" s="185">
        <f t="shared" si="79"/>
        <v>93481.192093629375</v>
      </c>
      <c r="O322" s="185">
        <f t="shared" si="80"/>
        <v>9756.9347764982122</v>
      </c>
      <c r="P322" s="186">
        <f t="shared" si="69"/>
        <v>0.9526339630466395</v>
      </c>
      <c r="Q322" s="187">
        <v>-219.28433730147208</v>
      </c>
      <c r="R322" s="190">
        <f t="shared" si="70"/>
        <v>0.13160630959626698</v>
      </c>
      <c r="S322" s="190">
        <f t="shared" si="71"/>
        <v>0.13656690504591146</v>
      </c>
      <c r="T322" s="188">
        <v>9581</v>
      </c>
      <c r="U322" s="189">
        <v>78864</v>
      </c>
      <c r="V322" s="189">
        <v>8195.3652707056008</v>
      </c>
      <c r="W322" s="16"/>
      <c r="X322" s="105"/>
      <c r="Y322" s="16"/>
      <c r="Z322" s="16"/>
      <c r="AA322" s="16"/>
    </row>
    <row r="323" spans="2:27">
      <c r="B323" s="181">
        <v>5061</v>
      </c>
      <c r="C323" s="181" t="s">
        <v>341</v>
      </c>
      <c r="D323" s="181">
        <v>18097</v>
      </c>
      <c r="E323" s="181">
        <f t="shared" si="67"/>
        <v>9098.5419808949209</v>
      </c>
      <c r="F323" s="182">
        <f t="shared" si="68"/>
        <v>0.88835072732924003</v>
      </c>
      <c r="G323" s="183">
        <f t="shared" si="73"/>
        <v>686.11116979800784</v>
      </c>
      <c r="H323" s="183">
        <f t="shared" si="74"/>
        <v>1364.6751167282375</v>
      </c>
      <c r="I323" s="183">
        <f t="shared" si="75"/>
        <v>41.759394812631854</v>
      </c>
      <c r="J323" s="184">
        <f t="shared" si="76"/>
        <v>83.059436282324754</v>
      </c>
      <c r="K323" s="183">
        <f t="shared" si="77"/>
        <v>-72.374563602760944</v>
      </c>
      <c r="L323" s="184">
        <f t="shared" si="78"/>
        <v>-143.95300700589152</v>
      </c>
      <c r="M323" s="185">
        <f t="shared" si="72"/>
        <v>1220.722109722346</v>
      </c>
      <c r="N323" s="185">
        <f t="shared" si="79"/>
        <v>19317.722109722345</v>
      </c>
      <c r="O323" s="185">
        <f t="shared" si="80"/>
        <v>9712.278587090168</v>
      </c>
      <c r="P323" s="186">
        <f t="shared" si="69"/>
        <v>0.94827388442924265</v>
      </c>
      <c r="Q323" s="187">
        <v>-1278.0047560331927</v>
      </c>
      <c r="R323" s="186">
        <f t="shared" si="70"/>
        <v>5.2212337926623643E-2</v>
      </c>
      <c r="S323" s="186">
        <f t="shared" si="71"/>
        <v>5.961855850529247E-2</v>
      </c>
      <c r="T323" s="188">
        <v>1989</v>
      </c>
      <c r="U323" s="189">
        <v>17199</v>
      </c>
      <c r="V323" s="189">
        <v>8586.6200698951579</v>
      </c>
      <c r="W323" s="15"/>
      <c r="Y323" s="15"/>
      <c r="Z323" s="15"/>
      <c r="AA323" s="15"/>
    </row>
    <row r="324" spans="2:27" ht="28.5" customHeight="1">
      <c r="B324" s="181">
        <v>5401</v>
      </c>
      <c r="C324" s="181" t="s">
        <v>342</v>
      </c>
      <c r="D324" s="181">
        <v>780490</v>
      </c>
      <c r="E324" s="181">
        <f t="shared" si="67"/>
        <v>10123.743433426291</v>
      </c>
      <c r="F324" s="182">
        <f t="shared" si="68"/>
        <v>0.98844791410131849</v>
      </c>
      <c r="G324" s="183">
        <f t="shared" si="73"/>
        <v>70.990298279186021</v>
      </c>
      <c r="H324" s="183">
        <f t="shared" si="74"/>
        <v>5472.9970458338466</v>
      </c>
      <c r="I324" s="183">
        <f t="shared" si="75"/>
        <v>0</v>
      </c>
      <c r="J324" s="184">
        <f t="shared" si="76"/>
        <v>0</v>
      </c>
      <c r="K324" s="183">
        <f t="shared" si="77"/>
        <v>-114.1339584153928</v>
      </c>
      <c r="L324" s="184">
        <f t="shared" si="78"/>
        <v>-8799.1575240347065</v>
      </c>
      <c r="M324" s="185">
        <f t="shared" si="72"/>
        <v>-3326.1604782008599</v>
      </c>
      <c r="N324" s="185">
        <f t="shared" si="79"/>
        <v>777163.83952179912</v>
      </c>
      <c r="O324" s="185">
        <f t="shared" si="80"/>
        <v>10080.599773290085</v>
      </c>
      <c r="P324" s="186">
        <f t="shared" si="69"/>
        <v>0.9842355137033082</v>
      </c>
      <c r="Q324" s="187">
        <v>8114.4918083440698</v>
      </c>
      <c r="R324" s="186">
        <f t="shared" si="70"/>
        <v>6.7643357408623331E-2</v>
      </c>
      <c r="S324" s="186">
        <f t="shared" si="71"/>
        <v>6.5967699502838817E-2</v>
      </c>
      <c r="T324" s="188">
        <v>77095</v>
      </c>
      <c r="U324" s="189">
        <v>731040</v>
      </c>
      <c r="V324" s="189">
        <v>9497.2328318653053</v>
      </c>
      <c r="Y324" s="15"/>
      <c r="Z324" s="15"/>
    </row>
    <row r="325" spans="2:27">
      <c r="B325" s="181">
        <v>5402</v>
      </c>
      <c r="C325" s="181" t="s">
        <v>343</v>
      </c>
      <c r="D325" s="181">
        <v>216229</v>
      </c>
      <c r="E325" s="181">
        <f t="shared" si="67"/>
        <v>8740.7631983183765</v>
      </c>
      <c r="F325" s="182">
        <f t="shared" si="68"/>
        <v>0.85341842252785238</v>
      </c>
      <c r="G325" s="183">
        <f t="shared" si="73"/>
        <v>900.77843934393456</v>
      </c>
      <c r="H325" s="183">
        <f t="shared" si="74"/>
        <v>22283.457032490252</v>
      </c>
      <c r="I325" s="183">
        <f t="shared" si="75"/>
        <v>166.98196871442241</v>
      </c>
      <c r="J325" s="184">
        <f t="shared" si="76"/>
        <v>4130.7999420573815</v>
      </c>
      <c r="K325" s="183">
        <f t="shared" si="77"/>
        <v>52.84801029902961</v>
      </c>
      <c r="L325" s="184">
        <f t="shared" si="78"/>
        <v>1307.3540787773945</v>
      </c>
      <c r="M325" s="185">
        <f t="shared" si="72"/>
        <v>23590.811111267649</v>
      </c>
      <c r="N325" s="185">
        <f t="shared" si="79"/>
        <v>239819.81111126766</v>
      </c>
      <c r="O325" s="185">
        <f t="shared" si="80"/>
        <v>9694.3896479613413</v>
      </c>
      <c r="P325" s="186">
        <f t="shared" si="69"/>
        <v>0.94652726918917329</v>
      </c>
      <c r="Q325" s="187">
        <v>4047.9352665916522</v>
      </c>
      <c r="R325" s="186">
        <f t="shared" si="70"/>
        <v>5.6223408672375304E-2</v>
      </c>
      <c r="S325" s="186">
        <f t="shared" si="71"/>
        <v>5.4729034862708623E-2</v>
      </c>
      <c r="T325" s="188">
        <v>24738</v>
      </c>
      <c r="U325" s="189">
        <v>204719</v>
      </c>
      <c r="V325" s="189">
        <v>8287.2120795045139</v>
      </c>
      <c r="Y325" s="15"/>
      <c r="Z325" s="15"/>
    </row>
    <row r="326" spans="2:27">
      <c r="B326" s="181">
        <v>5403</v>
      </c>
      <c r="C326" s="181" t="s">
        <v>344</v>
      </c>
      <c r="D326" s="181">
        <v>188020</v>
      </c>
      <c r="E326" s="181">
        <f t="shared" si="67"/>
        <v>9019.0435074591078</v>
      </c>
      <c r="F326" s="182">
        <f t="shared" si="68"/>
        <v>0.88058876647369178</v>
      </c>
      <c r="G326" s="183">
        <f t="shared" si="73"/>
        <v>733.81025385949579</v>
      </c>
      <c r="H326" s="183">
        <f t="shared" si="74"/>
        <v>15297.742362208908</v>
      </c>
      <c r="I326" s="183">
        <f t="shared" si="75"/>
        <v>69.58386051516645</v>
      </c>
      <c r="J326" s="184">
        <f t="shared" si="76"/>
        <v>1450.614740159675</v>
      </c>
      <c r="K326" s="183">
        <f t="shared" si="77"/>
        <v>-44.550097900226348</v>
      </c>
      <c r="L326" s="184">
        <f t="shared" si="78"/>
        <v>-928.73589092601867</v>
      </c>
      <c r="M326" s="185">
        <f t="shared" si="72"/>
        <v>14369.00647128289</v>
      </c>
      <c r="N326" s="185">
        <f t="shared" si="79"/>
        <v>202389.00647128289</v>
      </c>
      <c r="O326" s="185">
        <f t="shared" si="80"/>
        <v>9708.3036634183773</v>
      </c>
      <c r="P326" s="186">
        <f t="shared" si="69"/>
        <v>0.94788578638646515</v>
      </c>
      <c r="Q326" s="187">
        <v>566.33401255704484</v>
      </c>
      <c r="R326" s="186">
        <f t="shared" si="70"/>
        <v>6.2277891715678796E-2</v>
      </c>
      <c r="S326" s="186">
        <f t="shared" si="71"/>
        <v>5.9322448835671684E-2</v>
      </c>
      <c r="T326" s="188">
        <v>20847</v>
      </c>
      <c r="U326" s="189">
        <v>176997</v>
      </c>
      <c r="V326" s="189">
        <v>8513.9737361104435</v>
      </c>
      <c r="Y326" s="15"/>
      <c r="Z326" s="15"/>
    </row>
    <row r="327" spans="2:27">
      <c r="B327" s="181">
        <v>5404</v>
      </c>
      <c r="C327" s="181" t="s">
        <v>345</v>
      </c>
      <c r="D327" s="181">
        <v>14355</v>
      </c>
      <c r="E327" s="181">
        <f t="shared" si="67"/>
        <v>7327.7182235834607</v>
      </c>
      <c r="F327" s="182">
        <f t="shared" si="68"/>
        <v>0.71545351192013951</v>
      </c>
      <c r="G327" s="183">
        <f t="shared" si="73"/>
        <v>1748.605424184884</v>
      </c>
      <c r="H327" s="183">
        <f t="shared" si="74"/>
        <v>3425.5180259781878</v>
      </c>
      <c r="I327" s="183">
        <f t="shared" si="75"/>
        <v>661.54770987164284</v>
      </c>
      <c r="J327" s="184">
        <f t="shared" si="76"/>
        <v>1295.9719636385482</v>
      </c>
      <c r="K327" s="183">
        <f t="shared" si="77"/>
        <v>547.41375145625</v>
      </c>
      <c r="L327" s="184">
        <f t="shared" si="78"/>
        <v>1072.3835391027937</v>
      </c>
      <c r="M327" s="185">
        <f t="shared" si="72"/>
        <v>4497.9015650809815</v>
      </c>
      <c r="N327" s="185">
        <f t="shared" si="79"/>
        <v>18852.901565080982</v>
      </c>
      <c r="O327" s="185">
        <f t="shared" si="80"/>
        <v>9623.7373992245957</v>
      </c>
      <c r="P327" s="186">
        <f t="shared" si="69"/>
        <v>0.93962902365878764</v>
      </c>
      <c r="Q327" s="187">
        <v>229.80240469128876</v>
      </c>
      <c r="R327" s="186">
        <f t="shared" si="70"/>
        <v>-6.9657286152131518E-5</v>
      </c>
      <c r="S327" s="186">
        <f t="shared" si="71"/>
        <v>3.5660370273811769E-2</v>
      </c>
      <c r="T327" s="188">
        <v>1959</v>
      </c>
      <c r="U327" s="189">
        <v>14356</v>
      </c>
      <c r="V327" s="189">
        <v>7075.4066042385411</v>
      </c>
      <c r="Y327" s="15"/>
      <c r="Z327" s="15"/>
    </row>
    <row r="328" spans="2:27">
      <c r="B328" s="181">
        <v>5405</v>
      </c>
      <c r="C328" s="181" t="s">
        <v>346</v>
      </c>
      <c r="D328" s="181">
        <v>49071</v>
      </c>
      <c r="E328" s="181">
        <f t="shared" ref="E328:E331" si="81">D328/T328*1000</f>
        <v>8697.4477135767465</v>
      </c>
      <c r="F328" s="182">
        <f t="shared" ref="F328:F362" si="82">E328/E$364</f>
        <v>0.84918924575913002</v>
      </c>
      <c r="G328" s="183">
        <f t="shared" si="73"/>
        <v>926.76773018891254</v>
      </c>
      <c r="H328" s="183">
        <f t="shared" si="74"/>
        <v>5228.8235337258448</v>
      </c>
      <c r="I328" s="183">
        <f t="shared" si="75"/>
        <v>182.14238837399287</v>
      </c>
      <c r="J328" s="184">
        <f t="shared" si="76"/>
        <v>1027.6473552060677</v>
      </c>
      <c r="K328" s="183">
        <f t="shared" si="77"/>
        <v>68.008429958600075</v>
      </c>
      <c r="L328" s="184">
        <f t="shared" si="78"/>
        <v>383.70356182642166</v>
      </c>
      <c r="M328" s="185">
        <f t="shared" si="72"/>
        <v>5612.5270955522665</v>
      </c>
      <c r="N328" s="185">
        <f t="shared" si="79"/>
        <v>54683.527095552265</v>
      </c>
      <c r="O328" s="185">
        <f t="shared" si="80"/>
        <v>9692.2238737242569</v>
      </c>
      <c r="P328" s="186">
        <f t="shared" ref="P328:P364" si="83">O328/O$364</f>
        <v>0.94631581035073686</v>
      </c>
      <c r="Q328" s="187">
        <v>1147.1133064156393</v>
      </c>
      <c r="R328" s="186">
        <f t="shared" ref="R328:R364" si="84">(D328-U328)/U328</f>
        <v>1.7648278722521775E-2</v>
      </c>
      <c r="S328" s="186">
        <f t="shared" ref="S328:S364" si="85">(E328-V328)/V328</f>
        <v>4.3982317838702024E-2</v>
      </c>
      <c r="T328" s="188">
        <v>5642</v>
      </c>
      <c r="U328" s="189">
        <v>48220</v>
      </c>
      <c r="V328" s="189">
        <v>8331.0297166551481</v>
      </c>
      <c r="Y328" s="15"/>
      <c r="Z328" s="15"/>
    </row>
    <row r="329" spans="2:27">
      <c r="B329" s="181">
        <v>5406</v>
      </c>
      <c r="C329" s="181" t="s">
        <v>347</v>
      </c>
      <c r="D329" s="181">
        <v>108100</v>
      </c>
      <c r="E329" s="181">
        <f t="shared" si="81"/>
        <v>9540.199452828525</v>
      </c>
      <c r="F329" s="182">
        <f t="shared" si="82"/>
        <v>0.93147266238723714</v>
      </c>
      <c r="G329" s="183">
        <f t="shared" si="73"/>
        <v>421.11668663784548</v>
      </c>
      <c r="H329" s="183">
        <f t="shared" si="74"/>
        <v>4771.6731762934269</v>
      </c>
      <c r="I329" s="183">
        <f t="shared" si="75"/>
        <v>0</v>
      </c>
      <c r="J329" s="184">
        <f t="shared" si="76"/>
        <v>0</v>
      </c>
      <c r="K329" s="183">
        <f t="shared" si="77"/>
        <v>-114.1339584153928</v>
      </c>
      <c r="L329" s="184">
        <f t="shared" si="78"/>
        <v>-1293.251882804816</v>
      </c>
      <c r="M329" s="185">
        <f t="shared" ref="M329:M362" si="86">+H329+L329</f>
        <v>3478.4212934886109</v>
      </c>
      <c r="N329" s="185">
        <f t="shared" si="79"/>
        <v>111578.42129348862</v>
      </c>
      <c r="O329" s="185">
        <f t="shared" si="80"/>
        <v>9847.1821810509773</v>
      </c>
      <c r="P329" s="186">
        <f t="shared" si="83"/>
        <v>0.96144541301767539</v>
      </c>
      <c r="Q329" s="187">
        <v>1437.6006444042368</v>
      </c>
      <c r="R329" s="186">
        <f t="shared" si="84"/>
        <v>3.3223734515981033E-2</v>
      </c>
      <c r="S329" s="186">
        <f t="shared" si="85"/>
        <v>4.3892446627742721E-2</v>
      </c>
      <c r="T329" s="188">
        <v>11331</v>
      </c>
      <c r="U329" s="189">
        <v>104624</v>
      </c>
      <c r="V329" s="189">
        <v>9139.0635918937805</v>
      </c>
      <c r="Y329" s="15"/>
      <c r="Z329" s="15"/>
    </row>
    <row r="330" spans="2:27">
      <c r="B330" s="181">
        <v>5411</v>
      </c>
      <c r="C330" s="181" t="s">
        <v>348</v>
      </c>
      <c r="D330" s="181">
        <v>20983</v>
      </c>
      <c r="E330" s="181">
        <f t="shared" si="81"/>
        <v>7435.5067328136074</v>
      </c>
      <c r="F330" s="182">
        <f t="shared" si="82"/>
        <v>0.72597761575714981</v>
      </c>
      <c r="G330" s="183">
        <f t="shared" si="73"/>
        <v>1683.9323186467959</v>
      </c>
      <c r="H330" s="183">
        <f t="shared" si="74"/>
        <v>4752.0570032212581</v>
      </c>
      <c r="I330" s="183">
        <f t="shared" si="75"/>
        <v>623.82173164109156</v>
      </c>
      <c r="J330" s="184">
        <f t="shared" si="76"/>
        <v>1760.4249266911604</v>
      </c>
      <c r="K330" s="183">
        <f t="shared" si="77"/>
        <v>509.68777322569878</v>
      </c>
      <c r="L330" s="184">
        <f t="shared" si="78"/>
        <v>1438.338896042922</v>
      </c>
      <c r="M330" s="185">
        <f t="shared" si="86"/>
        <v>6190.3958992641801</v>
      </c>
      <c r="N330" s="185">
        <f t="shared" si="79"/>
        <v>27173.395899264178</v>
      </c>
      <c r="O330" s="185">
        <f t="shared" si="80"/>
        <v>9629.1268246861018</v>
      </c>
      <c r="P330" s="186">
        <f t="shared" si="83"/>
        <v>0.94015522885063807</v>
      </c>
      <c r="Q330" s="187">
        <v>547.23641451700587</v>
      </c>
      <c r="R330" s="186">
        <f t="shared" si="84"/>
        <v>3.7375784842042813E-2</v>
      </c>
      <c r="S330" s="186">
        <f t="shared" si="85"/>
        <v>4.3625036557958706E-2</v>
      </c>
      <c r="T330" s="188">
        <v>2822</v>
      </c>
      <c r="U330" s="189">
        <v>20227</v>
      </c>
      <c r="V330" s="189">
        <v>7124.6917928848188</v>
      </c>
      <c r="Y330" s="15"/>
      <c r="Z330" s="15"/>
    </row>
    <row r="331" spans="2:27">
      <c r="B331" s="181">
        <v>5412</v>
      </c>
      <c r="C331" s="181" t="s">
        <v>349</v>
      </c>
      <c r="D331" s="181">
        <v>31704</v>
      </c>
      <c r="E331" s="181">
        <f t="shared" si="81"/>
        <v>7532.4305060584466</v>
      </c>
      <c r="F331" s="182">
        <f t="shared" si="82"/>
        <v>0.73544092368476555</v>
      </c>
      <c r="G331" s="183">
        <f t="shared" si="73"/>
        <v>1625.7780546998924</v>
      </c>
      <c r="H331" s="183">
        <f t="shared" si="74"/>
        <v>6842.8998322318475</v>
      </c>
      <c r="I331" s="183">
        <f t="shared" si="75"/>
        <v>589.89841100539786</v>
      </c>
      <c r="J331" s="184">
        <f t="shared" si="76"/>
        <v>2482.8824119217197</v>
      </c>
      <c r="K331" s="183">
        <f t="shared" si="77"/>
        <v>475.76445259000508</v>
      </c>
      <c r="L331" s="184">
        <f t="shared" si="78"/>
        <v>2002.4925809513313</v>
      </c>
      <c r="M331" s="185">
        <f t="shared" si="86"/>
        <v>8845.3924131831791</v>
      </c>
      <c r="N331" s="185">
        <f t="shared" si="79"/>
        <v>40549.392413183181</v>
      </c>
      <c r="O331" s="185">
        <f t="shared" si="80"/>
        <v>9633.9730133483445</v>
      </c>
      <c r="P331" s="186">
        <f t="shared" si="83"/>
        <v>0.94062839424701894</v>
      </c>
      <c r="Q331" s="187">
        <v>930.51535035509187</v>
      </c>
      <c r="R331" s="186">
        <f t="shared" si="84"/>
        <v>5.5146936466202952E-2</v>
      </c>
      <c r="S331" s="186">
        <f t="shared" si="85"/>
        <v>5.6901754369568021E-2</v>
      </c>
      <c r="T331" s="188">
        <v>4209</v>
      </c>
      <c r="U331" s="189">
        <v>30047</v>
      </c>
      <c r="V331" s="189">
        <v>7126.8975332068312</v>
      </c>
      <c r="Y331" s="15"/>
      <c r="Z331" s="15"/>
    </row>
    <row r="332" spans="2:27">
      <c r="B332" s="181">
        <v>5413</v>
      </c>
      <c r="C332" s="181" t="s">
        <v>350</v>
      </c>
      <c r="D332" s="181">
        <v>11129</v>
      </c>
      <c r="E332" s="181">
        <f t="shared" ref="E332:E354" si="87">D332/T332*1000</f>
        <v>8431.060606060606</v>
      </c>
      <c r="F332" s="182">
        <f t="shared" si="82"/>
        <v>0.8231801136135618</v>
      </c>
      <c r="G332" s="183">
        <f t="shared" si="73"/>
        <v>1086.5999946985969</v>
      </c>
      <c r="H332" s="183">
        <f t="shared" si="74"/>
        <v>1434.3119930021478</v>
      </c>
      <c r="I332" s="183">
        <f t="shared" si="75"/>
        <v>275.37787600464208</v>
      </c>
      <c r="J332" s="184">
        <f t="shared" si="76"/>
        <v>363.49879632612755</v>
      </c>
      <c r="K332" s="183">
        <f t="shared" si="77"/>
        <v>161.24391758924929</v>
      </c>
      <c r="L332" s="184">
        <f t="shared" si="78"/>
        <v>212.84197121780906</v>
      </c>
      <c r="M332" s="185">
        <f t="shared" si="86"/>
        <v>1647.1539642199568</v>
      </c>
      <c r="N332" s="185">
        <f t="shared" si="79"/>
        <v>12776.153964219957</v>
      </c>
      <c r="O332" s="185">
        <f t="shared" si="80"/>
        <v>9678.9045183484523</v>
      </c>
      <c r="P332" s="186">
        <f t="shared" si="83"/>
        <v>0.94501535374345869</v>
      </c>
      <c r="Q332" s="187">
        <v>290.43492812276895</v>
      </c>
      <c r="R332" s="186">
        <f t="shared" si="84"/>
        <v>3.113128879829519E-2</v>
      </c>
      <c r="S332" s="186">
        <f t="shared" si="85"/>
        <v>6.3158851556423992E-2</v>
      </c>
      <c r="T332" s="188">
        <v>1320</v>
      </c>
      <c r="U332" s="189">
        <v>10793</v>
      </c>
      <c r="V332" s="189">
        <v>7930.198383541514</v>
      </c>
      <c r="Y332" s="15"/>
      <c r="Z332" s="15"/>
    </row>
    <row r="333" spans="2:27">
      <c r="B333" s="181">
        <v>5414</v>
      </c>
      <c r="C333" s="181" t="s">
        <v>351</v>
      </c>
      <c r="D333" s="181">
        <v>9310</v>
      </c>
      <c r="E333" s="181">
        <f t="shared" si="87"/>
        <v>8525.6410256410254</v>
      </c>
      <c r="F333" s="182">
        <f t="shared" si="82"/>
        <v>0.8324146244507703</v>
      </c>
      <c r="G333" s="183">
        <f t="shared" si="73"/>
        <v>1029.8517429503452</v>
      </c>
      <c r="H333" s="183">
        <f t="shared" si="74"/>
        <v>1124.598103301777</v>
      </c>
      <c r="I333" s="183">
        <f t="shared" si="75"/>
        <v>242.27472915149528</v>
      </c>
      <c r="J333" s="184">
        <f t="shared" si="76"/>
        <v>264.5640042334328</v>
      </c>
      <c r="K333" s="183">
        <f t="shared" si="77"/>
        <v>128.14077073610247</v>
      </c>
      <c r="L333" s="184">
        <f t="shared" si="78"/>
        <v>139.92972164382391</v>
      </c>
      <c r="M333" s="185">
        <f t="shared" si="86"/>
        <v>1264.527824945601</v>
      </c>
      <c r="N333" s="185">
        <f t="shared" si="79"/>
        <v>10574.527824945601</v>
      </c>
      <c r="O333" s="185">
        <f t="shared" si="80"/>
        <v>9683.633539327473</v>
      </c>
      <c r="P333" s="186">
        <f t="shared" si="83"/>
        <v>0.9454770792853191</v>
      </c>
      <c r="Q333" s="187">
        <v>55.649349628834216</v>
      </c>
      <c r="R333" s="186">
        <f t="shared" si="84"/>
        <v>0.15566037735849056</v>
      </c>
      <c r="S333" s="186">
        <f t="shared" si="85"/>
        <v>0.15460208030962744</v>
      </c>
      <c r="T333" s="188">
        <v>1092</v>
      </c>
      <c r="U333" s="189">
        <v>8056</v>
      </c>
      <c r="V333" s="189">
        <v>7384.051329055912</v>
      </c>
      <c r="Y333" s="15"/>
      <c r="Z333" s="15"/>
    </row>
    <row r="334" spans="2:27">
      <c r="B334" s="181">
        <v>5415</v>
      </c>
      <c r="C334" s="181" t="s">
        <v>352</v>
      </c>
      <c r="D334" s="181">
        <v>6313</v>
      </c>
      <c r="E334" s="181">
        <f t="shared" si="87"/>
        <v>6189.2156862745096</v>
      </c>
      <c r="F334" s="182">
        <f t="shared" si="82"/>
        <v>0.60429399216320445</v>
      </c>
      <c r="G334" s="183">
        <f t="shared" si="73"/>
        <v>2431.7069465702548</v>
      </c>
      <c r="H334" s="183">
        <f t="shared" si="74"/>
        <v>2480.3410855016596</v>
      </c>
      <c r="I334" s="183">
        <f t="shared" si="75"/>
        <v>1060.0235979297759</v>
      </c>
      <c r="J334" s="184">
        <f t="shared" si="76"/>
        <v>1081.2240698883713</v>
      </c>
      <c r="K334" s="183">
        <f t="shared" si="77"/>
        <v>945.88963951438302</v>
      </c>
      <c r="L334" s="184">
        <f t="shared" si="78"/>
        <v>964.80743230467067</v>
      </c>
      <c r="M334" s="185">
        <f t="shared" si="86"/>
        <v>3445.1485178063303</v>
      </c>
      <c r="N334" s="185">
        <f t="shared" si="79"/>
        <v>9758.1485178063303</v>
      </c>
      <c r="O334" s="185">
        <f t="shared" si="80"/>
        <v>9566.8122723591478</v>
      </c>
      <c r="P334" s="186">
        <f t="shared" si="83"/>
        <v>0.93407104767094085</v>
      </c>
      <c r="Q334" s="187">
        <v>246.40653536759282</v>
      </c>
      <c r="R334" s="186">
        <f t="shared" si="84"/>
        <v>4.1355177350087483E-3</v>
      </c>
      <c r="S334" s="186">
        <f t="shared" si="85"/>
        <v>1.7917769939214706E-2</v>
      </c>
      <c r="T334" s="188">
        <v>1020</v>
      </c>
      <c r="U334" s="189">
        <v>6287</v>
      </c>
      <c r="V334" s="189">
        <v>6080.2707930367505</v>
      </c>
      <c r="Y334" s="15"/>
      <c r="Z334" s="15"/>
    </row>
    <row r="335" spans="2:27">
      <c r="B335" s="181">
        <v>5416</v>
      </c>
      <c r="C335" s="181" t="s">
        <v>353</v>
      </c>
      <c r="D335" s="181">
        <v>47702</v>
      </c>
      <c r="E335" s="181">
        <f t="shared" si="87"/>
        <v>12049.002273301339</v>
      </c>
      <c r="F335" s="182">
        <f t="shared" si="82"/>
        <v>1.1764236462891065</v>
      </c>
      <c r="G335" s="183">
        <f t="shared" si="73"/>
        <v>-1084.1650056458432</v>
      </c>
      <c r="H335" s="183">
        <f t="shared" si="74"/>
        <v>-4292.209257351893</v>
      </c>
      <c r="I335" s="183">
        <f t="shared" si="75"/>
        <v>0</v>
      </c>
      <c r="J335" s="184">
        <f t="shared" si="76"/>
        <v>0</v>
      </c>
      <c r="K335" s="183">
        <f t="shared" si="77"/>
        <v>-114.1339584153928</v>
      </c>
      <c r="L335" s="184">
        <f t="shared" si="78"/>
        <v>-451.85634136654005</v>
      </c>
      <c r="M335" s="185">
        <f t="shared" si="86"/>
        <v>-4744.0655987184327</v>
      </c>
      <c r="N335" s="185">
        <f t="shared" si="79"/>
        <v>42957.934401281571</v>
      </c>
      <c r="O335" s="185">
        <f t="shared" si="80"/>
        <v>10850.703309240103</v>
      </c>
      <c r="P335" s="186">
        <f t="shared" si="83"/>
        <v>1.0594258065784232</v>
      </c>
      <c r="Q335" s="187">
        <v>-3089.1221471011886</v>
      </c>
      <c r="R335" s="186">
        <f t="shared" si="84"/>
        <v>5.4863890670263815E-2</v>
      </c>
      <c r="S335" s="186">
        <f t="shared" si="85"/>
        <v>6.7120455199395482E-2</v>
      </c>
      <c r="T335" s="188">
        <v>3959</v>
      </c>
      <c r="U335" s="189">
        <v>45221</v>
      </c>
      <c r="V335" s="189">
        <v>11291.136079900125</v>
      </c>
      <c r="Y335" s="15"/>
      <c r="Z335" s="15"/>
    </row>
    <row r="336" spans="2:27">
      <c r="B336" s="181">
        <v>5417</v>
      </c>
      <c r="C336" s="181" t="s">
        <v>354</v>
      </c>
      <c r="D336" s="181">
        <v>17014</v>
      </c>
      <c r="E336" s="181">
        <f t="shared" si="87"/>
        <v>8144.5667783628523</v>
      </c>
      <c r="F336" s="182">
        <f t="shared" si="82"/>
        <v>0.79520782962069236</v>
      </c>
      <c r="G336" s="183">
        <f t="shared" si="73"/>
        <v>1258.496291317249</v>
      </c>
      <c r="H336" s="183">
        <f t="shared" si="74"/>
        <v>2628.998752561733</v>
      </c>
      <c r="I336" s="183">
        <f t="shared" si="75"/>
        <v>375.65071569885583</v>
      </c>
      <c r="J336" s="184">
        <f t="shared" si="76"/>
        <v>784.73434509490994</v>
      </c>
      <c r="K336" s="183">
        <f t="shared" si="77"/>
        <v>261.51675728346305</v>
      </c>
      <c r="L336" s="184">
        <f t="shared" si="78"/>
        <v>546.30850596515427</v>
      </c>
      <c r="M336" s="185">
        <f t="shared" si="86"/>
        <v>3175.3072585268874</v>
      </c>
      <c r="N336" s="185">
        <f t="shared" si="79"/>
        <v>20189.307258526889</v>
      </c>
      <c r="O336" s="185">
        <f t="shared" si="80"/>
        <v>9664.5798269635652</v>
      </c>
      <c r="P336" s="186">
        <f t="shared" si="83"/>
        <v>0.94361673954381531</v>
      </c>
      <c r="Q336" s="187">
        <v>541.67137488519666</v>
      </c>
      <c r="R336" s="186">
        <f t="shared" si="84"/>
        <v>5.6835828312317538E-2</v>
      </c>
      <c r="S336" s="186">
        <f t="shared" si="85"/>
        <v>8.5672421042715802E-2</v>
      </c>
      <c r="T336" s="188">
        <v>2089</v>
      </c>
      <c r="U336" s="189">
        <v>16099</v>
      </c>
      <c r="V336" s="189">
        <v>7501.8639328984154</v>
      </c>
      <c r="Y336" s="15"/>
      <c r="Z336" s="15"/>
    </row>
    <row r="337" spans="2:26">
      <c r="B337" s="181">
        <v>5418</v>
      </c>
      <c r="C337" s="181" t="s">
        <v>355</v>
      </c>
      <c r="D337" s="181">
        <v>63842</v>
      </c>
      <c r="E337" s="181">
        <f t="shared" si="87"/>
        <v>9659.8577697079745</v>
      </c>
      <c r="F337" s="182">
        <f t="shared" si="82"/>
        <v>0.94315569391625098</v>
      </c>
      <c r="G337" s="183">
        <f t="shared" si="73"/>
        <v>349.32169651017574</v>
      </c>
      <c r="H337" s="183">
        <f t="shared" si="74"/>
        <v>2308.6670922357516</v>
      </c>
      <c r="I337" s="183">
        <f t="shared" si="75"/>
        <v>0</v>
      </c>
      <c r="J337" s="184">
        <f t="shared" si="76"/>
        <v>0</v>
      </c>
      <c r="K337" s="183">
        <f t="shared" si="77"/>
        <v>-114.1339584153928</v>
      </c>
      <c r="L337" s="184">
        <f t="shared" si="78"/>
        <v>-754.31133116733099</v>
      </c>
      <c r="M337" s="185">
        <f t="shared" si="86"/>
        <v>1554.3557610684206</v>
      </c>
      <c r="N337" s="185">
        <f t="shared" si="79"/>
        <v>65396.355761068422</v>
      </c>
      <c r="O337" s="185">
        <f t="shared" si="80"/>
        <v>9895.0455078027571</v>
      </c>
      <c r="P337" s="186">
        <f t="shared" si="83"/>
        <v>0.96611862562928097</v>
      </c>
      <c r="Q337" s="187">
        <v>-405.23346051825752</v>
      </c>
      <c r="R337" s="186">
        <f t="shared" si="84"/>
        <v>2.4274414798889761E-2</v>
      </c>
      <c r="S337" s="186">
        <f t="shared" si="85"/>
        <v>2.9078849185145701E-2</v>
      </c>
      <c r="T337" s="188">
        <v>6609</v>
      </c>
      <c r="U337" s="189">
        <v>62329</v>
      </c>
      <c r="V337" s="189">
        <v>9386.8975903614464</v>
      </c>
      <c r="Y337" s="15"/>
      <c r="Z337" s="15"/>
    </row>
    <row r="338" spans="2:26">
      <c r="B338" s="181">
        <v>5419</v>
      </c>
      <c r="C338" s="181" t="s">
        <v>356</v>
      </c>
      <c r="D338" s="181">
        <v>28942</v>
      </c>
      <c r="E338" s="181">
        <f t="shared" si="87"/>
        <v>8352.669552669553</v>
      </c>
      <c r="F338" s="182">
        <f t="shared" si="82"/>
        <v>0.81552627748879869</v>
      </c>
      <c r="G338" s="183">
        <f t="shared" si="73"/>
        <v>1133.6346267332285</v>
      </c>
      <c r="H338" s="183">
        <f t="shared" si="74"/>
        <v>3928.0439816306371</v>
      </c>
      <c r="I338" s="183">
        <f t="shared" si="75"/>
        <v>302.81474469151061</v>
      </c>
      <c r="J338" s="184">
        <f t="shared" si="76"/>
        <v>1049.2530903560844</v>
      </c>
      <c r="K338" s="183">
        <f t="shared" si="77"/>
        <v>188.68078627611783</v>
      </c>
      <c r="L338" s="184">
        <f t="shared" si="78"/>
        <v>653.77892444674819</v>
      </c>
      <c r="M338" s="185">
        <f t="shared" si="86"/>
        <v>4581.8229060773856</v>
      </c>
      <c r="N338" s="185">
        <f t="shared" si="79"/>
        <v>33523.822906077388</v>
      </c>
      <c r="O338" s="185">
        <f t="shared" si="80"/>
        <v>9674.9849656789011</v>
      </c>
      <c r="P338" s="186">
        <f t="shared" si="83"/>
        <v>0.94463266193722062</v>
      </c>
      <c r="Q338" s="187">
        <v>767.02293632226065</v>
      </c>
      <c r="R338" s="186">
        <f t="shared" si="84"/>
        <v>7.9200536952792902E-2</v>
      </c>
      <c r="S338" s="186">
        <f t="shared" si="85"/>
        <v>7.8889079366370823E-2</v>
      </c>
      <c r="T338" s="188">
        <v>3465</v>
      </c>
      <c r="U338" s="189">
        <v>26818</v>
      </c>
      <c r="V338" s="189">
        <v>7741.9168591224015</v>
      </c>
      <c r="Y338" s="15"/>
      <c r="Z338" s="15"/>
    </row>
    <row r="339" spans="2:26">
      <c r="B339" s="181">
        <v>5420</v>
      </c>
      <c r="C339" s="181" t="s">
        <v>357</v>
      </c>
      <c r="D339" s="181">
        <v>7842</v>
      </c>
      <c r="E339" s="181">
        <f t="shared" si="87"/>
        <v>7377.2342427093135</v>
      </c>
      <c r="F339" s="182">
        <f t="shared" si="82"/>
        <v>0.72028808780023823</v>
      </c>
      <c r="G339" s="183">
        <f t="shared" si="73"/>
        <v>1718.8958127093722</v>
      </c>
      <c r="H339" s="183">
        <f t="shared" si="74"/>
        <v>1827.1862489100627</v>
      </c>
      <c r="I339" s="183">
        <f t="shared" si="75"/>
        <v>644.21710317759437</v>
      </c>
      <c r="J339" s="184">
        <f t="shared" si="76"/>
        <v>684.80278067778283</v>
      </c>
      <c r="K339" s="183">
        <f t="shared" si="77"/>
        <v>530.08314476220153</v>
      </c>
      <c r="L339" s="184">
        <f t="shared" si="78"/>
        <v>563.47838288222022</v>
      </c>
      <c r="M339" s="185">
        <f t="shared" si="86"/>
        <v>2390.6646317922828</v>
      </c>
      <c r="N339" s="185">
        <f t="shared" si="79"/>
        <v>10232.664631792282</v>
      </c>
      <c r="O339" s="185">
        <f t="shared" si="80"/>
        <v>9626.2132001808877</v>
      </c>
      <c r="P339" s="186">
        <f t="shared" si="83"/>
        <v>0.9398707524527925</v>
      </c>
      <c r="Q339" s="187">
        <v>244.18627166250008</v>
      </c>
      <c r="R339" s="186">
        <f t="shared" si="84"/>
        <v>2.4287357791128723E-3</v>
      </c>
      <c r="S339" s="186">
        <f t="shared" si="85"/>
        <v>2.1289107101391636E-2</v>
      </c>
      <c r="T339" s="188">
        <v>1063</v>
      </c>
      <c r="U339" s="189">
        <v>7823</v>
      </c>
      <c r="V339" s="189">
        <v>7223.4533702677745</v>
      </c>
      <c r="Y339" s="15"/>
      <c r="Z339" s="15"/>
    </row>
    <row r="340" spans="2:26">
      <c r="B340" s="181">
        <v>5421</v>
      </c>
      <c r="C340" s="181" t="s">
        <v>358</v>
      </c>
      <c r="D340" s="181">
        <v>130876</v>
      </c>
      <c r="E340" s="181">
        <f t="shared" si="87"/>
        <v>8888.0135823429537</v>
      </c>
      <c r="F340" s="182">
        <f t="shared" si="82"/>
        <v>0.86779544975072143</v>
      </c>
      <c r="G340" s="183">
        <f t="shared" si="73"/>
        <v>812.42820892918826</v>
      </c>
      <c r="H340" s="183">
        <f t="shared" si="74"/>
        <v>11963.005376482297</v>
      </c>
      <c r="I340" s="183">
        <f t="shared" si="75"/>
        <v>115.44433430582039</v>
      </c>
      <c r="J340" s="184">
        <f t="shared" si="76"/>
        <v>1699.9178226532053</v>
      </c>
      <c r="K340" s="183">
        <f t="shared" si="77"/>
        <v>1.3103758904275935</v>
      </c>
      <c r="L340" s="184">
        <f t="shared" si="78"/>
        <v>19.295284986546314</v>
      </c>
      <c r="M340" s="185">
        <f t="shared" si="86"/>
        <v>11982.300661468844</v>
      </c>
      <c r="N340" s="185">
        <f t="shared" si="79"/>
        <v>142858.30066146885</v>
      </c>
      <c r="O340" s="185">
        <f t="shared" si="80"/>
        <v>9701.7521671625709</v>
      </c>
      <c r="P340" s="186">
        <f t="shared" si="83"/>
        <v>0.94724612055031676</v>
      </c>
      <c r="Q340" s="187">
        <v>1875.5852777331675</v>
      </c>
      <c r="R340" s="186">
        <f t="shared" si="84"/>
        <v>0.13206698498373814</v>
      </c>
      <c r="S340" s="186">
        <f t="shared" si="85"/>
        <v>0.14175394186713039</v>
      </c>
      <c r="T340" s="188">
        <v>14725</v>
      </c>
      <c r="U340" s="189">
        <v>115608</v>
      </c>
      <c r="V340" s="189">
        <v>7784.5262945256209</v>
      </c>
      <c r="Y340" s="15"/>
      <c r="Z340" s="15"/>
    </row>
    <row r="341" spans="2:26">
      <c r="B341" s="181">
        <v>5422</v>
      </c>
      <c r="C341" s="181" t="s">
        <v>359</v>
      </c>
      <c r="D341" s="181">
        <v>40574</v>
      </c>
      <c r="E341" s="181">
        <f t="shared" si="87"/>
        <v>7298.7947472567012</v>
      </c>
      <c r="F341" s="182">
        <f t="shared" si="82"/>
        <v>0.71262952195716311</v>
      </c>
      <c r="G341" s="183">
        <f t="shared" si="73"/>
        <v>1765.9595099809396</v>
      </c>
      <c r="H341" s="183">
        <f t="shared" si="74"/>
        <v>9816.9689159840436</v>
      </c>
      <c r="I341" s="183">
        <f t="shared" si="75"/>
        <v>671.6709265860087</v>
      </c>
      <c r="J341" s="184">
        <f t="shared" si="76"/>
        <v>3733.8186808916225</v>
      </c>
      <c r="K341" s="183">
        <f t="shared" si="77"/>
        <v>557.53696817061586</v>
      </c>
      <c r="L341" s="184">
        <f t="shared" si="78"/>
        <v>3099.3480060604534</v>
      </c>
      <c r="M341" s="185">
        <f t="shared" si="86"/>
        <v>12916.316922044498</v>
      </c>
      <c r="N341" s="185">
        <f t="shared" si="79"/>
        <v>53490.316922044498</v>
      </c>
      <c r="O341" s="185">
        <f t="shared" si="80"/>
        <v>9622.2912254082567</v>
      </c>
      <c r="P341" s="186">
        <f t="shared" si="83"/>
        <v>0.9394878241606387</v>
      </c>
      <c r="Q341" s="187">
        <v>476.94311775337701</v>
      </c>
      <c r="R341" s="186">
        <f t="shared" si="84"/>
        <v>3.5949548077414087E-2</v>
      </c>
      <c r="S341" s="186">
        <f t="shared" si="85"/>
        <v>3.5949548077414177E-2</v>
      </c>
      <c r="T341" s="188">
        <v>5559</v>
      </c>
      <c r="U341" s="189">
        <v>39166</v>
      </c>
      <c r="V341" s="189">
        <v>7045.5117826947289</v>
      </c>
      <c r="Y341" s="15"/>
      <c r="Z341" s="15"/>
    </row>
    <row r="342" spans="2:26">
      <c r="B342" s="181">
        <v>5423</v>
      </c>
      <c r="C342" s="181" t="s">
        <v>360</v>
      </c>
      <c r="D342" s="181">
        <v>17562</v>
      </c>
      <c r="E342" s="181">
        <f t="shared" si="87"/>
        <v>8085.6353591160223</v>
      </c>
      <c r="F342" s="182">
        <f t="shared" si="82"/>
        <v>0.78945396606097107</v>
      </c>
      <c r="G342" s="183">
        <f t="shared" si="73"/>
        <v>1293.855142865347</v>
      </c>
      <c r="H342" s="183">
        <f t="shared" si="74"/>
        <v>2810.2533703035338</v>
      </c>
      <c r="I342" s="183">
        <f t="shared" si="75"/>
        <v>396.27671243524634</v>
      </c>
      <c r="J342" s="184">
        <f t="shared" si="76"/>
        <v>860.71301940935496</v>
      </c>
      <c r="K342" s="183">
        <f t="shared" si="77"/>
        <v>282.14275401985356</v>
      </c>
      <c r="L342" s="184">
        <f t="shared" si="78"/>
        <v>612.81406173112202</v>
      </c>
      <c r="M342" s="185">
        <f t="shared" si="86"/>
        <v>3423.0674320346557</v>
      </c>
      <c r="N342" s="185">
        <f t="shared" si="79"/>
        <v>20985.067432034655</v>
      </c>
      <c r="O342" s="185">
        <f t="shared" si="80"/>
        <v>9661.6332560012215</v>
      </c>
      <c r="P342" s="186">
        <f t="shared" si="83"/>
        <v>0.94332904636582904</v>
      </c>
      <c r="Q342" s="187">
        <v>112.6915635474611</v>
      </c>
      <c r="R342" s="186">
        <f t="shared" si="84"/>
        <v>2.1462222997731636E-2</v>
      </c>
      <c r="S342" s="186">
        <f t="shared" si="85"/>
        <v>3.4630244288678474E-2</v>
      </c>
      <c r="T342" s="188">
        <v>2172</v>
      </c>
      <c r="U342" s="189">
        <v>17193</v>
      </c>
      <c r="V342" s="189">
        <v>7815</v>
      </c>
      <c r="Y342" s="15"/>
      <c r="Z342" s="15"/>
    </row>
    <row r="343" spans="2:26">
      <c r="B343" s="181">
        <v>5424</v>
      </c>
      <c r="C343" s="181" t="s">
        <v>361</v>
      </c>
      <c r="D343" s="181">
        <v>20014</v>
      </c>
      <c r="E343" s="181">
        <f t="shared" si="87"/>
        <v>7217.4540209159759</v>
      </c>
      <c r="F343" s="182">
        <f t="shared" si="82"/>
        <v>0.70468768978690977</v>
      </c>
      <c r="G343" s="183">
        <f t="shared" si="73"/>
        <v>1814.763945785375</v>
      </c>
      <c r="H343" s="183">
        <f t="shared" si="74"/>
        <v>5032.3404216628451</v>
      </c>
      <c r="I343" s="183">
        <f t="shared" si="75"/>
        <v>700.14018080526262</v>
      </c>
      <c r="J343" s="184">
        <f t="shared" si="76"/>
        <v>1941.4887213729933</v>
      </c>
      <c r="K343" s="183">
        <f t="shared" si="77"/>
        <v>586.00622238986978</v>
      </c>
      <c r="L343" s="184">
        <f t="shared" si="78"/>
        <v>1624.9952546871089</v>
      </c>
      <c r="M343" s="185">
        <f t="shared" si="86"/>
        <v>6657.3356763499542</v>
      </c>
      <c r="N343" s="185">
        <f t="shared" si="79"/>
        <v>26671.335676349954</v>
      </c>
      <c r="O343" s="185">
        <f t="shared" si="80"/>
        <v>9618.224189091221</v>
      </c>
      <c r="P343" s="186">
        <f t="shared" si="83"/>
        <v>0.93909073255212605</v>
      </c>
      <c r="Q343" s="187">
        <v>642.77811036699586</v>
      </c>
      <c r="R343" s="186">
        <f t="shared" si="84"/>
        <v>3.4636062861869314E-2</v>
      </c>
      <c r="S343" s="186">
        <f t="shared" si="85"/>
        <v>4.247138825678435E-2</v>
      </c>
      <c r="T343" s="188">
        <v>2773</v>
      </c>
      <c r="U343" s="189">
        <v>19344</v>
      </c>
      <c r="V343" s="189">
        <v>6923.4073013600573</v>
      </c>
      <c r="Y343" s="15"/>
      <c r="Z343" s="15"/>
    </row>
    <row r="344" spans="2:26">
      <c r="B344" s="181">
        <v>5425</v>
      </c>
      <c r="C344" s="181" t="s">
        <v>362</v>
      </c>
      <c r="D344" s="181">
        <v>19155</v>
      </c>
      <c r="E344" s="181">
        <f t="shared" si="87"/>
        <v>10461.496450027309</v>
      </c>
      <c r="F344" s="182">
        <f t="shared" si="82"/>
        <v>1.0214249711490508</v>
      </c>
      <c r="G344" s="183">
        <f t="shared" si="73"/>
        <v>-131.66151168142497</v>
      </c>
      <c r="H344" s="183">
        <f t="shared" si="74"/>
        <v>-241.07222788868913</v>
      </c>
      <c r="I344" s="183">
        <f t="shared" si="75"/>
        <v>0</v>
      </c>
      <c r="J344" s="184">
        <f t="shared" si="76"/>
        <v>0</v>
      </c>
      <c r="K344" s="183">
        <f t="shared" si="77"/>
        <v>-114.1339584153928</v>
      </c>
      <c r="L344" s="184">
        <f t="shared" si="78"/>
        <v>-208.97927785858423</v>
      </c>
      <c r="M344" s="185">
        <f t="shared" si="86"/>
        <v>-450.05150574727338</v>
      </c>
      <c r="N344" s="185">
        <f t="shared" si="79"/>
        <v>18704.948494252727</v>
      </c>
      <c r="O344" s="185">
        <f t="shared" si="80"/>
        <v>10215.700979930491</v>
      </c>
      <c r="P344" s="186">
        <f t="shared" si="83"/>
        <v>0.99742633652240087</v>
      </c>
      <c r="Q344" s="187">
        <v>-1247.6606848553386</v>
      </c>
      <c r="R344" s="186">
        <f t="shared" si="84"/>
        <v>5.1374938251276141E-2</v>
      </c>
      <c r="S344" s="186">
        <f t="shared" si="85"/>
        <v>5.0226522152694859E-2</v>
      </c>
      <c r="T344" s="188">
        <v>1831</v>
      </c>
      <c r="U344" s="189">
        <v>18219</v>
      </c>
      <c r="V344" s="189">
        <v>9961.1809732094043</v>
      </c>
      <c r="Y344" s="15"/>
      <c r="Z344" s="15"/>
    </row>
    <row r="345" spans="2:26">
      <c r="B345" s="181">
        <v>5426</v>
      </c>
      <c r="C345" s="181" t="s">
        <v>363</v>
      </c>
      <c r="D345" s="181">
        <v>17049</v>
      </c>
      <c r="E345" s="181">
        <f t="shared" si="87"/>
        <v>8228.2818532818528</v>
      </c>
      <c r="F345" s="182">
        <f t="shared" si="82"/>
        <v>0.80338148511943874</v>
      </c>
      <c r="G345" s="183">
        <f t="shared" si="73"/>
        <v>1208.2672463658487</v>
      </c>
      <c r="H345" s="183">
        <f t="shared" si="74"/>
        <v>2503.5297344700389</v>
      </c>
      <c r="I345" s="183">
        <f t="shared" si="75"/>
        <v>346.35043947720567</v>
      </c>
      <c r="J345" s="184">
        <f t="shared" si="76"/>
        <v>717.63811059677016</v>
      </c>
      <c r="K345" s="183">
        <f t="shared" si="77"/>
        <v>232.21648106181289</v>
      </c>
      <c r="L345" s="184">
        <f t="shared" si="78"/>
        <v>481.15254876007629</v>
      </c>
      <c r="M345" s="185">
        <f t="shared" si="86"/>
        <v>2984.682283230115</v>
      </c>
      <c r="N345" s="185">
        <f t="shared" si="79"/>
        <v>20033.682283230115</v>
      </c>
      <c r="O345" s="185">
        <f t="shared" si="80"/>
        <v>9668.7655807095143</v>
      </c>
      <c r="P345" s="186">
        <f t="shared" si="83"/>
        <v>0.94402542231875253</v>
      </c>
      <c r="Q345" s="187">
        <v>-1265.2345673709297</v>
      </c>
      <c r="R345" s="186">
        <f t="shared" si="84"/>
        <v>-5.8430441265808805E-2</v>
      </c>
      <c r="S345" s="186">
        <f t="shared" si="85"/>
        <v>-5.888486672851842E-2</v>
      </c>
      <c r="T345" s="188">
        <v>2072</v>
      </c>
      <c r="U345" s="189">
        <v>18107</v>
      </c>
      <c r="V345" s="189">
        <v>8743.119266055046</v>
      </c>
      <c r="Y345" s="15"/>
      <c r="Z345" s="15"/>
    </row>
    <row r="346" spans="2:26">
      <c r="B346" s="181">
        <v>5427</v>
      </c>
      <c r="C346" s="181" t="s">
        <v>364</v>
      </c>
      <c r="D346" s="181">
        <v>24258</v>
      </c>
      <c r="E346" s="181">
        <f t="shared" si="87"/>
        <v>8385.0674040788108</v>
      </c>
      <c r="F346" s="182">
        <f t="shared" si="82"/>
        <v>0.81868949363087429</v>
      </c>
      <c r="G346" s="183">
        <f t="shared" si="73"/>
        <v>1114.1959158876739</v>
      </c>
      <c r="H346" s="183">
        <f t="shared" si="74"/>
        <v>3223.3687846630405</v>
      </c>
      <c r="I346" s="183">
        <f t="shared" si="75"/>
        <v>291.47549669827038</v>
      </c>
      <c r="J346" s="184">
        <f t="shared" si="76"/>
        <v>843.23861194809615</v>
      </c>
      <c r="K346" s="183">
        <f t="shared" si="77"/>
        <v>177.34153828287759</v>
      </c>
      <c r="L346" s="184">
        <f t="shared" si="78"/>
        <v>513.0490702523648</v>
      </c>
      <c r="M346" s="185">
        <f t="shared" si="86"/>
        <v>3736.4178549154053</v>
      </c>
      <c r="N346" s="185">
        <f t="shared" si="79"/>
        <v>27994.417854915406</v>
      </c>
      <c r="O346" s="185">
        <f t="shared" si="80"/>
        <v>9676.6048582493622</v>
      </c>
      <c r="P346" s="186">
        <f t="shared" si="83"/>
        <v>0.94479082274432424</v>
      </c>
      <c r="Q346" s="187">
        <v>-107.40053253093447</v>
      </c>
      <c r="R346" s="186">
        <f t="shared" si="84"/>
        <v>3.9331619537275063E-2</v>
      </c>
      <c r="S346" s="186">
        <f t="shared" si="85"/>
        <v>5.154637068289112E-2</v>
      </c>
      <c r="T346" s="188">
        <v>2893</v>
      </c>
      <c r="U346" s="189">
        <v>23340</v>
      </c>
      <c r="V346" s="189">
        <v>7974.034847967202</v>
      </c>
      <c r="Y346" s="15"/>
      <c r="Z346" s="15"/>
    </row>
    <row r="347" spans="2:26">
      <c r="B347" s="181">
        <v>5428</v>
      </c>
      <c r="C347" s="181" t="s">
        <v>365</v>
      </c>
      <c r="D347" s="181">
        <v>38125</v>
      </c>
      <c r="E347" s="181">
        <f t="shared" si="87"/>
        <v>7922.9010806317538</v>
      </c>
      <c r="F347" s="182">
        <f t="shared" si="82"/>
        <v>0.77356514398854936</v>
      </c>
      <c r="G347" s="183">
        <f t="shared" si="73"/>
        <v>1391.4957099559081</v>
      </c>
      <c r="H347" s="183">
        <f t="shared" si="74"/>
        <v>6695.8773563078294</v>
      </c>
      <c r="I347" s="183">
        <f t="shared" si="75"/>
        <v>453.23370990474035</v>
      </c>
      <c r="J347" s="184">
        <f t="shared" si="76"/>
        <v>2180.9606120616104</v>
      </c>
      <c r="K347" s="183">
        <f t="shared" si="77"/>
        <v>339.09975148934757</v>
      </c>
      <c r="L347" s="184">
        <f t="shared" si="78"/>
        <v>1631.7480041667404</v>
      </c>
      <c r="M347" s="185">
        <f t="shared" si="86"/>
        <v>8327.6253604745689</v>
      </c>
      <c r="N347" s="185">
        <f t="shared" si="79"/>
        <v>46452.625360474573</v>
      </c>
      <c r="O347" s="185">
        <f t="shared" si="80"/>
        <v>9653.4965420770095</v>
      </c>
      <c r="P347" s="186">
        <f t="shared" si="83"/>
        <v>0.942534605262208</v>
      </c>
      <c r="Q347" s="187">
        <v>803.76141979299427</v>
      </c>
      <c r="R347" s="186">
        <f t="shared" si="84"/>
        <v>7.5306726836835425E-2</v>
      </c>
      <c r="S347" s="186">
        <f t="shared" si="85"/>
        <v>8.6256442051923676E-2</v>
      </c>
      <c r="T347" s="188">
        <v>4812</v>
      </c>
      <c r="U347" s="189">
        <v>35455</v>
      </c>
      <c r="V347" s="189">
        <v>7293.7667146677641</v>
      </c>
      <c r="Y347" s="15"/>
      <c r="Z347" s="15"/>
    </row>
    <row r="348" spans="2:26">
      <c r="B348" s="181">
        <v>5429</v>
      </c>
      <c r="C348" s="181" t="s">
        <v>366</v>
      </c>
      <c r="D348" s="181">
        <v>11834</v>
      </c>
      <c r="E348" s="181">
        <f t="shared" si="87"/>
        <v>10149.228130360205</v>
      </c>
      <c r="F348" s="182">
        <f t="shared" si="82"/>
        <v>0.99093615332739959</v>
      </c>
      <c r="G348" s="183">
        <f t="shared" si="73"/>
        <v>55.699480118837528</v>
      </c>
      <c r="H348" s="183">
        <f t="shared" si="74"/>
        <v>64.945593818564561</v>
      </c>
      <c r="I348" s="183">
        <f t="shared" si="75"/>
        <v>0</v>
      </c>
      <c r="J348" s="184">
        <f t="shared" si="76"/>
        <v>0</v>
      </c>
      <c r="K348" s="183">
        <f t="shared" si="77"/>
        <v>-114.1339584153928</v>
      </c>
      <c r="L348" s="184">
        <f t="shared" si="78"/>
        <v>-133.08019551234801</v>
      </c>
      <c r="M348" s="185">
        <f t="shared" si="86"/>
        <v>-68.134601693783452</v>
      </c>
      <c r="N348" s="185">
        <f t="shared" si="79"/>
        <v>11765.865398306216</v>
      </c>
      <c r="O348" s="185">
        <f t="shared" si="80"/>
        <v>10090.79365206365</v>
      </c>
      <c r="P348" s="186">
        <f t="shared" si="83"/>
        <v>0.98523080939374053</v>
      </c>
      <c r="Q348" s="187">
        <v>189.47102209649222</v>
      </c>
      <c r="R348" s="186">
        <f t="shared" si="84"/>
        <v>3.752411011748203E-2</v>
      </c>
      <c r="S348" s="186">
        <f t="shared" si="85"/>
        <v>5.9769481260652797E-2</v>
      </c>
      <c r="T348" s="188">
        <v>1166</v>
      </c>
      <c r="U348" s="189">
        <v>11406</v>
      </c>
      <c r="V348" s="189">
        <v>9576.8261964735502</v>
      </c>
      <c r="Y348" s="15"/>
      <c r="Z348" s="15"/>
    </row>
    <row r="349" spans="2:26">
      <c r="B349" s="181">
        <v>5430</v>
      </c>
      <c r="C349" s="181" t="s">
        <v>367</v>
      </c>
      <c r="D349" s="181">
        <v>18816</v>
      </c>
      <c r="E349" s="181">
        <f t="shared" si="87"/>
        <v>6443.8356164383567</v>
      </c>
      <c r="F349" s="182">
        <f t="shared" si="82"/>
        <v>0.62915421709028951</v>
      </c>
      <c r="G349" s="183">
        <f t="shared" si="73"/>
        <v>2278.9349884719463</v>
      </c>
      <c r="H349" s="183">
        <f t="shared" si="74"/>
        <v>6654.4901663380833</v>
      </c>
      <c r="I349" s="183">
        <f t="shared" si="75"/>
        <v>970.9066223724293</v>
      </c>
      <c r="J349" s="184">
        <f t="shared" si="76"/>
        <v>2835.0473373274936</v>
      </c>
      <c r="K349" s="183">
        <f t="shared" si="77"/>
        <v>856.77266395703646</v>
      </c>
      <c r="L349" s="184">
        <f t="shared" si="78"/>
        <v>2501.7761787545469</v>
      </c>
      <c r="M349" s="185">
        <f t="shared" si="86"/>
        <v>9156.2663450926302</v>
      </c>
      <c r="N349" s="185">
        <f t="shared" si="79"/>
        <v>27972.26634509263</v>
      </c>
      <c r="O349" s="185">
        <f t="shared" si="80"/>
        <v>9579.5432688673391</v>
      </c>
      <c r="P349" s="186">
        <f t="shared" si="83"/>
        <v>0.93531405891729502</v>
      </c>
      <c r="Q349" s="187">
        <v>-158.74697718297102</v>
      </c>
      <c r="R349" s="186">
        <f t="shared" si="84"/>
        <v>4.3015521064301551E-2</v>
      </c>
      <c r="S349" s="186">
        <f t="shared" si="85"/>
        <v>3.9443550101752607E-2</v>
      </c>
      <c r="T349" s="188">
        <v>2920</v>
      </c>
      <c r="U349" s="189">
        <v>18040</v>
      </c>
      <c r="V349" s="189">
        <v>6199.3127147766327</v>
      </c>
      <c r="Y349" s="15"/>
      <c r="Z349" s="15"/>
    </row>
    <row r="350" spans="2:26">
      <c r="B350" s="181">
        <v>5432</v>
      </c>
      <c r="C350" s="181" t="s">
        <v>368</v>
      </c>
      <c r="D350" s="181">
        <v>6304</v>
      </c>
      <c r="E350" s="181">
        <f t="shared" si="87"/>
        <v>7330.2325581395353</v>
      </c>
      <c r="F350" s="182">
        <f t="shared" si="82"/>
        <v>0.71569900300391187</v>
      </c>
      <c r="G350" s="183">
        <f t="shared" si="73"/>
        <v>1747.0968234512393</v>
      </c>
      <c r="H350" s="183">
        <f t="shared" si="74"/>
        <v>1502.5032681680657</v>
      </c>
      <c r="I350" s="183">
        <f t="shared" si="75"/>
        <v>660.66769277701678</v>
      </c>
      <c r="J350" s="184">
        <f t="shared" si="76"/>
        <v>568.17421578823451</v>
      </c>
      <c r="K350" s="183">
        <f t="shared" si="77"/>
        <v>546.53373436162394</v>
      </c>
      <c r="L350" s="184">
        <f t="shared" si="78"/>
        <v>470.01901155099659</v>
      </c>
      <c r="M350" s="185">
        <f t="shared" si="86"/>
        <v>1972.5222797190622</v>
      </c>
      <c r="N350" s="185">
        <f t="shared" si="79"/>
        <v>8276.5222797190618</v>
      </c>
      <c r="O350" s="185">
        <f t="shared" si="80"/>
        <v>9623.8631159523975</v>
      </c>
      <c r="P350" s="186">
        <f t="shared" si="83"/>
        <v>0.93964129821297604</v>
      </c>
      <c r="Q350" s="187">
        <v>213.9947258981656</v>
      </c>
      <c r="R350" s="186">
        <f t="shared" si="84"/>
        <v>4.6133421838698972E-2</v>
      </c>
      <c r="S350" s="186">
        <f t="shared" si="85"/>
        <v>8.0193579759028855E-2</v>
      </c>
      <c r="T350" s="188">
        <v>860</v>
      </c>
      <c r="U350" s="189">
        <v>6026</v>
      </c>
      <c r="V350" s="189">
        <v>6786.0360360360355</v>
      </c>
      <c r="Y350" s="15"/>
      <c r="Z350" s="15"/>
    </row>
    <row r="351" spans="2:26">
      <c r="B351" s="181">
        <v>5433</v>
      </c>
      <c r="C351" s="181" t="s">
        <v>369</v>
      </c>
      <c r="D351" s="181">
        <v>6841</v>
      </c>
      <c r="E351" s="181">
        <f t="shared" si="87"/>
        <v>6959.3082400813837</v>
      </c>
      <c r="F351" s="182">
        <f t="shared" si="82"/>
        <v>0.67948321277917401</v>
      </c>
      <c r="G351" s="183">
        <f t="shared" ref="G351:G364" si="88">($E$364-E351)*0.6</f>
        <v>1969.6514142861301</v>
      </c>
      <c r="H351" s="183">
        <f t="shared" ref="H351:H362" si="89">G351*T351/1000</f>
        <v>1936.1673402432659</v>
      </c>
      <c r="I351" s="183">
        <f t="shared" ref="I351:I364" si="90">IF(E351&lt;E$364*0.9,(E$364*0.9-E351)*0.35,0)</f>
        <v>790.49120409736986</v>
      </c>
      <c r="J351" s="184">
        <f t="shared" ref="J351:J362" si="91">I351*T351/1000</f>
        <v>777.05285362771451</v>
      </c>
      <c r="K351" s="183">
        <f t="shared" ref="K351:K362" si="92">I351+J$366</f>
        <v>676.35724568197702</v>
      </c>
      <c r="L351" s="184">
        <f t="shared" ref="L351:L362" si="93">K351*T351/1000</f>
        <v>664.85917250538341</v>
      </c>
      <c r="M351" s="185">
        <f t="shared" si="86"/>
        <v>2601.0265127486491</v>
      </c>
      <c r="N351" s="185">
        <f t="shared" ref="N351:N362" si="94">D351+M351</f>
        <v>9442.0265127486491</v>
      </c>
      <c r="O351" s="185">
        <f t="shared" ref="O351:O364" si="95">N351/T351*1000</f>
        <v>9605.3169000494909</v>
      </c>
      <c r="P351" s="186">
        <f t="shared" si="83"/>
        <v>0.93783050870173923</v>
      </c>
      <c r="Q351" s="187">
        <v>234.15536692778733</v>
      </c>
      <c r="R351" s="186">
        <f t="shared" si="84"/>
        <v>-2.6242892549934393E-3</v>
      </c>
      <c r="S351" s="186">
        <f t="shared" si="85"/>
        <v>1.9697445878668982E-2</v>
      </c>
      <c r="T351" s="188">
        <v>983</v>
      </c>
      <c r="U351" s="189">
        <v>6859</v>
      </c>
      <c r="V351" s="189">
        <v>6824.8756218905473</v>
      </c>
      <c r="Y351" s="15"/>
      <c r="Z351" s="15"/>
    </row>
    <row r="352" spans="2:26">
      <c r="B352" s="181">
        <v>5434</v>
      </c>
      <c r="C352" s="181" t="s">
        <v>370</v>
      </c>
      <c r="D352" s="181">
        <v>10597</v>
      </c>
      <c r="E352" s="181">
        <f t="shared" si="87"/>
        <v>8852.9657477025885</v>
      </c>
      <c r="F352" s="182">
        <f t="shared" si="82"/>
        <v>0.86437349824910059</v>
      </c>
      <c r="G352" s="183">
        <f t="shared" si="88"/>
        <v>833.4569097134073</v>
      </c>
      <c r="H352" s="183">
        <f t="shared" si="89"/>
        <v>997.64792092694859</v>
      </c>
      <c r="I352" s="183">
        <f t="shared" si="90"/>
        <v>127.71107642994819</v>
      </c>
      <c r="J352" s="184">
        <f t="shared" si="91"/>
        <v>152.87015848664799</v>
      </c>
      <c r="K352" s="183">
        <f t="shared" si="92"/>
        <v>13.577118014555396</v>
      </c>
      <c r="L352" s="184">
        <f t="shared" si="93"/>
        <v>16.251810263422808</v>
      </c>
      <c r="M352" s="185">
        <f t="shared" si="86"/>
        <v>1013.8997311903714</v>
      </c>
      <c r="N352" s="185">
        <f t="shared" si="94"/>
        <v>11610.899731190371</v>
      </c>
      <c r="O352" s="185">
        <f t="shared" si="95"/>
        <v>9699.9997754305514</v>
      </c>
      <c r="P352" s="186">
        <f t="shared" si="83"/>
        <v>0.9470750229752356</v>
      </c>
      <c r="Q352" s="187">
        <v>200.92428709314834</v>
      </c>
      <c r="R352" s="186">
        <f t="shared" si="84"/>
        <v>3.7192913771165702E-2</v>
      </c>
      <c r="S352" s="186">
        <f t="shared" si="85"/>
        <v>6.1454736315520425E-2</v>
      </c>
      <c r="T352" s="188">
        <v>1197</v>
      </c>
      <c r="U352" s="189">
        <v>10217</v>
      </c>
      <c r="V352" s="189">
        <v>8340.4081632653051</v>
      </c>
      <c r="Y352" s="15"/>
      <c r="Z352" s="15"/>
    </row>
    <row r="353" spans="2:28">
      <c r="B353" s="181">
        <v>5435</v>
      </c>
      <c r="C353" s="181" t="s">
        <v>371</v>
      </c>
      <c r="D353" s="181">
        <v>26566</v>
      </c>
      <c r="E353" s="181">
        <f t="shared" si="87"/>
        <v>8639.3495934959337</v>
      </c>
      <c r="F353" s="182">
        <f t="shared" si="82"/>
        <v>0.84351674269890065</v>
      </c>
      <c r="G353" s="183">
        <f t="shared" si="88"/>
        <v>961.62660223740022</v>
      </c>
      <c r="H353" s="183">
        <f t="shared" si="89"/>
        <v>2957.0018018800056</v>
      </c>
      <c r="I353" s="183">
        <f t="shared" si="90"/>
        <v>202.47673040227735</v>
      </c>
      <c r="J353" s="184">
        <f t="shared" si="91"/>
        <v>622.61594598700276</v>
      </c>
      <c r="K353" s="183">
        <f t="shared" si="92"/>
        <v>88.342771986884557</v>
      </c>
      <c r="L353" s="184">
        <f t="shared" si="93"/>
        <v>271.65402385967002</v>
      </c>
      <c r="M353" s="185">
        <f t="shared" si="86"/>
        <v>3228.6558257396755</v>
      </c>
      <c r="N353" s="185">
        <f t="shared" si="94"/>
        <v>29794.655825739675</v>
      </c>
      <c r="O353" s="185">
        <f t="shared" si="95"/>
        <v>9689.3189677202208</v>
      </c>
      <c r="P353" s="186">
        <f t="shared" si="83"/>
        <v>0.94603218519772581</v>
      </c>
      <c r="Q353" s="187">
        <v>252.26602574054232</v>
      </c>
      <c r="R353" s="186">
        <f t="shared" si="84"/>
        <v>-1.5271702869004374E-2</v>
      </c>
      <c r="S353" s="186">
        <f t="shared" si="85"/>
        <v>1.2588902610799254E-2</v>
      </c>
      <c r="T353" s="188">
        <v>3075</v>
      </c>
      <c r="U353" s="189">
        <v>26978</v>
      </c>
      <c r="V353" s="189">
        <v>8531.9418089816572</v>
      </c>
      <c r="Y353" s="15"/>
      <c r="Z353" s="15"/>
    </row>
    <row r="354" spans="2:28">
      <c r="B354" s="181">
        <v>5436</v>
      </c>
      <c r="C354" s="181" t="s">
        <v>372</v>
      </c>
      <c r="D354" s="181">
        <v>33786</v>
      </c>
      <c r="E354" s="181">
        <f t="shared" si="87"/>
        <v>8616.679418515685</v>
      </c>
      <c r="F354" s="182">
        <f t="shared" si="82"/>
        <v>0.84130330383422625</v>
      </c>
      <c r="G354" s="183">
        <f t="shared" si="88"/>
        <v>975.22870722554944</v>
      </c>
      <c r="H354" s="183">
        <f t="shared" si="89"/>
        <v>3823.8717610313793</v>
      </c>
      <c r="I354" s="183">
        <f t="shared" si="90"/>
        <v>210.4112916453644</v>
      </c>
      <c r="J354" s="184">
        <f t="shared" si="91"/>
        <v>825.02267454147386</v>
      </c>
      <c r="K354" s="183">
        <f t="shared" si="92"/>
        <v>96.277333229971603</v>
      </c>
      <c r="L354" s="184">
        <f t="shared" si="93"/>
        <v>377.5034235947187</v>
      </c>
      <c r="M354" s="185">
        <f t="shared" si="86"/>
        <v>4201.3751846260984</v>
      </c>
      <c r="N354" s="185">
        <f t="shared" si="94"/>
        <v>37987.3751846261</v>
      </c>
      <c r="O354" s="185">
        <f t="shared" si="95"/>
        <v>9688.1854589712075</v>
      </c>
      <c r="P354" s="186">
        <f t="shared" si="83"/>
        <v>0.94592151325449203</v>
      </c>
      <c r="Q354" s="187">
        <v>843.29409331012403</v>
      </c>
      <c r="R354" s="186">
        <f t="shared" si="84"/>
        <v>9.1314318937950195E-2</v>
      </c>
      <c r="S354" s="186">
        <f t="shared" si="85"/>
        <v>0.11274538309459949</v>
      </c>
      <c r="T354" s="188">
        <v>3921</v>
      </c>
      <c r="U354" s="189">
        <v>30959</v>
      </c>
      <c r="V354" s="189">
        <v>7743.6218109054535</v>
      </c>
      <c r="Y354" s="15"/>
      <c r="Z354" s="15"/>
    </row>
    <row r="355" spans="2:28">
      <c r="B355" s="181">
        <v>5437</v>
      </c>
      <c r="C355" s="181" t="s">
        <v>373</v>
      </c>
      <c r="D355" s="181">
        <v>19861</v>
      </c>
      <c r="E355" s="181">
        <f t="shared" ref="E355:E364" si="96">D355/T355*1000</f>
        <v>7520.2574782279444</v>
      </c>
      <c r="F355" s="182">
        <f t="shared" si="82"/>
        <v>0.73425239060443981</v>
      </c>
      <c r="G355" s="183">
        <f t="shared" si="88"/>
        <v>1633.0818713981937</v>
      </c>
      <c r="H355" s="183">
        <f t="shared" si="89"/>
        <v>4312.9692223626289</v>
      </c>
      <c r="I355" s="183">
        <f t="shared" si="90"/>
        <v>594.15897074607358</v>
      </c>
      <c r="J355" s="184">
        <f t="shared" si="91"/>
        <v>1569.1738417403803</v>
      </c>
      <c r="K355" s="183">
        <f t="shared" si="92"/>
        <v>480.0250123306808</v>
      </c>
      <c r="L355" s="184">
        <f t="shared" si="93"/>
        <v>1267.7460575653279</v>
      </c>
      <c r="M355" s="185">
        <f t="shared" si="86"/>
        <v>5580.7152799279565</v>
      </c>
      <c r="N355" s="185">
        <f t="shared" si="94"/>
        <v>25441.715279927957</v>
      </c>
      <c r="O355" s="185">
        <f t="shared" si="95"/>
        <v>9633.3643619568193</v>
      </c>
      <c r="P355" s="186">
        <f t="shared" si="83"/>
        <v>0.94056896759300257</v>
      </c>
      <c r="Q355" s="187">
        <v>514.64961755471722</v>
      </c>
      <c r="R355" s="186">
        <f t="shared" si="84"/>
        <v>5.8970941082378034E-2</v>
      </c>
      <c r="S355" s="186">
        <f t="shared" si="85"/>
        <v>5.3758285938844949E-2</v>
      </c>
      <c r="T355" s="188">
        <v>2641</v>
      </c>
      <c r="U355" s="189">
        <v>18755</v>
      </c>
      <c r="V355" s="189">
        <v>7136.6057838660581</v>
      </c>
      <c r="Y355" s="15"/>
      <c r="Z355" s="15"/>
    </row>
    <row r="356" spans="2:28">
      <c r="B356" s="181">
        <v>5438</v>
      </c>
      <c r="C356" s="181" t="s">
        <v>374</v>
      </c>
      <c r="D356" s="181">
        <v>12914</v>
      </c>
      <c r="E356" s="181">
        <f t="shared" si="96"/>
        <v>10160.503540519276</v>
      </c>
      <c r="F356" s="182">
        <f t="shared" si="82"/>
        <v>0.99203704606788246</v>
      </c>
      <c r="G356" s="183">
        <f t="shared" si="88"/>
        <v>48.934234023395035</v>
      </c>
      <c r="H356" s="183">
        <f t="shared" si="89"/>
        <v>62.19541144373509</v>
      </c>
      <c r="I356" s="183">
        <f t="shared" si="90"/>
        <v>0</v>
      </c>
      <c r="J356" s="184">
        <f t="shared" si="91"/>
        <v>0</v>
      </c>
      <c r="K356" s="183">
        <f t="shared" si="92"/>
        <v>-114.1339584153928</v>
      </c>
      <c r="L356" s="184">
        <f t="shared" si="93"/>
        <v>-145.06426114596422</v>
      </c>
      <c r="M356" s="185">
        <f t="shared" si="86"/>
        <v>-82.868849702229141</v>
      </c>
      <c r="N356" s="185">
        <f t="shared" si="94"/>
        <v>12831.131150297771</v>
      </c>
      <c r="O356" s="185">
        <f t="shared" si="95"/>
        <v>10095.30381612728</v>
      </c>
      <c r="P356" s="186">
        <f t="shared" si="83"/>
        <v>0.9856711664899338</v>
      </c>
      <c r="Q356" s="187">
        <v>-565.79187900116369</v>
      </c>
      <c r="R356" s="186">
        <f t="shared" si="84"/>
        <v>-1.8618436051371683E-2</v>
      </c>
      <c r="S356" s="186">
        <f t="shared" si="85"/>
        <v>-3.9479012637841241E-3</v>
      </c>
      <c r="T356" s="188">
        <v>1271</v>
      </c>
      <c r="U356" s="189">
        <v>13159</v>
      </c>
      <c r="V356" s="189">
        <v>10200.77519379845</v>
      </c>
      <c r="Y356" s="15"/>
      <c r="Z356" s="15"/>
    </row>
    <row r="357" spans="2:28">
      <c r="B357" s="181">
        <v>5439</v>
      </c>
      <c r="C357" s="181" t="s">
        <v>375</v>
      </c>
      <c r="D357" s="181">
        <v>8368</v>
      </c>
      <c r="E357" s="181">
        <f t="shared" si="96"/>
        <v>7628.0765724703733</v>
      </c>
      <c r="F357" s="182">
        <f t="shared" si="82"/>
        <v>0.74477948065813881</v>
      </c>
      <c r="G357" s="183">
        <f t="shared" si="88"/>
        <v>1568.3904148527365</v>
      </c>
      <c r="H357" s="183">
        <f t="shared" si="89"/>
        <v>1720.5242850934519</v>
      </c>
      <c r="I357" s="183">
        <f t="shared" si="90"/>
        <v>556.42228776122352</v>
      </c>
      <c r="J357" s="184">
        <f t="shared" si="91"/>
        <v>610.39524967406226</v>
      </c>
      <c r="K357" s="183">
        <f t="shared" si="92"/>
        <v>442.28832934583073</v>
      </c>
      <c r="L357" s="184">
        <f t="shared" si="93"/>
        <v>485.19029729237627</v>
      </c>
      <c r="M357" s="185">
        <f t="shared" si="86"/>
        <v>2205.7145823858282</v>
      </c>
      <c r="N357" s="185">
        <f t="shared" si="94"/>
        <v>10573.714582385828</v>
      </c>
      <c r="O357" s="185">
        <f t="shared" si="95"/>
        <v>9638.7553166689413</v>
      </c>
      <c r="P357" s="186">
        <f t="shared" si="83"/>
        <v>0.94109532209568758</v>
      </c>
      <c r="Q357" s="187">
        <v>63.698156174754331</v>
      </c>
      <c r="R357" s="186">
        <f t="shared" si="84"/>
        <v>4.980554510099109E-2</v>
      </c>
      <c r="S357" s="186">
        <f t="shared" si="85"/>
        <v>8.329979676784123E-2</v>
      </c>
      <c r="T357" s="188">
        <v>1097</v>
      </c>
      <c r="U357" s="189">
        <v>7971</v>
      </c>
      <c r="V357" s="189">
        <v>7041.5194346289754</v>
      </c>
      <c r="Y357" s="15"/>
      <c r="Z357" s="15"/>
    </row>
    <row r="358" spans="2:28">
      <c r="B358" s="181">
        <v>5440</v>
      </c>
      <c r="C358" s="181" t="s">
        <v>376</v>
      </c>
      <c r="D358" s="181">
        <v>7730</v>
      </c>
      <c r="E358" s="181">
        <f t="shared" si="96"/>
        <v>8329.741379310346</v>
      </c>
      <c r="F358" s="182">
        <f t="shared" si="82"/>
        <v>0.81328764853893487</v>
      </c>
      <c r="G358" s="183">
        <f t="shared" si="88"/>
        <v>1147.3915307487528</v>
      </c>
      <c r="H358" s="183">
        <f t="shared" si="89"/>
        <v>1064.7793405348425</v>
      </c>
      <c r="I358" s="183">
        <f t="shared" si="90"/>
        <v>310.83960536723305</v>
      </c>
      <c r="J358" s="184">
        <f t="shared" si="91"/>
        <v>288.45915378079224</v>
      </c>
      <c r="K358" s="183">
        <f t="shared" si="92"/>
        <v>196.70564695184027</v>
      </c>
      <c r="L358" s="184">
        <f t="shared" si="93"/>
        <v>182.54284037130776</v>
      </c>
      <c r="M358" s="185">
        <f t="shared" si="86"/>
        <v>1247.3221809061502</v>
      </c>
      <c r="N358" s="185">
        <f t="shared" si="94"/>
        <v>8977.3221809061506</v>
      </c>
      <c r="O358" s="185">
        <f t="shared" si="95"/>
        <v>9673.8385570109385</v>
      </c>
      <c r="P358" s="186">
        <f t="shared" si="83"/>
        <v>0.94452073048972729</v>
      </c>
      <c r="Q358" s="187">
        <v>8.8184949226711069</v>
      </c>
      <c r="R358" s="186">
        <f t="shared" si="84"/>
        <v>9.4019326194828938E-3</v>
      </c>
      <c r="S358" s="186">
        <f t="shared" si="85"/>
        <v>4.0945743013841948E-2</v>
      </c>
      <c r="T358" s="188">
        <v>928</v>
      </c>
      <c r="U358" s="189">
        <v>7658</v>
      </c>
      <c r="V358" s="189">
        <v>8002.0898641588292</v>
      </c>
      <c r="Y358" s="15"/>
      <c r="Z358" s="15"/>
    </row>
    <row r="359" spans="2:28">
      <c r="B359" s="181">
        <v>5441</v>
      </c>
      <c r="C359" s="181" t="s">
        <v>377</v>
      </c>
      <c r="D359" s="181">
        <v>23372</v>
      </c>
      <c r="E359" s="181">
        <f t="shared" si="96"/>
        <v>8261.5765288087659</v>
      </c>
      <c r="F359" s="182">
        <f t="shared" si="82"/>
        <v>0.80663226412146238</v>
      </c>
      <c r="G359" s="183">
        <f t="shared" si="88"/>
        <v>1188.2904410497008</v>
      </c>
      <c r="H359" s="183">
        <f t="shared" si="89"/>
        <v>3361.6736577296033</v>
      </c>
      <c r="I359" s="183">
        <f t="shared" si="90"/>
        <v>334.69730304278607</v>
      </c>
      <c r="J359" s="184">
        <f t="shared" si="91"/>
        <v>946.85867030804184</v>
      </c>
      <c r="K359" s="183">
        <f t="shared" si="92"/>
        <v>220.56334462739329</v>
      </c>
      <c r="L359" s="184">
        <f t="shared" si="93"/>
        <v>623.97370195089559</v>
      </c>
      <c r="M359" s="185">
        <f t="shared" si="86"/>
        <v>3985.647359680499</v>
      </c>
      <c r="N359" s="185">
        <f t="shared" si="94"/>
        <v>27357.647359680501</v>
      </c>
      <c r="O359" s="185">
        <f t="shared" si="95"/>
        <v>9670.4303144858604</v>
      </c>
      <c r="P359" s="186">
        <f t="shared" si="83"/>
        <v>0.94418796126885374</v>
      </c>
      <c r="Q359" s="187">
        <v>486.49474368129677</v>
      </c>
      <c r="R359" s="186">
        <f t="shared" si="84"/>
        <v>8.3140235424969872E-2</v>
      </c>
      <c r="S359" s="186">
        <f t="shared" si="85"/>
        <v>0.11721569705551846</v>
      </c>
      <c r="T359" s="188">
        <v>2829</v>
      </c>
      <c r="U359" s="189">
        <v>21578</v>
      </c>
      <c r="V359" s="189">
        <v>7394.7909527073343</v>
      </c>
      <c r="Y359" s="15"/>
      <c r="Z359" s="15"/>
    </row>
    <row r="360" spans="2:28">
      <c r="B360" s="181">
        <v>5442</v>
      </c>
      <c r="C360" s="181" t="s">
        <v>378</v>
      </c>
      <c r="D360" s="181">
        <v>6025</v>
      </c>
      <c r="E360" s="181">
        <f t="shared" si="96"/>
        <v>6846.590909090909</v>
      </c>
      <c r="F360" s="182">
        <f t="shared" si="82"/>
        <v>0.66847787553082616</v>
      </c>
      <c r="G360" s="183">
        <f t="shared" si="88"/>
        <v>2037.2818128804149</v>
      </c>
      <c r="H360" s="183">
        <f t="shared" si="89"/>
        <v>1792.8079953347651</v>
      </c>
      <c r="I360" s="183">
        <f t="shared" si="90"/>
        <v>829.94226994403596</v>
      </c>
      <c r="J360" s="184">
        <f t="shared" si="91"/>
        <v>730.34919755075157</v>
      </c>
      <c r="K360" s="183">
        <f t="shared" si="92"/>
        <v>715.80831152864312</v>
      </c>
      <c r="L360" s="184">
        <f t="shared" si="93"/>
        <v>629.91131414520589</v>
      </c>
      <c r="M360" s="185">
        <f t="shared" si="86"/>
        <v>2422.7193094799709</v>
      </c>
      <c r="N360" s="185">
        <f t="shared" si="94"/>
        <v>8447.7193094799713</v>
      </c>
      <c r="O360" s="185">
        <f t="shared" si="95"/>
        <v>9599.6810334999682</v>
      </c>
      <c r="P360" s="186">
        <f t="shared" si="83"/>
        <v>0.93728024183932201</v>
      </c>
      <c r="Q360" s="187">
        <v>145.48995208184488</v>
      </c>
      <c r="R360" s="186">
        <f t="shared" si="84"/>
        <v>5.0749912800837113E-2</v>
      </c>
      <c r="S360" s="186">
        <f t="shared" si="85"/>
        <v>0.1056754764245172</v>
      </c>
      <c r="T360" s="188">
        <v>880</v>
      </c>
      <c r="U360" s="189">
        <v>5734</v>
      </c>
      <c r="V360" s="189">
        <v>6192.2246220302377</v>
      </c>
      <c r="Y360" s="15"/>
      <c r="Z360" s="15"/>
    </row>
    <row r="361" spans="2:28">
      <c r="B361" s="181">
        <v>5443</v>
      </c>
      <c r="C361" s="181" t="s">
        <v>379</v>
      </c>
      <c r="D361" s="181">
        <v>19368</v>
      </c>
      <c r="E361" s="181">
        <f t="shared" si="96"/>
        <v>8803.6363636363621</v>
      </c>
      <c r="F361" s="182">
        <f t="shared" si="82"/>
        <v>0.85955714478214373</v>
      </c>
      <c r="G361" s="183">
        <f t="shared" si="88"/>
        <v>863.05454015314319</v>
      </c>
      <c r="H361" s="183">
        <f t="shared" si="89"/>
        <v>1898.7199883369149</v>
      </c>
      <c r="I361" s="183">
        <f t="shared" si="90"/>
        <v>144.9763608531274</v>
      </c>
      <c r="J361" s="184">
        <f t="shared" si="91"/>
        <v>318.94799387688028</v>
      </c>
      <c r="K361" s="183">
        <f t="shared" si="92"/>
        <v>30.842402437734606</v>
      </c>
      <c r="L361" s="184">
        <f t="shared" si="93"/>
        <v>67.853285363016127</v>
      </c>
      <c r="M361" s="185">
        <f t="shared" si="86"/>
        <v>1966.573273699931</v>
      </c>
      <c r="N361" s="185">
        <f t="shared" si="94"/>
        <v>21334.573273699931</v>
      </c>
      <c r="O361" s="185">
        <f t="shared" si="95"/>
        <v>9697.5333062272402</v>
      </c>
      <c r="P361" s="186">
        <f t="shared" si="83"/>
        <v>0.94683420530188778</v>
      </c>
      <c r="Q361" s="187">
        <v>426.42488020461406</v>
      </c>
      <c r="R361" s="186">
        <f t="shared" si="84"/>
        <v>6.312438247886705E-2</v>
      </c>
      <c r="S361" s="186">
        <f t="shared" si="85"/>
        <v>7.3272387947983172E-2</v>
      </c>
      <c r="T361" s="188">
        <v>2200</v>
      </c>
      <c r="U361" s="189">
        <v>18218</v>
      </c>
      <c r="V361" s="189">
        <v>8202.6114362899607</v>
      </c>
      <c r="Y361" s="15"/>
      <c r="Z361" s="15"/>
    </row>
    <row r="362" spans="2:28">
      <c r="B362" s="181">
        <v>5444</v>
      </c>
      <c r="C362" s="181" t="s">
        <v>380</v>
      </c>
      <c r="D362" s="181">
        <v>90910</v>
      </c>
      <c r="E362" s="181">
        <f t="shared" si="96"/>
        <v>8998.3173314856977</v>
      </c>
      <c r="F362" s="182">
        <f t="shared" si="82"/>
        <v>0.878565133067439</v>
      </c>
      <c r="G362" s="183">
        <f t="shared" si="88"/>
        <v>746.24595944354189</v>
      </c>
      <c r="H362" s="183">
        <f t="shared" si="89"/>
        <v>7539.3229282581033</v>
      </c>
      <c r="I362" s="183">
        <f t="shared" si="90"/>
        <v>76.838022105859991</v>
      </c>
      <c r="J362" s="184">
        <f t="shared" si="91"/>
        <v>776.29453733550349</v>
      </c>
      <c r="K362" s="183">
        <f t="shared" si="92"/>
        <v>-37.295936309532806</v>
      </c>
      <c r="L362" s="184">
        <f t="shared" si="93"/>
        <v>-376.80084453520993</v>
      </c>
      <c r="M362" s="185">
        <f t="shared" si="86"/>
        <v>7162.5220837228935</v>
      </c>
      <c r="N362" s="185">
        <f t="shared" si="94"/>
        <v>98072.522083722899</v>
      </c>
      <c r="O362" s="185">
        <f t="shared" si="95"/>
        <v>9707.2673546197075</v>
      </c>
      <c r="P362" s="186">
        <f t="shared" si="83"/>
        <v>0.94778460471615256</v>
      </c>
      <c r="Q362" s="187">
        <v>-508.07149331491019</v>
      </c>
      <c r="R362" s="186">
        <f t="shared" si="84"/>
        <v>3.6803029093438862E-2</v>
      </c>
      <c r="S362" s="186">
        <f t="shared" si="85"/>
        <v>4.2447309663580332E-2</v>
      </c>
      <c r="T362" s="188">
        <v>10103</v>
      </c>
      <c r="U362" s="189">
        <v>87683</v>
      </c>
      <c r="V362" s="189">
        <v>8631.9157314431977</v>
      </c>
      <c r="Y362" s="15"/>
      <c r="Z362" s="15"/>
    </row>
    <row r="363" spans="2:28">
      <c r="B363" s="181"/>
      <c r="C363" s="181"/>
      <c r="D363" s="181"/>
      <c r="E363" s="181"/>
      <c r="F363" s="182"/>
      <c r="G363" s="183"/>
      <c r="H363" s="183"/>
      <c r="I363" s="183"/>
      <c r="J363" s="184"/>
      <c r="K363" s="183"/>
      <c r="L363" s="184"/>
      <c r="M363" s="185"/>
      <c r="N363" s="185"/>
      <c r="O363" s="185"/>
      <c r="P363" s="186"/>
      <c r="Q363" s="187"/>
      <c r="R363" s="186"/>
      <c r="S363" s="186"/>
      <c r="T363" s="188"/>
      <c r="U363" s="189"/>
      <c r="V363" s="189"/>
      <c r="Y363" s="15"/>
      <c r="Z363" s="15"/>
    </row>
    <row r="364" spans="2:28" ht="23.25" customHeight="1">
      <c r="C364" s="192" t="s">
        <v>382</v>
      </c>
      <c r="D364" s="193">
        <f>SUM(D7:D362)</f>
        <v>55218728</v>
      </c>
      <c r="E364" s="194">
        <f t="shared" si="96"/>
        <v>10242.060597224934</v>
      </c>
      <c r="F364" s="195">
        <f>E364/E$364</f>
        <v>1</v>
      </c>
      <c r="G364" s="196">
        <f t="shared" si="88"/>
        <v>0</v>
      </c>
      <c r="H364" s="193">
        <f>SUM(H7:H362)</f>
        <v>-2.0309016690589488E-9</v>
      </c>
      <c r="I364" s="197">
        <f t="shared" si="90"/>
        <v>0</v>
      </c>
      <c r="J364" s="193">
        <f>SUM(J7:J362)</f>
        <v>615338.28524803778</v>
      </c>
      <c r="K364" s="192"/>
      <c r="L364" s="193">
        <f>SUM(L7:L362)</f>
        <v>-4.5633896661456674E-10</v>
      </c>
      <c r="M364" s="193">
        <f>SUM(M7:M362)</f>
        <v>-1.3005774235352874E-9</v>
      </c>
      <c r="N364" s="193">
        <f>SUM(N7:N362)</f>
        <v>55218727.999999955</v>
      </c>
      <c r="O364" s="198">
        <f t="shared" si="95"/>
        <v>10242.060597224925</v>
      </c>
      <c r="P364" s="195">
        <f t="shared" si="83"/>
        <v>1</v>
      </c>
      <c r="Q364" s="199">
        <f>SUM(Q7:Q362)</f>
        <v>-2.2433823687606491E-9</v>
      </c>
      <c r="R364" s="195">
        <f t="shared" si="84"/>
        <v>8.4302728586373638E-2</v>
      </c>
      <c r="S364" s="195">
        <f t="shared" si="85"/>
        <v>7.9518326403859099E-2</v>
      </c>
      <c r="T364" s="200">
        <f>SUM(T7:T362)</f>
        <v>5391369</v>
      </c>
      <c r="U364" s="201">
        <v>50925564</v>
      </c>
      <c r="V364" s="211">
        <v>9487.6208645236766</v>
      </c>
      <c r="W364" s="12"/>
      <c r="X364" s="144"/>
      <c r="Y364" s="13"/>
      <c r="Z364" s="12"/>
      <c r="AA364" s="14"/>
      <c r="AB364" s="12"/>
    </row>
    <row r="366" spans="2:28" ht="19.5" customHeight="1">
      <c r="B366" s="202" t="s">
        <v>429</v>
      </c>
      <c r="C366" s="203" t="s">
        <v>430</v>
      </c>
      <c r="D366" s="204"/>
      <c r="E366" s="204"/>
      <c r="F366" s="204"/>
      <c r="G366" s="204"/>
      <c r="H366" s="204"/>
      <c r="I366" s="204"/>
      <c r="J366" s="205">
        <f>-J364*1000/$T$364</f>
        <v>-114.1339584153928</v>
      </c>
      <c r="S366" s="206"/>
    </row>
    <row r="367" spans="2:28" ht="20.25" customHeight="1">
      <c r="B367" s="207"/>
      <c r="C367" s="208" t="s">
        <v>427</v>
      </c>
      <c r="D367" s="208"/>
      <c r="E367" s="208"/>
      <c r="F367" s="208"/>
      <c r="G367" s="208"/>
      <c r="H367" s="208"/>
      <c r="I367" s="208"/>
      <c r="J367" s="209">
        <f>J364/D364</f>
        <v>1.1143651937220245E-2</v>
      </c>
    </row>
    <row r="368" spans="2:28" ht="21.75" customHeight="1">
      <c r="B368" s="207" t="s">
        <v>428</v>
      </c>
      <c r="C368" s="208" t="s">
        <v>442</v>
      </c>
      <c r="D368" s="210"/>
      <c r="E368" s="210"/>
      <c r="F368" s="210"/>
      <c r="G368" s="210"/>
      <c r="H368" s="210"/>
      <c r="I368" s="210"/>
      <c r="J368" s="210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ignoredErrors>
    <ignoredError sqref="P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R12" sqref="R12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113" t="s">
        <v>384</v>
      </c>
      <c r="B1" s="2" t="s">
        <v>385</v>
      </c>
      <c r="C1" s="223" t="s">
        <v>434</v>
      </c>
      <c r="D1" s="223"/>
      <c r="E1" s="223"/>
      <c r="F1" s="224" t="s">
        <v>386</v>
      </c>
      <c r="G1" s="224"/>
      <c r="H1" s="224" t="s">
        <v>435</v>
      </c>
      <c r="I1" s="224"/>
      <c r="J1" s="224"/>
      <c r="K1" s="5" t="s">
        <v>387</v>
      </c>
      <c r="L1" s="114" t="s">
        <v>6</v>
      </c>
      <c r="M1" s="100"/>
      <c r="N1" s="225" t="s">
        <v>388</v>
      </c>
      <c r="O1" s="225"/>
    </row>
    <row r="2" spans="1:20">
      <c r="A2" s="115"/>
      <c r="B2" s="6"/>
      <c r="C2" s="226" t="s">
        <v>441</v>
      </c>
      <c r="D2" s="226"/>
      <c r="E2" s="226"/>
      <c r="F2" s="227" t="str">
        <f>C2</f>
        <v>april</v>
      </c>
      <c r="G2" s="227"/>
      <c r="H2" s="227" t="str">
        <f>C2</f>
        <v>april</v>
      </c>
      <c r="I2" s="228"/>
      <c r="J2" s="228"/>
      <c r="K2" s="5" t="s">
        <v>389</v>
      </c>
      <c r="L2" s="116" t="s">
        <v>12</v>
      </c>
      <c r="M2" s="100"/>
      <c r="N2" s="229" t="str">
        <f>C2</f>
        <v>april</v>
      </c>
      <c r="O2" s="229"/>
      <c r="Q2" s="230" t="str">
        <f>C2</f>
        <v>april</v>
      </c>
      <c r="R2" s="230"/>
      <c r="S2" s="231"/>
      <c r="T2" s="231"/>
    </row>
    <row r="3" spans="1:20">
      <c r="A3" s="3"/>
      <c r="B3" s="117"/>
      <c r="C3" s="232"/>
      <c r="D3" s="233"/>
      <c r="E3" s="110" t="s">
        <v>14</v>
      </c>
      <c r="F3" s="4"/>
      <c r="G3" s="4"/>
      <c r="H3" s="234"/>
      <c r="I3" s="234"/>
      <c r="J3" s="111" t="s">
        <v>20</v>
      </c>
      <c r="K3" s="212" t="str">
        <f>C2</f>
        <v>april</v>
      </c>
      <c r="L3" s="118" t="s">
        <v>433</v>
      </c>
      <c r="M3" s="100"/>
      <c r="N3" s="119" t="s">
        <v>390</v>
      </c>
      <c r="O3" s="119" t="s">
        <v>390</v>
      </c>
      <c r="Q3" s="235" t="s">
        <v>394</v>
      </c>
      <c r="R3" s="236"/>
      <c r="S3" s="237"/>
      <c r="T3" s="238"/>
    </row>
    <row r="4" spans="1:20">
      <c r="A4" s="115"/>
      <c r="B4" s="3"/>
      <c r="C4" s="111" t="s">
        <v>21</v>
      </c>
      <c r="D4" s="111" t="s">
        <v>22</v>
      </c>
      <c r="E4" s="111" t="s">
        <v>23</v>
      </c>
      <c r="F4" s="111" t="s">
        <v>22</v>
      </c>
      <c r="G4" s="111" t="s">
        <v>21</v>
      </c>
      <c r="H4" s="111" t="s">
        <v>21</v>
      </c>
      <c r="I4" s="111" t="s">
        <v>22</v>
      </c>
      <c r="J4" s="111" t="s">
        <v>25</v>
      </c>
      <c r="K4" s="5" t="s">
        <v>391</v>
      </c>
      <c r="L4" s="120"/>
      <c r="M4" s="100"/>
      <c r="N4" s="121" t="s">
        <v>26</v>
      </c>
      <c r="O4" s="121" t="s">
        <v>426</v>
      </c>
      <c r="Q4" s="17" t="s">
        <v>26</v>
      </c>
      <c r="R4" s="17" t="s">
        <v>392</v>
      </c>
      <c r="S4" s="36"/>
      <c r="T4" s="36"/>
    </row>
    <row r="5" spans="1:20">
      <c r="A5" s="7"/>
      <c r="B5" s="7"/>
      <c r="C5" s="8">
        <v>1</v>
      </c>
      <c r="D5" s="8">
        <v>2</v>
      </c>
      <c r="E5" s="8">
        <v>3</v>
      </c>
      <c r="F5" s="8"/>
      <c r="G5" s="8"/>
      <c r="H5" s="8"/>
      <c r="I5" s="8"/>
      <c r="J5" s="8"/>
      <c r="K5" s="8"/>
      <c r="L5" s="122"/>
      <c r="M5" s="74"/>
      <c r="N5" s="8"/>
      <c r="O5" s="8"/>
      <c r="Q5" s="18"/>
      <c r="R5" s="18"/>
      <c r="S5" s="37"/>
      <c r="T5" s="37"/>
    </row>
    <row r="6" spans="1:20">
      <c r="A6" s="19"/>
      <c r="B6" s="20"/>
      <c r="C6" s="21"/>
      <c r="D6" s="21"/>
      <c r="E6" s="21"/>
      <c r="F6" s="21"/>
      <c r="G6" s="21"/>
      <c r="H6" s="21"/>
      <c r="I6" s="21"/>
      <c r="J6" s="21"/>
      <c r="K6" s="22"/>
      <c r="L6" s="23"/>
      <c r="Q6" s="24"/>
      <c r="R6" s="24"/>
      <c r="S6" s="38"/>
      <c r="T6" s="38"/>
    </row>
    <row r="7" spans="1:20">
      <c r="A7" s="34">
        <v>3</v>
      </c>
      <c r="B7" t="s">
        <v>27</v>
      </c>
      <c r="C7" s="136">
        <v>1800428</v>
      </c>
      <c r="D7" s="123">
        <f t="shared" ref="D7:D17" si="0">C7*1000/L7</f>
        <v>2583.0734135808671</v>
      </c>
      <c r="E7" s="90">
        <f t="shared" ref="E7:E17" si="1">D7/D$19</f>
        <v>1.2344247162798498</v>
      </c>
      <c r="F7" s="124">
        <f t="shared" ref="F7:F17" si="2">($D$19-D7)*0.875</f>
        <v>-429.22359995504979</v>
      </c>
      <c r="G7" s="123">
        <f t="shared" ref="G7:G17" si="3">(F7*L7)/1000</f>
        <v>-299173.14140466927</v>
      </c>
      <c r="H7" s="123">
        <f t="shared" ref="H7:H17" si="4">G7+C7</f>
        <v>1501254.8585953307</v>
      </c>
      <c r="I7" s="125">
        <f t="shared" ref="I7:I17" si="5">H7*1000/L7</f>
        <v>2153.8498136258172</v>
      </c>
      <c r="J7" s="90">
        <f t="shared" ref="J7:J17" si="6">I7/I$19</f>
        <v>1.0293030895349813</v>
      </c>
      <c r="K7" s="126">
        <v>-8097.7138812055346</v>
      </c>
      <c r="L7" s="135">
        <v>697010</v>
      </c>
      <c r="N7" s="10">
        <f t="shared" ref="N7:N17" si="7">(C7-Q7)/Q7</f>
        <v>0.10450420163943075</v>
      </c>
      <c r="O7" s="10">
        <f t="shared" ref="O7:O17" si="8">(D7-R7)/R7</f>
        <v>9.8932636277435787E-2</v>
      </c>
      <c r="Q7" s="1">
        <v>1630078</v>
      </c>
      <c r="R7" s="9">
        <v>2350.5293484875137</v>
      </c>
      <c r="S7" s="39"/>
      <c r="T7" s="12"/>
    </row>
    <row r="8" spans="1:20">
      <c r="A8" s="34">
        <v>11</v>
      </c>
      <c r="B8" t="s">
        <v>395</v>
      </c>
      <c r="C8" s="136">
        <v>1070339</v>
      </c>
      <c r="D8" s="123">
        <f t="shared" si="0"/>
        <v>2217.6527261237557</v>
      </c>
      <c r="E8" s="90">
        <f t="shared" si="1"/>
        <v>1.0597938575263224</v>
      </c>
      <c r="F8" s="124">
        <f t="shared" si="2"/>
        <v>-109.48049843007732</v>
      </c>
      <c r="G8" s="123">
        <f t="shared" si="3"/>
        <v>-52840.215164784669</v>
      </c>
      <c r="H8" s="123">
        <f t="shared" si="4"/>
        <v>1017498.7848352153</v>
      </c>
      <c r="I8" s="125">
        <f t="shared" si="5"/>
        <v>2108.1722276936785</v>
      </c>
      <c r="J8" s="90">
        <f t="shared" si="6"/>
        <v>1.0074742321907904</v>
      </c>
      <c r="K8" s="126">
        <v>4976.2012830599779</v>
      </c>
      <c r="L8" s="135">
        <v>482645</v>
      </c>
      <c r="N8" s="10">
        <f t="shared" si="7"/>
        <v>4.8557318816230446E-2</v>
      </c>
      <c r="O8" s="10">
        <f t="shared" si="8"/>
        <v>4.2576363251164928E-2</v>
      </c>
      <c r="Q8" s="1">
        <v>1020773</v>
      </c>
      <c r="R8" s="9">
        <v>2127.0890116942978</v>
      </c>
      <c r="S8" s="39"/>
      <c r="T8" s="12"/>
    </row>
    <row r="9" spans="1:20">
      <c r="A9" s="35">
        <v>15</v>
      </c>
      <c r="B9" t="s">
        <v>396</v>
      </c>
      <c r="C9" s="136">
        <v>521318</v>
      </c>
      <c r="D9" s="123">
        <f t="shared" si="0"/>
        <v>1963.2076040128943</v>
      </c>
      <c r="E9" s="90">
        <f t="shared" si="1"/>
        <v>0.93819710149952784</v>
      </c>
      <c r="F9" s="124">
        <f t="shared" si="2"/>
        <v>113.15898341692636</v>
      </c>
      <c r="G9" s="123">
        <f t="shared" si="3"/>
        <v>30048.689092464294</v>
      </c>
      <c r="H9" s="123">
        <f t="shared" si="4"/>
        <v>551366.68909246428</v>
      </c>
      <c r="I9" s="125">
        <f t="shared" si="5"/>
        <v>2076.3665874298208</v>
      </c>
      <c r="J9" s="90">
        <f t="shared" si="6"/>
        <v>0.99227463768744106</v>
      </c>
      <c r="K9" s="126">
        <v>3765.8020869560205</v>
      </c>
      <c r="L9" s="135">
        <v>265544</v>
      </c>
      <c r="N9" s="10">
        <f t="shared" si="7"/>
        <v>5.6970635762207053E-2</v>
      </c>
      <c r="O9" s="10">
        <f t="shared" si="8"/>
        <v>5.575263417097083E-2</v>
      </c>
      <c r="Q9" s="1">
        <v>493219</v>
      </c>
      <c r="R9" s="9">
        <v>1859.5337018074333</v>
      </c>
      <c r="S9" s="39"/>
      <c r="T9" s="12"/>
    </row>
    <row r="10" spans="1:20">
      <c r="A10" s="35">
        <v>18</v>
      </c>
      <c r="B10" t="s">
        <v>397</v>
      </c>
      <c r="C10" s="136">
        <v>476742</v>
      </c>
      <c r="D10" s="123">
        <f t="shared" si="0"/>
        <v>1983.5736129314112</v>
      </c>
      <c r="E10" s="90">
        <f t="shared" si="1"/>
        <v>0.94792981163034118</v>
      </c>
      <c r="F10" s="124">
        <f t="shared" si="2"/>
        <v>95.338725613224113</v>
      </c>
      <c r="G10" s="123">
        <f t="shared" si="3"/>
        <v>22914.18600751035</v>
      </c>
      <c r="H10" s="123">
        <f t="shared" si="4"/>
        <v>499656.18600751035</v>
      </c>
      <c r="I10" s="125">
        <f t="shared" si="5"/>
        <v>2078.9123385446351</v>
      </c>
      <c r="J10" s="90">
        <f t="shared" si="6"/>
        <v>0.99349122645379251</v>
      </c>
      <c r="K10" s="126">
        <v>-6549.8347247934908</v>
      </c>
      <c r="L10" s="135">
        <v>240345</v>
      </c>
      <c r="N10" s="10">
        <f t="shared" si="7"/>
        <v>4.9919066233551725E-2</v>
      </c>
      <c r="O10" s="10">
        <f t="shared" si="8"/>
        <v>5.3806927303879266E-2</v>
      </c>
      <c r="Q10" s="1">
        <v>454075</v>
      </c>
      <c r="R10" s="9">
        <v>1882.2931995771758</v>
      </c>
      <c r="S10" s="39"/>
      <c r="T10" s="12"/>
    </row>
    <row r="11" spans="1:20">
      <c r="A11" s="35">
        <v>30</v>
      </c>
      <c r="B11" t="s">
        <v>398</v>
      </c>
      <c r="C11" s="136">
        <v>2687877</v>
      </c>
      <c r="D11" s="123">
        <f t="shared" si="0"/>
        <v>2146.2083514321484</v>
      </c>
      <c r="E11" s="90">
        <f t="shared" si="1"/>
        <v>1.0256513118693569</v>
      </c>
      <c r="F11" s="124">
        <f t="shared" si="2"/>
        <v>-46.966670574921011</v>
      </c>
      <c r="G11" s="123">
        <f t="shared" si="3"/>
        <v>-58820.306761301872</v>
      </c>
      <c r="H11" s="123">
        <f t="shared" si="4"/>
        <v>2629056.6932386979</v>
      </c>
      <c r="I11" s="125">
        <f t="shared" si="5"/>
        <v>2099.2416808572275</v>
      </c>
      <c r="J11" s="90">
        <f t="shared" si="6"/>
        <v>1.0032064139836696</v>
      </c>
      <c r="K11" s="126">
        <v>4269.367652330031</v>
      </c>
      <c r="L11" s="135">
        <v>1252384</v>
      </c>
      <c r="N11" s="10">
        <f t="shared" si="7"/>
        <v>8.0967703405566027E-2</v>
      </c>
      <c r="O11" s="10">
        <f t="shared" si="8"/>
        <v>7.128427031754582E-2</v>
      </c>
      <c r="Q11" s="1">
        <v>2486547</v>
      </c>
      <c r="R11" s="9">
        <v>2003.3976143381419</v>
      </c>
      <c r="S11" s="39"/>
      <c r="T11" s="12"/>
    </row>
    <row r="12" spans="1:20">
      <c r="A12" s="35">
        <v>34</v>
      </c>
      <c r="B12" t="s">
        <v>399</v>
      </c>
      <c r="C12" s="136">
        <v>652760</v>
      </c>
      <c r="D12" s="123">
        <f t="shared" si="0"/>
        <v>1761.3456987666048</v>
      </c>
      <c r="E12" s="90">
        <f t="shared" si="1"/>
        <v>0.84172933414872597</v>
      </c>
      <c r="F12" s="124">
        <f t="shared" si="2"/>
        <v>289.78815050742969</v>
      </c>
      <c r="G12" s="123">
        <f t="shared" si="3"/>
        <v>107396.35794250497</v>
      </c>
      <c r="H12" s="123">
        <f t="shared" si="4"/>
        <v>760156.35794250492</v>
      </c>
      <c r="I12" s="125">
        <f t="shared" si="5"/>
        <v>2051.1338492740342</v>
      </c>
      <c r="J12" s="90">
        <f t="shared" si="6"/>
        <v>0.98021616676859058</v>
      </c>
      <c r="K12" s="126">
        <v>3201.0126629943115</v>
      </c>
      <c r="L12" s="135">
        <v>370603</v>
      </c>
      <c r="N12" s="10">
        <f t="shared" si="7"/>
        <v>7.0312423140365773E-2</v>
      </c>
      <c r="O12" s="10">
        <f t="shared" si="8"/>
        <v>7.2570862264970157E-2</v>
      </c>
      <c r="Q12" s="1">
        <v>609878</v>
      </c>
      <c r="R12" s="9">
        <v>1642.1718701616921</v>
      </c>
      <c r="S12" s="39"/>
      <c r="T12" s="12"/>
    </row>
    <row r="13" spans="1:20">
      <c r="A13" s="35">
        <v>38</v>
      </c>
      <c r="B13" t="s">
        <v>400</v>
      </c>
      <c r="C13" s="136">
        <v>799913</v>
      </c>
      <c r="D13" s="123">
        <f t="shared" si="0"/>
        <v>1896.0586135459678</v>
      </c>
      <c r="E13" s="90">
        <f t="shared" si="1"/>
        <v>0.90610727661502921</v>
      </c>
      <c r="F13" s="124">
        <f t="shared" si="2"/>
        <v>171.91435007548708</v>
      </c>
      <c r="G13" s="123">
        <f t="shared" si="3"/>
        <v>72527.569838546638</v>
      </c>
      <c r="H13" s="123">
        <f t="shared" si="4"/>
        <v>872440.56983854668</v>
      </c>
      <c r="I13" s="125">
        <f t="shared" si="5"/>
        <v>2067.9729636214547</v>
      </c>
      <c r="J13" s="90">
        <f t="shared" si="6"/>
        <v>0.98826340957687864</v>
      </c>
      <c r="K13" s="126">
        <v>-562.67855214509473</v>
      </c>
      <c r="L13" s="135">
        <v>421882</v>
      </c>
      <c r="N13" s="10">
        <f t="shared" si="7"/>
        <v>7.3172858653128905E-2</v>
      </c>
      <c r="O13" s="10">
        <f t="shared" si="8"/>
        <v>6.6849034155729944E-2</v>
      </c>
      <c r="Q13" s="1">
        <v>745372</v>
      </c>
      <c r="R13" s="9">
        <v>1777.2510944310388</v>
      </c>
      <c r="S13" s="39"/>
      <c r="T13" s="12"/>
    </row>
    <row r="14" spans="1:20">
      <c r="A14" s="35">
        <v>42</v>
      </c>
      <c r="B14" t="s">
        <v>401</v>
      </c>
      <c r="C14" s="136">
        <v>567959</v>
      </c>
      <c r="D14" s="123">
        <f t="shared" si="0"/>
        <v>1838.9893894308759</v>
      </c>
      <c r="E14" s="90">
        <f t="shared" si="1"/>
        <v>0.87883447034626627</v>
      </c>
      <c r="F14" s="124">
        <f t="shared" si="2"/>
        <v>221.84992117619245</v>
      </c>
      <c r="G14" s="123">
        <f t="shared" si="3"/>
        <v>68516.795205818809</v>
      </c>
      <c r="H14" s="123">
        <f t="shared" si="4"/>
        <v>636475.79520581884</v>
      </c>
      <c r="I14" s="125">
        <f t="shared" si="5"/>
        <v>2060.8393106070685</v>
      </c>
      <c r="J14" s="90">
        <f t="shared" si="6"/>
        <v>0.98485430879328328</v>
      </c>
      <c r="K14" s="126">
        <v>-4530.8685125939519</v>
      </c>
      <c r="L14" s="135">
        <v>308843</v>
      </c>
      <c r="N14" s="10">
        <f t="shared" si="7"/>
        <v>6.2286662290028931E-2</v>
      </c>
      <c r="O14" s="10">
        <f t="shared" si="8"/>
        <v>5.6742077826040731E-2</v>
      </c>
      <c r="Q14" s="1">
        <v>534657</v>
      </c>
      <c r="R14" s="9">
        <v>1740.244311283692</v>
      </c>
      <c r="S14" s="39"/>
      <c r="T14" s="12"/>
    </row>
    <row r="15" spans="1:20">
      <c r="A15" s="35">
        <v>46</v>
      </c>
      <c r="B15" t="s">
        <v>402</v>
      </c>
      <c r="C15" s="136">
        <v>1343215</v>
      </c>
      <c r="D15" s="123">
        <f t="shared" si="0"/>
        <v>2102.6469073496332</v>
      </c>
      <c r="E15" s="90">
        <f t="shared" si="1"/>
        <v>1.0048337373592486</v>
      </c>
      <c r="F15" s="124">
        <f t="shared" si="2"/>
        <v>-8.8504070027202033</v>
      </c>
      <c r="G15" s="123">
        <f t="shared" si="3"/>
        <v>-5653.8258518847224</v>
      </c>
      <c r="H15" s="123">
        <f t="shared" si="4"/>
        <v>1337561.1741481153</v>
      </c>
      <c r="I15" s="125">
        <f t="shared" si="5"/>
        <v>2093.796500346913</v>
      </c>
      <c r="J15" s="90">
        <f t="shared" si="6"/>
        <v>1.0006042171699061</v>
      </c>
      <c r="K15" s="126">
        <v>-10033.510140536746</v>
      </c>
      <c r="L15" s="135">
        <v>638821</v>
      </c>
      <c r="N15" s="10">
        <f t="shared" si="7"/>
        <v>6.1386187120168717E-2</v>
      </c>
      <c r="O15" s="10">
        <f t="shared" si="8"/>
        <v>5.7581405548327531E-2</v>
      </c>
      <c r="Q15" s="1">
        <v>1265529</v>
      </c>
      <c r="R15" s="9">
        <v>1988.1655410341366</v>
      </c>
      <c r="S15" s="39"/>
      <c r="T15" s="12"/>
    </row>
    <row r="16" spans="1:20">
      <c r="A16" s="35">
        <v>50</v>
      </c>
      <c r="B16" t="s">
        <v>403</v>
      </c>
      <c r="C16" s="136">
        <v>894371</v>
      </c>
      <c r="D16" s="123">
        <f t="shared" si="0"/>
        <v>1898.3770727027279</v>
      </c>
      <c r="E16" s="90">
        <f t="shared" si="1"/>
        <v>0.90721524484843019</v>
      </c>
      <c r="F16" s="124">
        <f t="shared" si="2"/>
        <v>169.88569831332197</v>
      </c>
      <c r="G16" s="123">
        <f t="shared" si="3"/>
        <v>80037.229732165506</v>
      </c>
      <c r="H16" s="123">
        <f t="shared" si="4"/>
        <v>974408.22973216546</v>
      </c>
      <c r="I16" s="125">
        <f t="shared" si="5"/>
        <v>2068.26277101605</v>
      </c>
      <c r="J16" s="90">
        <f t="shared" si="6"/>
        <v>0.98840190560605379</v>
      </c>
      <c r="K16" s="126">
        <v>8780.0269424843573</v>
      </c>
      <c r="L16" s="135">
        <v>471124</v>
      </c>
      <c r="N16" s="10">
        <f t="shared" si="7"/>
        <v>6.6047248974921327E-2</v>
      </c>
      <c r="O16" s="10">
        <f t="shared" si="8"/>
        <v>6.0566809776287242E-2</v>
      </c>
      <c r="Q16" s="1">
        <v>838960</v>
      </c>
      <c r="R16" s="9">
        <v>1789.9646257110062</v>
      </c>
      <c r="S16" s="39"/>
      <c r="T16" s="12"/>
    </row>
    <row r="17" spans="1:20">
      <c r="A17" s="35">
        <v>54</v>
      </c>
      <c r="B17" t="s">
        <v>404</v>
      </c>
      <c r="C17" s="136">
        <v>466691</v>
      </c>
      <c r="D17" s="123">
        <f t="shared" si="0"/>
        <v>1927.1373591886625</v>
      </c>
      <c r="E17" s="90">
        <f t="shared" si="1"/>
        <v>0.92095949551465905</v>
      </c>
      <c r="F17" s="124">
        <f t="shared" si="2"/>
        <v>144.72044763812923</v>
      </c>
      <c r="G17" s="123">
        <f t="shared" si="3"/>
        <v>35046.661363630483</v>
      </c>
      <c r="H17" s="123">
        <f t="shared" si="4"/>
        <v>501737.6613636305</v>
      </c>
      <c r="I17" s="125">
        <f t="shared" si="5"/>
        <v>2071.8578068267916</v>
      </c>
      <c r="J17" s="90">
        <f t="shared" si="6"/>
        <v>0.99011993693933231</v>
      </c>
      <c r="K17" s="126">
        <v>4782.1951834496758</v>
      </c>
      <c r="L17" s="135">
        <v>242168</v>
      </c>
      <c r="N17" s="10">
        <f t="shared" si="7"/>
        <v>4.5382153121087024E-2</v>
      </c>
      <c r="O17" s="10">
        <f t="shared" si="8"/>
        <v>5.031621460327048E-2</v>
      </c>
      <c r="Q17" s="1">
        <v>446431</v>
      </c>
      <c r="R17" s="9">
        <v>1834.8163461577981</v>
      </c>
      <c r="S17" s="39"/>
      <c r="T17" s="12"/>
    </row>
    <row r="18" spans="1:20">
      <c r="A18" s="25"/>
      <c r="B18" s="26"/>
      <c r="C18" s="127"/>
      <c r="D18" s="123"/>
      <c r="E18" s="90"/>
      <c r="F18" s="128"/>
      <c r="G18" s="123"/>
      <c r="H18" s="123"/>
      <c r="I18" s="125"/>
      <c r="J18" s="90"/>
      <c r="K18" s="129"/>
      <c r="L18" s="27"/>
      <c r="N18" s="10"/>
      <c r="O18" s="10"/>
      <c r="Q18" s="143"/>
      <c r="R18" s="9"/>
      <c r="S18" s="40"/>
      <c r="T18" s="41"/>
    </row>
    <row r="19" spans="1:20">
      <c r="A19" s="29" t="s">
        <v>382</v>
      </c>
      <c r="B19" s="30"/>
      <c r="C19" s="130">
        <f>SUM(C7:C17)</f>
        <v>11281613</v>
      </c>
      <c r="D19" s="130">
        <f>C19*1000/L19</f>
        <v>2092.5321564893816</v>
      </c>
      <c r="E19" s="131">
        <f>D19/D$19</f>
        <v>1</v>
      </c>
      <c r="F19" s="132"/>
      <c r="G19" s="130">
        <f>SUM(G7:G17)</f>
        <v>4.6566128730773926E-10</v>
      </c>
      <c r="H19" s="130">
        <f>SUM(H7:H18)</f>
        <v>11281613</v>
      </c>
      <c r="I19" s="133">
        <f>H19*1000/L19</f>
        <v>2092.5321564893816</v>
      </c>
      <c r="J19" s="131">
        <f>I19/I$19</f>
        <v>1</v>
      </c>
      <c r="K19" s="134">
        <f>SUM(K7:K17)</f>
        <v>-4.4383341446518898E-10</v>
      </c>
      <c r="L19" s="31">
        <f>SUM(L7:L17)</f>
        <v>5391369</v>
      </c>
      <c r="N19" s="145">
        <f>(C19-Q19)/Q19</f>
        <v>7.1834367502448093E-2</v>
      </c>
      <c r="O19" s="145">
        <f>(D19-R19)/R19</f>
        <v>6.9981758231282734E-2</v>
      </c>
      <c r="Q19" s="32">
        <f>SUM(Q7:Q17)</f>
        <v>10525519</v>
      </c>
      <c r="R19" s="33">
        <v>1955.6708704533528</v>
      </c>
      <c r="S19" s="40"/>
      <c r="T19" s="39"/>
    </row>
    <row r="20" spans="1:20">
      <c r="A20" s="15"/>
      <c r="B20" s="15"/>
      <c r="C20" s="15"/>
      <c r="D20" s="15"/>
      <c r="E20" s="15"/>
      <c r="S20" s="13"/>
      <c r="T20" s="13"/>
    </row>
    <row r="21" spans="1:20">
      <c r="A21" s="138" t="s">
        <v>429</v>
      </c>
      <c r="B21" s="139" t="str">
        <f>komm!C368</f>
        <v>Utbetales/trekkes ved 6. termin rammetilskudd i juni</v>
      </c>
      <c r="C21" s="140"/>
      <c r="D21" s="140"/>
      <c r="E21" s="140"/>
      <c r="O21" s="146">
        <f>N19-O19</f>
        <v>1.8526092711653591E-3</v>
      </c>
      <c r="Q21" s="105"/>
      <c r="S21" s="13"/>
      <c r="T21" s="13"/>
    </row>
    <row r="22" spans="1:20">
      <c r="S22" s="13"/>
      <c r="T22" s="13"/>
    </row>
    <row r="23" spans="1:20">
      <c r="S23" s="13"/>
      <c r="T23" s="13"/>
    </row>
    <row r="24" spans="1:20">
      <c r="S24" s="13"/>
      <c r="T24" s="13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R61"/>
  <sheetViews>
    <sheetView tabSelected="1" workbookViewId="0">
      <selection activeCell="K14" sqref="K14"/>
    </sheetView>
  </sheetViews>
  <sheetFormatPr baseColWidth="10" defaultRowHeight="15"/>
  <cols>
    <col min="1" max="1" width="18.5703125" customWidth="1"/>
    <col min="2" max="3" width="11.5703125" bestFit="1" customWidth="1"/>
    <col min="4" max="4" width="11.7109375" bestFit="1" customWidth="1"/>
    <col min="5" max="5" width="12.5703125" bestFit="1" customWidth="1"/>
    <col min="6" max="9" width="11.5703125" bestFit="1" customWidth="1"/>
    <col min="10" max="10" width="12.7109375" customWidth="1"/>
    <col min="11" max="12" width="14.7109375" customWidth="1"/>
    <col min="13" max="13" width="11.5703125" bestFit="1" customWidth="1"/>
    <col min="15" max="15" width="12.42578125" bestFit="1" customWidth="1"/>
  </cols>
  <sheetData>
    <row r="1" spans="1:14">
      <c r="A1" s="42" t="s">
        <v>406</v>
      </c>
      <c r="B1" s="240" t="s">
        <v>407</v>
      </c>
      <c r="C1" s="240"/>
      <c r="D1" s="240"/>
      <c r="E1" s="43"/>
      <c r="F1" s="240" t="s">
        <v>408</v>
      </c>
      <c r="G1" s="240"/>
      <c r="H1" s="240"/>
      <c r="I1" s="43"/>
      <c r="J1" s="240" t="s">
        <v>409</v>
      </c>
      <c r="K1" s="240"/>
      <c r="L1" s="240"/>
    </row>
    <row r="2" spans="1:14">
      <c r="A2" s="44"/>
      <c r="B2" s="45">
        <v>2019</v>
      </c>
      <c r="C2" s="45">
        <v>2020</v>
      </c>
      <c r="D2" s="45">
        <v>2021</v>
      </c>
      <c r="E2" s="45"/>
      <c r="F2" s="45">
        <f>B2</f>
        <v>2019</v>
      </c>
      <c r="G2" s="45">
        <f>C2</f>
        <v>2020</v>
      </c>
      <c r="H2" s="45">
        <f>D2</f>
        <v>2021</v>
      </c>
      <c r="I2" s="45"/>
      <c r="J2" s="45">
        <f>F2</f>
        <v>2019</v>
      </c>
      <c r="K2" s="45">
        <f>G2</f>
        <v>2020</v>
      </c>
      <c r="L2" s="45">
        <f>H2</f>
        <v>2021</v>
      </c>
    </row>
    <row r="3" spans="1:14">
      <c r="A3" s="11" t="s">
        <v>393</v>
      </c>
      <c r="B3" s="71">
        <v>20271993</v>
      </c>
      <c r="C3" s="72">
        <v>20895278</v>
      </c>
      <c r="D3" s="72">
        <v>21035195</v>
      </c>
      <c r="E3" s="11"/>
      <c r="F3" s="73">
        <v>4221785</v>
      </c>
      <c r="G3" s="72">
        <v>4333234</v>
      </c>
      <c r="H3" s="76">
        <v>4256424</v>
      </c>
      <c r="I3" s="11"/>
      <c r="J3" s="71">
        <f t="shared" ref="J3:L15" si="0">B3+F3</f>
        <v>24493778</v>
      </c>
      <c r="K3" s="71">
        <f t="shared" si="0"/>
        <v>25228512</v>
      </c>
      <c r="L3" s="71">
        <f t="shared" si="0"/>
        <v>25291619</v>
      </c>
      <c r="M3" s="74"/>
    </row>
    <row r="4" spans="1:14">
      <c r="A4" s="11" t="s">
        <v>410</v>
      </c>
      <c r="B4" s="71">
        <v>21402754</v>
      </c>
      <c r="C4" s="71">
        <v>21969380</v>
      </c>
      <c r="D4" s="72">
        <v>22196274</v>
      </c>
      <c r="E4" s="11"/>
      <c r="F4" s="76">
        <v>4438156</v>
      </c>
      <c r="G4" s="76">
        <v>4538293</v>
      </c>
      <c r="H4" s="76">
        <v>4477215</v>
      </c>
      <c r="I4" s="11"/>
      <c r="J4" s="71">
        <f t="shared" si="0"/>
        <v>25840910</v>
      </c>
      <c r="K4" s="71">
        <f t="shared" si="0"/>
        <v>26507673</v>
      </c>
      <c r="L4" s="71">
        <f t="shared" si="0"/>
        <v>26673489</v>
      </c>
      <c r="M4" s="74"/>
    </row>
    <row r="5" spans="1:14">
      <c r="A5" s="11" t="s">
        <v>411</v>
      </c>
      <c r="B5" s="71">
        <v>48737223</v>
      </c>
      <c r="C5" s="71">
        <v>49516015</v>
      </c>
      <c r="D5" s="71">
        <v>53484714</v>
      </c>
      <c r="E5" s="71"/>
      <c r="F5" s="71">
        <v>10100968</v>
      </c>
      <c r="G5" s="71">
        <v>10251816</v>
      </c>
      <c r="H5" s="71">
        <v>10944789</v>
      </c>
      <c r="I5" s="71"/>
      <c r="J5" s="71">
        <f t="shared" si="0"/>
        <v>58838191</v>
      </c>
      <c r="K5" s="71">
        <f t="shared" si="0"/>
        <v>59767831</v>
      </c>
      <c r="L5" s="71">
        <f t="shared" si="0"/>
        <v>64429503</v>
      </c>
      <c r="M5" s="74"/>
    </row>
    <row r="6" spans="1:14">
      <c r="A6" s="11" t="s">
        <v>412</v>
      </c>
      <c r="B6" s="71">
        <v>50342453</v>
      </c>
      <c r="C6" s="71">
        <v>50925564</v>
      </c>
      <c r="D6" s="71">
        <v>55218728</v>
      </c>
      <c r="E6" s="71"/>
      <c r="F6" s="71">
        <v>10420229</v>
      </c>
      <c r="G6" s="71">
        <v>10525519</v>
      </c>
      <c r="H6" s="71">
        <v>11281613</v>
      </c>
      <c r="I6" s="71"/>
      <c r="J6" s="71">
        <f t="shared" si="0"/>
        <v>60762682</v>
      </c>
      <c r="K6" s="71">
        <f t="shared" si="0"/>
        <v>61451083</v>
      </c>
      <c r="L6" s="71">
        <f t="shared" si="0"/>
        <v>66500341</v>
      </c>
      <c r="M6" s="74"/>
    </row>
    <row r="7" spans="1:14">
      <c r="A7" s="11" t="s">
        <v>413</v>
      </c>
      <c r="B7" s="71">
        <v>81779766</v>
      </c>
      <c r="C7" s="71">
        <v>78894813</v>
      </c>
      <c r="D7" s="71"/>
      <c r="E7" s="71"/>
      <c r="F7" s="71">
        <v>16924243</v>
      </c>
      <c r="G7" s="71">
        <v>16042280</v>
      </c>
      <c r="H7" s="71"/>
      <c r="I7" s="71"/>
      <c r="J7" s="71">
        <f t="shared" si="0"/>
        <v>98704009</v>
      </c>
      <c r="K7" s="71">
        <f t="shared" si="0"/>
        <v>94937093</v>
      </c>
      <c r="L7" s="71">
        <f t="shared" si="0"/>
        <v>0</v>
      </c>
      <c r="M7" s="74"/>
    </row>
    <row r="8" spans="1:14">
      <c r="A8" s="11" t="s">
        <v>414</v>
      </c>
      <c r="B8" s="71">
        <v>82657070</v>
      </c>
      <c r="C8" s="71">
        <v>80756707</v>
      </c>
      <c r="D8" s="71"/>
      <c r="E8" s="71"/>
      <c r="F8" s="71">
        <v>17106488</v>
      </c>
      <c r="G8" s="71">
        <v>16422853</v>
      </c>
      <c r="H8" s="71"/>
      <c r="I8" s="71"/>
      <c r="J8" s="71">
        <f t="shared" si="0"/>
        <v>99763558</v>
      </c>
      <c r="K8" s="71">
        <f t="shared" si="0"/>
        <v>97179560</v>
      </c>
      <c r="L8" s="71">
        <f t="shared" si="0"/>
        <v>0</v>
      </c>
      <c r="M8" s="74"/>
    </row>
    <row r="9" spans="1:14">
      <c r="A9" s="11" t="s">
        <v>415</v>
      </c>
      <c r="B9" s="71">
        <v>101394190</v>
      </c>
      <c r="C9" s="71">
        <v>101810468</v>
      </c>
      <c r="D9" s="71"/>
      <c r="E9" s="71"/>
      <c r="F9" s="71">
        <v>20994769</v>
      </c>
      <c r="G9" s="71">
        <v>20681027</v>
      </c>
      <c r="H9" s="71"/>
      <c r="I9" s="71"/>
      <c r="J9" s="71">
        <f t="shared" si="0"/>
        <v>122388959</v>
      </c>
      <c r="K9" s="71">
        <f t="shared" si="0"/>
        <v>122491495</v>
      </c>
      <c r="L9" s="71">
        <f t="shared" si="0"/>
        <v>0</v>
      </c>
      <c r="M9" s="74"/>
    </row>
    <row r="10" spans="1:14">
      <c r="A10" s="11" t="s">
        <v>416</v>
      </c>
      <c r="B10" s="71">
        <v>103223757</v>
      </c>
      <c r="C10" s="71">
        <v>103805940</v>
      </c>
      <c r="D10" s="71"/>
      <c r="E10" s="71"/>
      <c r="F10" s="71">
        <v>21373193</v>
      </c>
      <c r="G10" s="71">
        <v>21089756</v>
      </c>
      <c r="H10" s="71"/>
      <c r="I10" s="71"/>
      <c r="J10" s="71">
        <f t="shared" si="0"/>
        <v>124596950</v>
      </c>
      <c r="K10" s="71">
        <f t="shared" si="0"/>
        <v>124895696</v>
      </c>
      <c r="L10" s="71">
        <f t="shared" si="0"/>
        <v>0</v>
      </c>
      <c r="M10" s="74"/>
    </row>
    <row r="11" spans="1:14">
      <c r="A11" s="11" t="s">
        <v>417</v>
      </c>
      <c r="B11" s="71">
        <v>132960286</v>
      </c>
      <c r="C11" s="71">
        <v>132835039</v>
      </c>
      <c r="D11" s="71"/>
      <c r="E11" s="71"/>
      <c r="F11" s="71">
        <v>27533397</v>
      </c>
      <c r="G11" s="71">
        <v>26965786</v>
      </c>
      <c r="H11" s="71"/>
      <c r="I11" s="71"/>
      <c r="J11" s="71">
        <f t="shared" si="0"/>
        <v>160493683</v>
      </c>
      <c r="K11" s="71">
        <f t="shared" si="0"/>
        <v>159800825</v>
      </c>
      <c r="L11" s="71">
        <f t="shared" si="0"/>
        <v>0</v>
      </c>
      <c r="M11" s="74"/>
    </row>
    <row r="12" spans="1:14" ht="15.75" thickBot="1">
      <c r="A12" s="11" t="s">
        <v>418</v>
      </c>
      <c r="B12" s="71">
        <v>134624617</v>
      </c>
      <c r="C12" s="71">
        <v>134729423</v>
      </c>
      <c r="D12" s="71"/>
      <c r="E12" s="71"/>
      <c r="F12" s="71">
        <v>27888268</v>
      </c>
      <c r="G12" s="71">
        <v>27353442</v>
      </c>
      <c r="H12" s="71"/>
      <c r="I12" s="71"/>
      <c r="J12" s="71">
        <f t="shared" si="0"/>
        <v>162512885</v>
      </c>
      <c r="K12" s="71">
        <f t="shared" si="0"/>
        <v>162082865</v>
      </c>
      <c r="L12" s="71">
        <f t="shared" si="0"/>
        <v>0</v>
      </c>
      <c r="M12" s="74"/>
    </row>
    <row r="13" spans="1:14">
      <c r="A13" s="11" t="s">
        <v>419</v>
      </c>
      <c r="B13" s="71">
        <v>168773287</v>
      </c>
      <c r="C13" s="71">
        <v>167283488</v>
      </c>
      <c r="D13" s="75"/>
      <c r="E13" s="77" t="s">
        <v>22</v>
      </c>
      <c r="F13" s="76">
        <v>34866802</v>
      </c>
      <c r="G13" s="76">
        <v>33998418</v>
      </c>
      <c r="H13" s="78"/>
      <c r="I13" s="77" t="s">
        <v>22</v>
      </c>
      <c r="J13" s="71">
        <f t="shared" si="0"/>
        <v>203640089</v>
      </c>
      <c r="K13" s="71">
        <f t="shared" si="0"/>
        <v>201281906</v>
      </c>
      <c r="L13" s="71">
        <f t="shared" si="0"/>
        <v>0</v>
      </c>
      <c r="M13" s="79"/>
      <c r="N13" s="46"/>
    </row>
    <row r="14" spans="1:14">
      <c r="A14" s="80" t="s">
        <v>420</v>
      </c>
      <c r="B14" s="81">
        <v>170121597</v>
      </c>
      <c r="C14" s="81">
        <v>168892423</v>
      </c>
      <c r="D14" s="82"/>
      <c r="E14" s="83">
        <f>D14*1000/$N$15</f>
        <v>0</v>
      </c>
      <c r="F14" s="76">
        <v>35141606</v>
      </c>
      <c r="G14" s="81">
        <v>34321141</v>
      </c>
      <c r="H14" s="82"/>
      <c r="I14" s="83">
        <f>H14*1000/$N$15</f>
        <v>0</v>
      </c>
      <c r="J14" s="71">
        <f t="shared" si="0"/>
        <v>205263203</v>
      </c>
      <c r="K14" s="71">
        <f t="shared" si="0"/>
        <v>203213564</v>
      </c>
      <c r="L14" s="71">
        <f>D14+H14</f>
        <v>0</v>
      </c>
      <c r="M14" s="74"/>
      <c r="N14" s="70" t="s">
        <v>436</v>
      </c>
    </row>
    <row r="15" spans="1:14">
      <c r="A15" s="94" t="s">
        <v>425</v>
      </c>
      <c r="B15" s="91"/>
      <c r="C15" s="91"/>
      <c r="D15" s="95">
        <v>180635000</v>
      </c>
      <c r="E15" s="96">
        <f>D15*1000/$N$15</f>
        <v>33504.477248728479</v>
      </c>
      <c r="F15" s="91"/>
      <c r="G15" s="91"/>
      <c r="H15" s="97">
        <v>37500000</v>
      </c>
      <c r="I15" s="96">
        <f>H15*1000/$N$15</f>
        <v>6955.5617506425551</v>
      </c>
      <c r="J15" s="91"/>
      <c r="K15" s="91"/>
      <c r="L15" s="98">
        <f t="shared" si="0"/>
        <v>218135000</v>
      </c>
      <c r="M15" s="84"/>
      <c r="N15" s="137">
        <v>5391369</v>
      </c>
    </row>
    <row r="16" spans="1:14">
      <c r="A16" s="11" t="s">
        <v>438</v>
      </c>
      <c r="B16" s="11"/>
      <c r="C16" s="99"/>
      <c r="D16" s="91">
        <v>183358000</v>
      </c>
      <c r="E16" s="96">
        <f>D16*1000/$N$15</f>
        <v>34009.543772648467</v>
      </c>
      <c r="F16" s="11"/>
      <c r="G16" s="99"/>
      <c r="H16" s="91">
        <v>37969000</v>
      </c>
      <c r="I16" s="96">
        <f>H16*1000/$N$15</f>
        <v>7042.5526429372576</v>
      </c>
      <c r="J16" s="100"/>
      <c r="K16" s="99"/>
      <c r="L16" s="91">
        <f>D16+H16</f>
        <v>221327000</v>
      </c>
      <c r="M16" s="85"/>
      <c r="N16" s="24"/>
    </row>
    <row r="17" spans="1:14" ht="15.75" thickBot="1">
      <c r="A17" s="94" t="s">
        <v>439</v>
      </c>
      <c r="B17" s="101"/>
      <c r="C17" s="99"/>
      <c r="D17" s="102"/>
      <c r="E17" s="103">
        <f>D17*1000/$N$15</f>
        <v>0</v>
      </c>
      <c r="F17" s="101"/>
      <c r="G17" s="99"/>
      <c r="H17" s="91"/>
      <c r="I17" s="103">
        <f>H17*1000/$N$15</f>
        <v>0</v>
      </c>
      <c r="J17" s="100"/>
      <c r="K17" s="99"/>
      <c r="L17" s="91">
        <f>D17+H17</f>
        <v>0</v>
      </c>
      <c r="M17" s="85"/>
      <c r="N17" s="24"/>
    </row>
    <row r="18" spans="1:14">
      <c r="A18" s="49"/>
      <c r="B18" s="24"/>
      <c r="C18" s="50"/>
      <c r="D18" s="51"/>
      <c r="E18" s="48"/>
      <c r="F18" s="24"/>
      <c r="G18" s="50"/>
      <c r="H18" s="51"/>
      <c r="I18" s="48"/>
      <c r="J18" s="24"/>
      <c r="K18" s="50"/>
      <c r="L18" s="52"/>
      <c r="M18" s="28"/>
      <c r="N18" s="24"/>
    </row>
    <row r="19" spans="1:14">
      <c r="A19" s="49"/>
      <c r="B19" s="24"/>
      <c r="C19" s="50"/>
      <c r="D19" s="51"/>
      <c r="E19" s="48"/>
      <c r="F19" s="24"/>
      <c r="G19" s="50"/>
      <c r="H19" s="51"/>
      <c r="I19" s="48"/>
      <c r="J19" s="24"/>
      <c r="K19" s="50"/>
      <c r="L19" s="52"/>
      <c r="M19" s="53"/>
      <c r="N19" s="24"/>
    </row>
    <row r="20" spans="1:14">
      <c r="A20" s="49"/>
      <c r="B20" s="24"/>
      <c r="C20" s="50"/>
      <c r="D20" s="51"/>
      <c r="E20" s="48"/>
      <c r="F20" s="24"/>
      <c r="G20" s="50"/>
      <c r="H20" s="51"/>
      <c r="I20" s="48"/>
      <c r="J20" s="24"/>
      <c r="K20" s="50"/>
      <c r="L20" s="52"/>
      <c r="M20" s="28"/>
      <c r="N20" s="24"/>
    </row>
    <row r="21" spans="1:14">
      <c r="A21" s="86" t="s">
        <v>421</v>
      </c>
      <c r="B21" s="241" t="s">
        <v>407</v>
      </c>
      <c r="C21" s="241"/>
      <c r="D21" s="241"/>
      <c r="E21" s="87"/>
      <c r="F21" s="241" t="s">
        <v>408</v>
      </c>
      <c r="G21" s="241"/>
      <c r="H21" s="241"/>
      <c r="I21" s="87"/>
      <c r="J21" s="241" t="s">
        <v>409</v>
      </c>
      <c r="K21" s="241"/>
      <c r="L21" s="241"/>
    </row>
    <row r="22" spans="1:14">
      <c r="A22" s="88" t="s">
        <v>422</v>
      </c>
      <c r="B22" s="89">
        <f>B2</f>
        <v>2019</v>
      </c>
      <c r="C22" s="89">
        <f t="shared" ref="C22:L22" si="1">C2</f>
        <v>2020</v>
      </c>
      <c r="D22" s="89">
        <v>2021</v>
      </c>
      <c r="E22" s="89"/>
      <c r="F22" s="89">
        <f t="shared" si="1"/>
        <v>2019</v>
      </c>
      <c r="G22" s="89">
        <f t="shared" si="1"/>
        <v>2020</v>
      </c>
      <c r="H22" s="89">
        <f t="shared" si="1"/>
        <v>2021</v>
      </c>
      <c r="I22" s="89"/>
      <c r="J22" s="89">
        <f t="shared" si="1"/>
        <v>2019</v>
      </c>
      <c r="K22" s="89">
        <f t="shared" si="1"/>
        <v>2020</v>
      </c>
      <c r="L22" s="89">
        <f t="shared" si="1"/>
        <v>2021</v>
      </c>
    </row>
    <row r="23" spans="1:14">
      <c r="A23" s="11" t="s">
        <v>393</v>
      </c>
      <c r="B23" s="90">
        <v>4.9103484239644855E-2</v>
      </c>
      <c r="C23" s="90">
        <f>(C3-B3)/B3</f>
        <v>3.0746113615962672E-2</v>
      </c>
      <c r="D23" s="90">
        <f>(D3-C3)/C3</f>
        <v>6.6961061728874824E-3</v>
      </c>
      <c r="E23" s="11"/>
      <c r="F23" s="90">
        <v>4.1320075431998185E-2</v>
      </c>
      <c r="G23" s="90">
        <f>(G3-F3)/F3</f>
        <v>2.6398549428736897E-2</v>
      </c>
      <c r="H23" s="90">
        <f>(H3-G3)/G3</f>
        <v>-1.7725790945053971E-2</v>
      </c>
      <c r="I23" s="11"/>
      <c r="J23" s="90">
        <v>4.7748577618323636E-2</v>
      </c>
      <c r="K23" s="90">
        <f>(K3-J3)/J3</f>
        <v>2.9996760810031022E-2</v>
      </c>
      <c r="L23" s="90">
        <f>(L3-K3)/K3</f>
        <v>2.501415858374842E-3</v>
      </c>
      <c r="N23" s="55"/>
    </row>
    <row r="24" spans="1:14">
      <c r="A24" s="11" t="s">
        <v>410</v>
      </c>
      <c r="B24" s="90">
        <v>4.5865236941296537E-2</v>
      </c>
      <c r="C24" s="90">
        <f t="shared" ref="C24:C34" si="2">(C4-B4)/B4</f>
        <v>2.6474443429102629E-2</v>
      </c>
      <c r="D24" s="90">
        <f>(D4-C4)/C4</f>
        <v>1.0327737969847123E-2</v>
      </c>
      <c r="E24" s="11"/>
      <c r="F24" s="90">
        <v>3.8524943327311094E-2</v>
      </c>
      <c r="G24" s="90">
        <f t="shared" ref="G24:G34" si="3">(G4-F4)/F4</f>
        <v>2.2562749033607651E-2</v>
      </c>
      <c r="H24" s="90">
        <f>(H4-G4)/G4</f>
        <v>-1.3458364191117674E-2</v>
      </c>
      <c r="I24" s="11"/>
      <c r="J24" s="90">
        <v>4.4592352899124013E-2</v>
      </c>
      <c r="K24" s="90">
        <f t="shared" ref="K24:K34" si="4">(K4-J4)/J4</f>
        <v>2.5802612988474478E-2</v>
      </c>
      <c r="L24" s="90">
        <f>(L4-K4)/K4</f>
        <v>6.2553963148707925E-3</v>
      </c>
      <c r="N24" s="55"/>
    </row>
    <row r="25" spans="1:14">
      <c r="A25" s="11" t="s">
        <v>411</v>
      </c>
      <c r="B25" s="90">
        <v>3.9248145295024808E-2</v>
      </c>
      <c r="C25" s="90">
        <f t="shared" si="2"/>
        <v>1.5979408592894182E-2</v>
      </c>
      <c r="D25" s="90">
        <f>(D5-C5)/C5</f>
        <v>8.0149806077892169E-2</v>
      </c>
      <c r="E25" s="11"/>
      <c r="F25" s="90">
        <v>3.3206145517100619E-2</v>
      </c>
      <c r="G25" s="90">
        <f t="shared" si="3"/>
        <v>1.4934014244971374E-2</v>
      </c>
      <c r="H25" s="90">
        <f>(H5-G5)/G5</f>
        <v>6.759514606973048E-2</v>
      </c>
      <c r="I25" s="11"/>
      <c r="J25" s="90">
        <v>3.8202237664901717E-2</v>
      </c>
      <c r="K25" s="90">
        <f t="shared" si="4"/>
        <v>1.579994191187829E-2</v>
      </c>
      <c r="L25" s="90">
        <f>(L5-K5)/K5</f>
        <v>7.7996338866638815E-2</v>
      </c>
      <c r="N25" s="55"/>
    </row>
    <row r="26" spans="1:14">
      <c r="A26" s="11" t="s">
        <v>412</v>
      </c>
      <c r="B26" s="90">
        <v>4.6107293275969206E-2</v>
      </c>
      <c r="C26" s="90">
        <f t="shared" si="2"/>
        <v>1.1582888104399681E-2</v>
      </c>
      <c r="D26" s="90">
        <f>(D6-C6)/C6</f>
        <v>8.4302728586373638E-2</v>
      </c>
      <c r="E26" s="11"/>
      <c r="F26" s="90">
        <v>4.012973357675334E-2</v>
      </c>
      <c r="G26" s="90">
        <f t="shared" si="3"/>
        <v>1.0104384462184084E-2</v>
      </c>
      <c r="H26" s="90">
        <f>(H6-G6)/G6</f>
        <v>7.1834367502448093E-2</v>
      </c>
      <c r="I26" s="11"/>
      <c r="J26" s="90">
        <v>4.507412779319607E-2</v>
      </c>
      <c r="K26" s="90">
        <f t="shared" si="4"/>
        <v>1.1329338622676334E-2</v>
      </c>
      <c r="L26" s="90">
        <f>(L6-K6)/K6</f>
        <v>8.2167111684589844E-2</v>
      </c>
      <c r="N26" s="55"/>
    </row>
    <row r="27" spans="1:14">
      <c r="A27" s="11" t="s">
        <v>413</v>
      </c>
      <c r="B27" s="90">
        <v>3.9351978070671333E-2</v>
      </c>
      <c r="C27" s="90">
        <f t="shared" si="2"/>
        <v>-3.5277100205936024E-2</v>
      </c>
      <c r="D27" s="108"/>
      <c r="E27" s="11"/>
      <c r="F27" s="90">
        <v>3.339628059778383E-2</v>
      </c>
      <c r="G27" s="90">
        <f t="shared" si="3"/>
        <v>-5.2112404672988916E-2</v>
      </c>
      <c r="H27" s="108"/>
      <c r="I27" s="11"/>
      <c r="J27" s="90">
        <v>3.8322574485050213E-2</v>
      </c>
      <c r="K27" s="90">
        <f t="shared" si="4"/>
        <v>-3.8163758880351048E-2</v>
      </c>
      <c r="L27" s="90"/>
      <c r="N27" s="55"/>
    </row>
    <row r="28" spans="1:14">
      <c r="A28" s="11" t="s">
        <v>414</v>
      </c>
      <c r="B28" s="90">
        <v>3.7824573782937063E-2</v>
      </c>
      <c r="C28" s="90">
        <f t="shared" si="2"/>
        <v>-2.2990931084298054E-2</v>
      </c>
      <c r="D28" s="108"/>
      <c r="E28" s="11"/>
      <c r="F28" s="90">
        <v>3.1675999172740228E-2</v>
      </c>
      <c r="G28" s="90">
        <f t="shared" si="3"/>
        <v>-3.9963492214182127E-2</v>
      </c>
      <c r="H28" s="108"/>
      <c r="I28" s="11"/>
      <c r="J28" s="90">
        <v>3.6761625119360992E-2</v>
      </c>
      <c r="K28" s="90">
        <f t="shared" si="4"/>
        <v>-2.5901221365821778E-2</v>
      </c>
      <c r="L28" s="90"/>
      <c r="N28" s="55"/>
    </row>
    <row r="29" spans="1:14">
      <c r="A29" s="11" t="s">
        <v>415</v>
      </c>
      <c r="B29" s="90">
        <v>4.0255859949535996E-2</v>
      </c>
      <c r="C29" s="90">
        <f t="shared" si="2"/>
        <v>4.1055409585105422E-3</v>
      </c>
      <c r="D29" s="108"/>
      <c r="E29" s="11"/>
      <c r="F29" s="90">
        <v>3.4325777095012035E-2</v>
      </c>
      <c r="G29" s="90">
        <f t="shared" si="3"/>
        <v>-1.4943817671916276E-2</v>
      </c>
      <c r="H29" s="108"/>
      <c r="I29" s="11"/>
      <c r="J29" s="90">
        <v>3.9230438036182237E-2</v>
      </c>
      <c r="K29" s="90">
        <f t="shared" si="4"/>
        <v>8.3778799033661197E-4</v>
      </c>
      <c r="L29" s="90"/>
      <c r="N29" s="55"/>
    </row>
    <row r="30" spans="1:14">
      <c r="A30" s="11" t="s">
        <v>416</v>
      </c>
      <c r="B30" s="90">
        <v>3.2705689682058718E-2</v>
      </c>
      <c r="C30" s="90">
        <f t="shared" si="2"/>
        <v>5.640009789606863E-3</v>
      </c>
      <c r="D30" s="108"/>
      <c r="E30" s="11"/>
      <c r="F30" s="90">
        <v>2.679858750973331E-2</v>
      </c>
      <c r="G30" s="90">
        <f t="shared" si="3"/>
        <v>-1.3261331612922787E-2</v>
      </c>
      <c r="H30" s="108"/>
      <c r="I30" s="11"/>
      <c r="J30" s="90">
        <v>3.1684219769647567E-2</v>
      </c>
      <c r="K30" s="90">
        <f t="shared" si="4"/>
        <v>2.3976991411105968E-3</v>
      </c>
      <c r="L30" s="90"/>
      <c r="N30" s="55"/>
    </row>
    <row r="31" spans="1:14">
      <c r="A31" s="11" t="s">
        <v>417</v>
      </c>
      <c r="B31" s="90">
        <v>3.8289238094520478E-2</v>
      </c>
      <c r="C31" s="90">
        <f t="shared" si="2"/>
        <v>-9.4198804596434154E-4</v>
      </c>
      <c r="D31" s="108"/>
      <c r="E31" s="11"/>
      <c r="F31" s="90">
        <v>3.239649424523465E-2</v>
      </c>
      <c r="G31" s="90">
        <f t="shared" si="3"/>
        <v>-2.0615363952366648E-2</v>
      </c>
      <c r="H31" s="108"/>
      <c r="I31" s="11"/>
      <c r="J31" s="90">
        <v>3.7270239601218141E-2</v>
      </c>
      <c r="K31" s="90">
        <f t="shared" si="4"/>
        <v>-4.3170421853924307E-3</v>
      </c>
      <c r="L31" s="90"/>
      <c r="N31" s="55"/>
    </row>
    <row r="32" spans="1:14">
      <c r="A32" s="11" t="s">
        <v>418</v>
      </c>
      <c r="B32" s="90">
        <v>4.5742049579744731E-2</v>
      </c>
      <c r="C32" s="90">
        <f t="shared" si="2"/>
        <v>7.7850546456893538E-4</v>
      </c>
      <c r="D32" s="108"/>
      <c r="E32" s="11"/>
      <c r="F32" s="90">
        <v>3.9742970451783502E-2</v>
      </c>
      <c r="G32" s="90">
        <f t="shared" si="3"/>
        <v>-1.9177454835129955E-2</v>
      </c>
      <c r="H32" s="108"/>
      <c r="I32" s="11"/>
      <c r="J32" s="90">
        <v>4.4704568292644256E-2</v>
      </c>
      <c r="K32" s="90">
        <f t="shared" si="4"/>
        <v>-2.646067110309438E-3</v>
      </c>
      <c r="L32" s="90"/>
      <c r="N32" s="55"/>
    </row>
    <row r="33" spans="1:18">
      <c r="A33" s="11" t="s">
        <v>419</v>
      </c>
      <c r="B33" s="90">
        <v>3.8921751244789651E-2</v>
      </c>
      <c r="C33" s="90">
        <f t="shared" si="2"/>
        <v>-8.8272203882596659E-3</v>
      </c>
      <c r="D33" s="108"/>
      <c r="E33" s="91"/>
      <c r="F33" s="92">
        <v>3.5032410505661492E-2</v>
      </c>
      <c r="G33" s="90">
        <f t="shared" si="3"/>
        <v>-2.4905754189902474E-2</v>
      </c>
      <c r="H33" s="90"/>
      <c r="I33" s="91"/>
      <c r="J33" s="92">
        <v>3.8255834704755347E-2</v>
      </c>
      <c r="K33" s="90">
        <f t="shared" si="4"/>
        <v>-1.1580151096869733E-2</v>
      </c>
      <c r="L33" s="90"/>
      <c r="N33" s="55"/>
    </row>
    <row r="34" spans="1:18">
      <c r="A34" s="80" t="s">
        <v>420</v>
      </c>
      <c r="B34" s="93">
        <v>3.800896552084413E-2</v>
      </c>
      <c r="C34" s="93">
        <f t="shared" si="2"/>
        <v>-7.2252672304739772E-3</v>
      </c>
      <c r="D34" s="109"/>
      <c r="E34" s="80"/>
      <c r="F34" s="93">
        <v>3.4093783432044202E-2</v>
      </c>
      <c r="G34" s="93">
        <f t="shared" si="3"/>
        <v>-2.3347396245920006E-2</v>
      </c>
      <c r="H34" s="93"/>
      <c r="I34" s="80"/>
      <c r="J34" s="93">
        <v>3.73386432072043E-2</v>
      </c>
      <c r="K34" s="93">
        <f t="shared" si="4"/>
        <v>-9.985418574999046E-3</v>
      </c>
      <c r="L34" s="93"/>
      <c r="N34" s="55"/>
    </row>
    <row r="35" spans="1:18">
      <c r="A35" s="94" t="str">
        <f>A15</f>
        <v>Anslag NB2021</v>
      </c>
      <c r="B35" s="74"/>
      <c r="C35" s="74"/>
      <c r="D35" s="90">
        <f>(D15-C$14)/C$14</f>
        <v>6.9526961549956565E-2</v>
      </c>
      <c r="E35" s="74"/>
      <c r="F35" s="74"/>
      <c r="G35" s="74"/>
      <c r="H35" s="90">
        <f>(H15-G$14)/G$14</f>
        <v>9.2621017465590663E-2</v>
      </c>
      <c r="I35" s="74"/>
      <c r="J35" s="74"/>
      <c r="K35" s="74"/>
      <c r="L35" s="90">
        <f>(L15-K$14)/K$14</f>
        <v>7.3427362358548076E-2</v>
      </c>
      <c r="O35" s="9"/>
      <c r="P35" s="10"/>
      <c r="Q35" s="10"/>
      <c r="R35" s="10"/>
    </row>
    <row r="36" spans="1:18">
      <c r="A36" s="11" t="str">
        <f>A16</f>
        <v>Anslag RNB2021</v>
      </c>
      <c r="B36" s="74"/>
      <c r="C36" s="74"/>
      <c r="D36" s="90">
        <f>(D16-C$14)/C$14</f>
        <v>8.5649650487872986E-2</v>
      </c>
      <c r="E36" s="74"/>
      <c r="F36" s="74"/>
      <c r="G36" s="74"/>
      <c r="H36" s="90">
        <f>(H16-G$14)/G$14</f>
        <v>0.10628606432402699</v>
      </c>
      <c r="I36" s="74"/>
      <c r="J36" s="74"/>
      <c r="K36" s="74"/>
      <c r="L36" s="90">
        <f>(L16-K$14)/K$14</f>
        <v>8.9134975261789123E-2</v>
      </c>
      <c r="O36" s="9"/>
      <c r="P36" s="10"/>
      <c r="Q36" s="10"/>
      <c r="R36" s="10"/>
    </row>
    <row r="37" spans="1:18">
      <c r="A37" s="11" t="str">
        <f>A17</f>
        <v>Anslag NB2022</v>
      </c>
      <c r="B37" s="74"/>
      <c r="C37" s="74"/>
      <c r="D37" s="90"/>
      <c r="E37" s="74"/>
      <c r="F37" s="74"/>
      <c r="G37" s="74"/>
      <c r="H37" s="90"/>
      <c r="I37" s="74"/>
      <c r="J37" s="74"/>
      <c r="K37" s="74"/>
      <c r="L37" s="90"/>
    </row>
    <row r="38" spans="1:18">
      <c r="A38" s="49"/>
      <c r="D38" s="56"/>
      <c r="G38" s="47"/>
      <c r="H38" s="56"/>
      <c r="L38" s="56"/>
    </row>
    <row r="39" spans="1:18">
      <c r="A39" s="51"/>
      <c r="B39" s="57"/>
      <c r="C39" s="57"/>
      <c r="D39" s="58"/>
      <c r="E39" s="57"/>
      <c r="F39" s="57"/>
      <c r="G39" s="57"/>
      <c r="H39" s="58"/>
      <c r="I39" s="57"/>
      <c r="J39" s="57"/>
      <c r="K39" s="57"/>
      <c r="L39" s="58"/>
    </row>
    <row r="40" spans="1:18">
      <c r="A40" s="11" t="s">
        <v>423</v>
      </c>
      <c r="B40" s="239" t="s">
        <v>407</v>
      </c>
      <c r="C40" s="239"/>
      <c r="D40" s="239"/>
      <c r="E40" s="239"/>
      <c r="F40" s="239" t="s">
        <v>408</v>
      </c>
      <c r="G40" s="239"/>
      <c r="H40" s="239"/>
      <c r="I40" s="239"/>
      <c r="J40" s="239" t="s">
        <v>409</v>
      </c>
      <c r="K40" s="239"/>
      <c r="L40" s="239"/>
      <c r="M40" s="239"/>
    </row>
    <row r="41" spans="1:18">
      <c r="A41" s="59"/>
      <c r="B41" s="60">
        <f>B22</f>
        <v>2019</v>
      </c>
      <c r="C41" s="60">
        <f>C22</f>
        <v>2020</v>
      </c>
      <c r="D41" s="60">
        <f>D22</f>
        <v>2021</v>
      </c>
      <c r="E41" s="61" t="s">
        <v>437</v>
      </c>
      <c r="F41" s="60">
        <f>F22</f>
        <v>2019</v>
      </c>
      <c r="G41" s="60">
        <f>G22</f>
        <v>2020</v>
      </c>
      <c r="H41" s="60">
        <f>H22</f>
        <v>2021</v>
      </c>
      <c r="I41" s="62" t="str">
        <f>E41</f>
        <v>endring 20-21</v>
      </c>
      <c r="J41" s="60">
        <f>J22</f>
        <v>2019</v>
      </c>
      <c r="K41" s="60">
        <f>K22</f>
        <v>2020</v>
      </c>
      <c r="L41" s="60">
        <f>L22</f>
        <v>2021</v>
      </c>
      <c r="M41" s="62" t="str">
        <f>I41</f>
        <v>endring 20-21</v>
      </c>
    </row>
    <row r="42" spans="1:18">
      <c r="A42" s="54" t="str">
        <f>A3</f>
        <v>Januar</v>
      </c>
      <c r="B42" s="54">
        <f>B3</f>
        <v>20271993</v>
      </c>
      <c r="C42" s="54">
        <f>C3</f>
        <v>20895278</v>
      </c>
      <c r="D42" s="54">
        <f>D3</f>
        <v>21035195</v>
      </c>
      <c r="E42" s="63">
        <f>(D42-C42)/C42</f>
        <v>6.6961061728874824E-3</v>
      </c>
      <c r="F42" s="54">
        <f>F3</f>
        <v>4221785</v>
      </c>
      <c r="G42" s="54">
        <f>G3</f>
        <v>4333234</v>
      </c>
      <c r="H42" s="54">
        <f>H3</f>
        <v>4256424</v>
      </c>
      <c r="I42" s="63">
        <f t="shared" ref="I42:I43" si="5">(H42-G42)/G42</f>
        <v>-1.7725790945053971E-2</v>
      </c>
      <c r="J42" s="54">
        <f t="shared" ref="J42:L54" si="6">B42+F42</f>
        <v>24493778</v>
      </c>
      <c r="K42" s="54">
        <f t="shared" si="6"/>
        <v>25228512</v>
      </c>
      <c r="L42" s="54">
        <f t="shared" si="6"/>
        <v>25291619</v>
      </c>
      <c r="M42" s="63">
        <f t="shared" ref="M42:M45" si="7">(L42-K42)/K42</f>
        <v>2.501415858374842E-3</v>
      </c>
    </row>
    <row r="43" spans="1:18">
      <c r="A43" s="64" t="str">
        <f t="shared" ref="A43:A53" si="8">A4</f>
        <v>Februar</v>
      </c>
      <c r="B43" s="64">
        <f t="shared" ref="B43:D53" si="9">B4-B3</f>
        <v>1130761</v>
      </c>
      <c r="C43" s="64">
        <f t="shared" si="9"/>
        <v>1074102</v>
      </c>
      <c r="D43" s="64">
        <f t="shared" si="9"/>
        <v>1161079</v>
      </c>
      <c r="E43" s="65">
        <f>(D43-C43)/C43</f>
        <v>8.0976480818395272E-2</v>
      </c>
      <c r="F43" s="64">
        <f t="shared" ref="F43:H53" si="10">F4-F3</f>
        <v>216371</v>
      </c>
      <c r="G43" s="64">
        <f t="shared" si="10"/>
        <v>205059</v>
      </c>
      <c r="H43" s="64">
        <f t="shared" si="10"/>
        <v>220791</v>
      </c>
      <c r="I43" s="65">
        <f t="shared" si="5"/>
        <v>7.6719383201907743E-2</v>
      </c>
      <c r="J43" s="64">
        <f t="shared" si="6"/>
        <v>1347132</v>
      </c>
      <c r="K43" s="64">
        <f t="shared" si="6"/>
        <v>1279161</v>
      </c>
      <c r="L43" s="64">
        <f t="shared" si="6"/>
        <v>1381870</v>
      </c>
      <c r="M43" s="65">
        <f t="shared" si="7"/>
        <v>8.0294036481725131E-2</v>
      </c>
    </row>
    <row r="44" spans="1:18">
      <c r="A44" s="64" t="str">
        <f t="shared" si="8"/>
        <v>Mars</v>
      </c>
      <c r="B44" s="64">
        <f t="shared" si="9"/>
        <v>27334469</v>
      </c>
      <c r="C44" s="64">
        <f t="shared" si="9"/>
        <v>27546635</v>
      </c>
      <c r="D44" s="64">
        <f t="shared" si="9"/>
        <v>31288440</v>
      </c>
      <c r="E44" s="65">
        <f>(D44-C44)/C44</f>
        <v>0.13583528441858689</v>
      </c>
      <c r="F44" s="64">
        <f t="shared" si="10"/>
        <v>5662812</v>
      </c>
      <c r="G44" s="64">
        <f t="shared" si="10"/>
        <v>5713523</v>
      </c>
      <c r="H44" s="64">
        <f t="shared" si="10"/>
        <v>6467574</v>
      </c>
      <c r="I44" s="65">
        <f t="shared" ref="I44" si="11">(H44-G44)/G44</f>
        <v>0.13197654056875241</v>
      </c>
      <c r="J44" s="64">
        <f t="shared" si="6"/>
        <v>32997281</v>
      </c>
      <c r="K44" s="64">
        <f t="shared" si="6"/>
        <v>33260158</v>
      </c>
      <c r="L44" s="64">
        <f t="shared" si="6"/>
        <v>37756014</v>
      </c>
      <c r="M44" s="65">
        <f t="shared" si="7"/>
        <v>0.13517241860366389</v>
      </c>
    </row>
    <row r="45" spans="1:18">
      <c r="A45" s="64" t="str">
        <f t="shared" si="8"/>
        <v>April</v>
      </c>
      <c r="B45" s="64">
        <f t="shared" si="9"/>
        <v>1605230</v>
      </c>
      <c r="C45" s="64">
        <f t="shared" si="9"/>
        <v>1409549</v>
      </c>
      <c r="D45" s="64">
        <f t="shared" si="9"/>
        <v>1734014</v>
      </c>
      <c r="E45" s="65">
        <f>(D45-C45)/C45</f>
        <v>0.23019064963332242</v>
      </c>
      <c r="F45" s="64">
        <f t="shared" si="10"/>
        <v>319261</v>
      </c>
      <c r="G45" s="64">
        <f t="shared" si="10"/>
        <v>273703</v>
      </c>
      <c r="H45" s="64">
        <f t="shared" si="10"/>
        <v>336824</v>
      </c>
      <c r="I45" s="65">
        <f t="shared" ref="I45" si="12">(H45-G45)/G45</f>
        <v>0.23061859022370965</v>
      </c>
      <c r="J45" s="64">
        <f t="shared" si="6"/>
        <v>1924491</v>
      </c>
      <c r="K45" s="64">
        <f t="shared" si="6"/>
        <v>1683252</v>
      </c>
      <c r="L45" s="64">
        <f t="shared" ref="L45" si="13">D45+H45</f>
        <v>2070838</v>
      </c>
      <c r="M45" s="65">
        <f t="shared" si="7"/>
        <v>0.23026023435587778</v>
      </c>
    </row>
    <row r="46" spans="1:18">
      <c r="A46" s="64" t="str">
        <f t="shared" si="8"/>
        <v>Mai</v>
      </c>
      <c r="B46" s="64">
        <f t="shared" si="9"/>
        <v>31437313</v>
      </c>
      <c r="C46" s="64">
        <f t="shared" si="9"/>
        <v>27969249</v>
      </c>
      <c r="D46" s="64"/>
      <c r="E46" s="65"/>
      <c r="F46" s="64">
        <f t="shared" si="10"/>
        <v>6504014</v>
      </c>
      <c r="G46" s="64">
        <f t="shared" si="10"/>
        <v>5516761</v>
      </c>
      <c r="H46" s="64"/>
      <c r="I46" s="65"/>
      <c r="J46" s="64">
        <f t="shared" si="6"/>
        <v>37941327</v>
      </c>
      <c r="K46" s="64">
        <f t="shared" si="6"/>
        <v>33486010</v>
      </c>
      <c r="L46" s="64"/>
      <c r="M46" s="65"/>
    </row>
    <row r="47" spans="1:18">
      <c r="A47" s="64" t="str">
        <f t="shared" si="8"/>
        <v>Juni</v>
      </c>
      <c r="B47" s="64">
        <f t="shared" si="9"/>
        <v>877304</v>
      </c>
      <c r="C47" s="64">
        <f t="shared" si="9"/>
        <v>1861894</v>
      </c>
      <c r="D47" s="64"/>
      <c r="E47" s="65"/>
      <c r="F47" s="64">
        <f t="shared" si="10"/>
        <v>182245</v>
      </c>
      <c r="G47" s="64">
        <f t="shared" si="10"/>
        <v>380573</v>
      </c>
      <c r="H47" s="64"/>
      <c r="I47" s="65"/>
      <c r="J47" s="64">
        <f t="shared" si="6"/>
        <v>1059549</v>
      </c>
      <c r="K47" s="64">
        <f t="shared" si="6"/>
        <v>2242467</v>
      </c>
      <c r="L47" s="64"/>
      <c r="M47" s="65"/>
    </row>
    <row r="48" spans="1:18">
      <c r="A48" s="64" t="str">
        <f t="shared" si="8"/>
        <v>Juli</v>
      </c>
      <c r="B48" s="64">
        <f t="shared" si="9"/>
        <v>18737120</v>
      </c>
      <c r="C48" s="64">
        <f t="shared" si="9"/>
        <v>21053761</v>
      </c>
      <c r="D48" s="64"/>
      <c r="E48" s="65"/>
      <c r="F48" s="64">
        <f t="shared" si="10"/>
        <v>3888281</v>
      </c>
      <c r="G48" s="64">
        <f t="shared" si="10"/>
        <v>4258174</v>
      </c>
      <c r="H48" s="64"/>
      <c r="I48" s="65"/>
      <c r="J48" s="64">
        <f t="shared" si="6"/>
        <v>22625401</v>
      </c>
      <c r="K48" s="64">
        <f t="shared" si="6"/>
        <v>25311935</v>
      </c>
      <c r="L48" s="64"/>
      <c r="M48" s="65"/>
    </row>
    <row r="49" spans="1:13">
      <c r="A49" s="64" t="str">
        <f t="shared" si="8"/>
        <v>August</v>
      </c>
      <c r="B49" s="64">
        <f t="shared" si="9"/>
        <v>1829567</v>
      </c>
      <c r="C49" s="64">
        <f t="shared" si="9"/>
        <v>1995472</v>
      </c>
      <c r="D49" s="64"/>
      <c r="E49" s="65"/>
      <c r="F49" s="64">
        <f t="shared" si="10"/>
        <v>378424</v>
      </c>
      <c r="G49" s="64">
        <f t="shared" si="10"/>
        <v>408729</v>
      </c>
      <c r="H49" s="64"/>
      <c r="I49" s="65"/>
      <c r="J49" s="64">
        <f t="shared" si="6"/>
        <v>2207991</v>
      </c>
      <c r="K49" s="64">
        <f t="shared" si="6"/>
        <v>2404201</v>
      </c>
      <c r="L49" s="64"/>
      <c r="M49" s="65"/>
    </row>
    <row r="50" spans="1:13">
      <c r="A50" s="64" t="str">
        <f t="shared" si="8"/>
        <v>September</v>
      </c>
      <c r="B50" s="64">
        <f t="shared" si="9"/>
        <v>29736529</v>
      </c>
      <c r="C50" s="64">
        <f t="shared" si="9"/>
        <v>29029099</v>
      </c>
      <c r="D50" s="64"/>
      <c r="E50" s="65"/>
      <c r="F50" s="64">
        <f t="shared" si="10"/>
        <v>6160204</v>
      </c>
      <c r="G50" s="64">
        <f t="shared" si="10"/>
        <v>5876030</v>
      </c>
      <c r="H50" s="64"/>
      <c r="I50" s="65"/>
      <c r="J50" s="64">
        <f t="shared" si="6"/>
        <v>35896733</v>
      </c>
      <c r="K50" s="64">
        <f t="shared" si="6"/>
        <v>34905129</v>
      </c>
      <c r="L50" s="64"/>
      <c r="M50" s="65"/>
    </row>
    <row r="51" spans="1:13">
      <c r="A51" s="64" t="str">
        <f t="shared" si="8"/>
        <v>Oktober</v>
      </c>
      <c r="B51" s="64">
        <f t="shared" si="9"/>
        <v>1664331</v>
      </c>
      <c r="C51" s="64">
        <f t="shared" si="9"/>
        <v>1894384</v>
      </c>
      <c r="D51" s="64"/>
      <c r="E51" s="65"/>
      <c r="F51" s="64">
        <f t="shared" si="10"/>
        <v>354871</v>
      </c>
      <c r="G51" s="64">
        <f t="shared" si="10"/>
        <v>387656</v>
      </c>
      <c r="H51" s="64"/>
      <c r="I51" s="65"/>
      <c r="J51" s="64">
        <f t="shared" si="6"/>
        <v>2019202</v>
      </c>
      <c r="K51" s="64">
        <f t="shared" si="6"/>
        <v>2282040</v>
      </c>
      <c r="L51" s="64"/>
      <c r="M51" s="65"/>
    </row>
    <row r="52" spans="1:13">
      <c r="A52" s="64" t="str">
        <f t="shared" si="8"/>
        <v>November</v>
      </c>
      <c r="B52" s="64">
        <f t="shared" si="9"/>
        <v>34148670</v>
      </c>
      <c r="C52" s="64">
        <f t="shared" si="9"/>
        <v>32554065</v>
      </c>
      <c r="D52" s="64"/>
      <c r="E52" s="65"/>
      <c r="F52" s="64">
        <f t="shared" si="10"/>
        <v>6978534</v>
      </c>
      <c r="G52" s="64">
        <f t="shared" si="10"/>
        <v>6644976</v>
      </c>
      <c r="H52" s="64"/>
      <c r="I52" s="65"/>
      <c r="J52" s="64">
        <f t="shared" si="6"/>
        <v>41127204</v>
      </c>
      <c r="K52" s="64">
        <f t="shared" si="6"/>
        <v>39199041</v>
      </c>
      <c r="L52" s="64"/>
      <c r="M52" s="65"/>
    </row>
    <row r="53" spans="1:13">
      <c r="A53" s="64" t="str">
        <f t="shared" si="8"/>
        <v>Desember</v>
      </c>
      <c r="B53" s="64">
        <f t="shared" si="9"/>
        <v>1348310</v>
      </c>
      <c r="C53" s="64">
        <f t="shared" si="9"/>
        <v>1608935</v>
      </c>
      <c r="D53" s="64"/>
      <c r="E53" s="65"/>
      <c r="F53" s="64">
        <f t="shared" si="10"/>
        <v>274804</v>
      </c>
      <c r="G53" s="64">
        <f t="shared" si="10"/>
        <v>322723</v>
      </c>
      <c r="H53" s="64"/>
      <c r="I53" s="65"/>
      <c r="J53" s="64">
        <f t="shared" si="6"/>
        <v>1623114</v>
      </c>
      <c r="K53" s="64">
        <f t="shared" si="6"/>
        <v>1931658</v>
      </c>
      <c r="L53" s="64"/>
      <c r="M53" s="65"/>
    </row>
    <row r="54" spans="1:13">
      <c r="A54" s="66" t="s">
        <v>424</v>
      </c>
      <c r="B54" s="66">
        <f>SUM(B42:B53)</f>
        <v>170121597</v>
      </c>
      <c r="C54" s="66">
        <f>SUM(C42:C53)</f>
        <v>168892423</v>
      </c>
      <c r="D54" s="66"/>
      <c r="E54" s="67"/>
      <c r="F54" s="66">
        <f>SUM(F42:F53)</f>
        <v>35141606</v>
      </c>
      <c r="G54" s="66">
        <f>SUM(G42:G53)</f>
        <v>34321141</v>
      </c>
      <c r="H54" s="66"/>
      <c r="I54" s="67"/>
      <c r="J54" s="66">
        <f t="shared" si="6"/>
        <v>205263203</v>
      </c>
      <c r="K54" s="66">
        <f t="shared" si="6"/>
        <v>203213564</v>
      </c>
      <c r="L54" s="66"/>
      <c r="M54" s="67"/>
    </row>
    <row r="55" spans="1:13">
      <c r="A55" s="9"/>
      <c r="B55" s="9"/>
      <c r="D55" s="9"/>
      <c r="E55" s="55"/>
      <c r="H55" s="9"/>
      <c r="I55" s="55"/>
      <c r="L55" s="9"/>
      <c r="M55" s="55"/>
    </row>
    <row r="56" spans="1:13">
      <c r="A56" s="9"/>
      <c r="D56" s="9"/>
      <c r="H56" s="9"/>
      <c r="L56" s="9"/>
    </row>
    <row r="57" spans="1:13">
      <c r="A57" s="9"/>
      <c r="E57" s="68"/>
      <c r="F57" s="68"/>
      <c r="G57" s="68"/>
      <c r="H57" s="68"/>
      <c r="I57" s="68"/>
      <c r="J57" s="68"/>
      <c r="K57" s="68"/>
      <c r="L57" s="69"/>
    </row>
    <row r="58" spans="1:13">
      <c r="A58" s="9"/>
      <c r="E58" s="10"/>
      <c r="H58" s="9"/>
      <c r="I58" s="10"/>
      <c r="L58" s="10"/>
    </row>
    <row r="59" spans="1:13">
      <c r="A59" s="9"/>
      <c r="E59" s="10"/>
      <c r="I59" s="10"/>
      <c r="L59" s="10"/>
    </row>
    <row r="60" spans="1:13">
      <c r="A60" s="9"/>
      <c r="E60" s="10"/>
      <c r="I60" s="10"/>
      <c r="L60" s="10"/>
    </row>
    <row r="61" spans="1:13">
      <c r="A61" s="9"/>
      <c r="E61" s="10"/>
      <c r="I61" s="10"/>
      <c r="L61" s="10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ageMargins left="0.7" right="0.7" top="0.75" bottom="0.75" header="0.3" footer="0.3"/>
  <pageSetup paperSize="9" orientation="portrait" r:id="rId1"/>
  <ignoredErrors>
    <ignoredError sqref="I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2021-05-19T14:17:00Z</dcterms:modified>
</cp:coreProperties>
</file>