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1\Nett2021\"/>
    </mc:Choice>
  </mc:AlternateContent>
  <xr:revisionPtr revIDLastSave="0" documentId="13_ncr:1_{071F190A-1B1F-4DDF-9D89-F5048F8D6AE5}" xr6:coauthVersionLast="45" xr6:coauthVersionMax="45" xr10:uidLastSave="{00000000-0000-0000-0000-000000000000}"/>
  <bookViews>
    <workbookView xWindow="-120" yWindow="-16320" windowWidth="29040" windowHeight="15840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64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7" i="1"/>
  <c r="O47" i="4" l="1"/>
  <c r="P46" i="4"/>
  <c r="O46" i="4"/>
  <c r="N46" i="4"/>
  <c r="L46" i="4"/>
  <c r="M46" i="4"/>
  <c r="H46" i="4"/>
  <c r="I46" i="4" s="1"/>
  <c r="D46" i="4"/>
  <c r="E46" i="4" s="1"/>
  <c r="L27" i="4"/>
  <c r="H27" i="4"/>
  <c r="D27" i="4"/>
  <c r="O21" i="3"/>
  <c r="U364" i="1" l="1"/>
  <c r="D36" i="4" l="1"/>
  <c r="D35" i="4"/>
  <c r="L36" i="4"/>
  <c r="H36" i="4"/>
  <c r="D45" i="4"/>
  <c r="H45" i="4"/>
  <c r="L45" i="4"/>
  <c r="G45" i="4"/>
  <c r="C45" i="4"/>
  <c r="K45" i="4"/>
  <c r="M45" i="4"/>
  <c r="I45" i="4"/>
  <c r="E45" i="4"/>
  <c r="L6" i="4"/>
  <c r="K6" i="4"/>
  <c r="L26" i="4"/>
  <c r="H26" i="4"/>
  <c r="D26" i="4"/>
  <c r="D44" i="4"/>
  <c r="H44" i="4"/>
  <c r="L44" i="4"/>
  <c r="G44" i="4"/>
  <c r="C44" i="4"/>
  <c r="K44" i="4"/>
  <c r="M44" i="4"/>
  <c r="I44" i="4"/>
  <c r="E44" i="4"/>
  <c r="L5" i="4"/>
  <c r="K5" i="4"/>
  <c r="L25" i="4"/>
  <c r="H25" i="4"/>
  <c r="D25" i="4"/>
  <c r="D364" i="1"/>
  <c r="E364" i="1" s="1"/>
  <c r="E9" i="1"/>
  <c r="F9" i="1" s="1"/>
  <c r="E7" i="1"/>
  <c r="E8" i="1"/>
  <c r="I8" i="1"/>
  <c r="J8" i="1" s="1"/>
  <c r="E10" i="1"/>
  <c r="I10" i="1"/>
  <c r="E11" i="1"/>
  <c r="E12" i="1"/>
  <c r="E13" i="1"/>
  <c r="G13" i="1" s="1"/>
  <c r="H13" i="1" s="1"/>
  <c r="E14" i="1"/>
  <c r="S14" i="1" s="1"/>
  <c r="E15" i="1"/>
  <c r="E16" i="1"/>
  <c r="E17" i="1"/>
  <c r="E18" i="1"/>
  <c r="S18" i="1" s="1"/>
  <c r="E19" i="1"/>
  <c r="E20" i="1"/>
  <c r="E21" i="1"/>
  <c r="E22" i="1"/>
  <c r="I22" i="1" s="1"/>
  <c r="J22" i="1" s="1"/>
  <c r="E23" i="1"/>
  <c r="E24" i="1"/>
  <c r="E25" i="1"/>
  <c r="E26" i="1"/>
  <c r="S26" i="1" s="1"/>
  <c r="E27" i="1"/>
  <c r="E28" i="1"/>
  <c r="G28" i="1" s="1"/>
  <c r="H28" i="1" s="1"/>
  <c r="E29" i="1"/>
  <c r="S29" i="1" s="1"/>
  <c r="E30" i="1"/>
  <c r="S30" i="1" s="1"/>
  <c r="E31" i="1"/>
  <c r="E32" i="1"/>
  <c r="E33" i="1"/>
  <c r="E34" i="1"/>
  <c r="E35" i="1"/>
  <c r="E36" i="1"/>
  <c r="E37" i="1"/>
  <c r="S37" i="1" s="1"/>
  <c r="E38" i="1"/>
  <c r="E39" i="1"/>
  <c r="G39" i="1" s="1"/>
  <c r="H39" i="1" s="1"/>
  <c r="E40" i="1"/>
  <c r="G40" i="1" s="1"/>
  <c r="H40" i="1" s="1"/>
  <c r="E41" i="1"/>
  <c r="E42" i="1"/>
  <c r="I42" i="1"/>
  <c r="E43" i="1"/>
  <c r="F43" i="1" s="1"/>
  <c r="E44" i="1"/>
  <c r="S44" i="1" s="1"/>
  <c r="E45" i="1"/>
  <c r="E46" i="1"/>
  <c r="E47" i="1"/>
  <c r="E48" i="1"/>
  <c r="S48" i="1" s="1"/>
  <c r="E49" i="1"/>
  <c r="E50" i="1"/>
  <c r="E51" i="1"/>
  <c r="F51" i="1" s="1"/>
  <c r="E52" i="1"/>
  <c r="S52" i="1" s="1"/>
  <c r="E53" i="1"/>
  <c r="E54" i="1"/>
  <c r="I54" i="1"/>
  <c r="J54" i="1" s="1"/>
  <c r="E55" i="1"/>
  <c r="E56" i="1"/>
  <c r="E57" i="1"/>
  <c r="G57" i="1" s="1"/>
  <c r="H57" i="1" s="1"/>
  <c r="E58" i="1"/>
  <c r="E59" i="1"/>
  <c r="G59" i="1" s="1"/>
  <c r="H59" i="1" s="1"/>
  <c r="E60" i="1"/>
  <c r="E61" i="1"/>
  <c r="E62" i="1"/>
  <c r="F62" i="1" s="1"/>
  <c r="E63" i="1"/>
  <c r="S63" i="1" s="1"/>
  <c r="E64" i="1"/>
  <c r="E65" i="1"/>
  <c r="E66" i="1"/>
  <c r="E67" i="1"/>
  <c r="E68" i="1"/>
  <c r="E69" i="1"/>
  <c r="G69" i="1" s="1"/>
  <c r="H69" i="1" s="1"/>
  <c r="E70" i="1"/>
  <c r="E71" i="1"/>
  <c r="E72" i="1"/>
  <c r="E73" i="1"/>
  <c r="G73" i="1" s="1"/>
  <c r="H73" i="1" s="1"/>
  <c r="E74" i="1"/>
  <c r="I74" i="1"/>
  <c r="E75" i="1"/>
  <c r="E76" i="1"/>
  <c r="E77" i="1"/>
  <c r="E78" i="1"/>
  <c r="E79" i="1"/>
  <c r="E80" i="1"/>
  <c r="G80" i="1" s="1"/>
  <c r="H80" i="1" s="1"/>
  <c r="E81" i="1"/>
  <c r="F81" i="1" s="1"/>
  <c r="E82" i="1"/>
  <c r="I82" i="1" s="1"/>
  <c r="J82" i="1" s="1"/>
  <c r="E83" i="1"/>
  <c r="E84" i="1"/>
  <c r="E85" i="1"/>
  <c r="E86" i="1"/>
  <c r="E87" i="1"/>
  <c r="E88" i="1"/>
  <c r="E89" i="1"/>
  <c r="E90" i="1"/>
  <c r="E91" i="1"/>
  <c r="G91" i="1" s="1"/>
  <c r="H91" i="1" s="1"/>
  <c r="E92" i="1"/>
  <c r="E93" i="1"/>
  <c r="E94" i="1"/>
  <c r="E95" i="1"/>
  <c r="E96" i="1"/>
  <c r="S96" i="1" s="1"/>
  <c r="E97" i="1"/>
  <c r="E98" i="1"/>
  <c r="G98" i="1" s="1"/>
  <c r="H98" i="1" s="1"/>
  <c r="I98" i="1"/>
  <c r="J98" i="1" s="1"/>
  <c r="E99" i="1"/>
  <c r="E100" i="1"/>
  <c r="G100" i="1" s="1"/>
  <c r="H100" i="1" s="1"/>
  <c r="E101" i="1"/>
  <c r="E102" i="1"/>
  <c r="E103" i="1"/>
  <c r="S103" i="1" s="1"/>
  <c r="E104" i="1"/>
  <c r="E105" i="1"/>
  <c r="G105" i="1" s="1"/>
  <c r="H105" i="1" s="1"/>
  <c r="E106" i="1"/>
  <c r="E107" i="1"/>
  <c r="E108" i="1"/>
  <c r="F108" i="1" s="1"/>
  <c r="E109" i="1"/>
  <c r="E110" i="1"/>
  <c r="E111" i="1"/>
  <c r="F111" i="1" s="1"/>
  <c r="E112" i="1"/>
  <c r="S112" i="1" s="1"/>
  <c r="E113" i="1"/>
  <c r="E114" i="1"/>
  <c r="E115" i="1"/>
  <c r="S115" i="1" s="1"/>
  <c r="E116" i="1"/>
  <c r="E117" i="1"/>
  <c r="G117" i="1" s="1"/>
  <c r="H117" i="1" s="1"/>
  <c r="E118" i="1"/>
  <c r="E119" i="1"/>
  <c r="G119" i="1" s="1"/>
  <c r="H119" i="1" s="1"/>
  <c r="E120" i="1"/>
  <c r="E121" i="1"/>
  <c r="G121" i="1" s="1"/>
  <c r="H121" i="1" s="1"/>
  <c r="E122" i="1"/>
  <c r="E123" i="1"/>
  <c r="E124" i="1"/>
  <c r="E125" i="1"/>
  <c r="G125" i="1" s="1"/>
  <c r="H125" i="1" s="1"/>
  <c r="E126" i="1"/>
  <c r="E127" i="1"/>
  <c r="E128" i="1"/>
  <c r="E129" i="1"/>
  <c r="E130" i="1"/>
  <c r="E131" i="1"/>
  <c r="G131" i="1" s="1"/>
  <c r="H131" i="1" s="1"/>
  <c r="E132" i="1"/>
  <c r="E133" i="1"/>
  <c r="G133" i="1" s="1"/>
  <c r="H133" i="1" s="1"/>
  <c r="E134" i="1"/>
  <c r="E135" i="1"/>
  <c r="S135" i="1" s="1"/>
  <c r="E136" i="1"/>
  <c r="E137" i="1"/>
  <c r="E138" i="1"/>
  <c r="E139" i="1"/>
  <c r="E140" i="1"/>
  <c r="F140" i="1" s="1"/>
  <c r="E141" i="1"/>
  <c r="G141" i="1" s="1"/>
  <c r="H141" i="1" s="1"/>
  <c r="E142" i="1"/>
  <c r="E143" i="1"/>
  <c r="E144" i="1"/>
  <c r="E145" i="1"/>
  <c r="G145" i="1" s="1"/>
  <c r="H145" i="1" s="1"/>
  <c r="E146" i="1"/>
  <c r="E147" i="1"/>
  <c r="G147" i="1" s="1"/>
  <c r="H147" i="1" s="1"/>
  <c r="E148" i="1"/>
  <c r="F148" i="1" s="1"/>
  <c r="E149" i="1"/>
  <c r="G149" i="1" s="1"/>
  <c r="H149" i="1" s="1"/>
  <c r="E150" i="1"/>
  <c r="E151" i="1"/>
  <c r="E152" i="1"/>
  <c r="S152" i="1" s="1"/>
  <c r="E153" i="1"/>
  <c r="E154" i="1"/>
  <c r="E155" i="1"/>
  <c r="E156" i="1"/>
  <c r="E157" i="1"/>
  <c r="G157" i="1" s="1"/>
  <c r="H157" i="1" s="1"/>
  <c r="E158" i="1"/>
  <c r="E159" i="1"/>
  <c r="S159" i="1" s="1"/>
  <c r="E160" i="1"/>
  <c r="E161" i="1"/>
  <c r="G161" i="1" s="1"/>
  <c r="H161" i="1" s="1"/>
  <c r="E162" i="1"/>
  <c r="E163" i="1"/>
  <c r="E164" i="1"/>
  <c r="S164" i="1" s="1"/>
  <c r="E165" i="1"/>
  <c r="E166" i="1"/>
  <c r="E167" i="1"/>
  <c r="E168" i="1"/>
  <c r="E169" i="1"/>
  <c r="G169" i="1" s="1"/>
  <c r="H169" i="1" s="1"/>
  <c r="E170" i="1"/>
  <c r="E171" i="1"/>
  <c r="E172" i="1"/>
  <c r="F172" i="1" s="1"/>
  <c r="E173" i="1"/>
  <c r="G173" i="1" s="1"/>
  <c r="E174" i="1"/>
  <c r="E175" i="1"/>
  <c r="I175" i="1"/>
  <c r="J175" i="1" s="1"/>
  <c r="E176" i="1"/>
  <c r="E177" i="1"/>
  <c r="E178" i="1"/>
  <c r="G178" i="1" s="1"/>
  <c r="H178" i="1" s="1"/>
  <c r="E179" i="1"/>
  <c r="I179" i="1" s="1"/>
  <c r="J179" i="1" s="1"/>
  <c r="E180" i="1"/>
  <c r="E181" i="1"/>
  <c r="E182" i="1"/>
  <c r="E183" i="1"/>
  <c r="E184" i="1"/>
  <c r="E185" i="1"/>
  <c r="E186" i="1"/>
  <c r="G186" i="1" s="1"/>
  <c r="H186" i="1" s="1"/>
  <c r="E187" i="1"/>
  <c r="E188" i="1"/>
  <c r="E189" i="1"/>
  <c r="E190" i="1"/>
  <c r="G190" i="1" s="1"/>
  <c r="H190" i="1" s="1"/>
  <c r="E191" i="1"/>
  <c r="S191" i="1" s="1"/>
  <c r="E192" i="1"/>
  <c r="E193" i="1"/>
  <c r="I193" i="1" s="1"/>
  <c r="J193" i="1" s="1"/>
  <c r="E194" i="1"/>
  <c r="G194" i="1" s="1"/>
  <c r="H194" i="1" s="1"/>
  <c r="E195" i="1"/>
  <c r="E196" i="1"/>
  <c r="E197" i="1"/>
  <c r="I197" i="1" s="1"/>
  <c r="J197" i="1" s="1"/>
  <c r="E198" i="1"/>
  <c r="S198" i="1" s="1"/>
  <c r="E199" i="1"/>
  <c r="E200" i="1"/>
  <c r="G200" i="1" s="1"/>
  <c r="E201" i="1"/>
  <c r="G201" i="1" s="1"/>
  <c r="H201" i="1" s="1"/>
  <c r="E202" i="1"/>
  <c r="E203" i="1"/>
  <c r="I203" i="1" s="1"/>
  <c r="J203" i="1" s="1"/>
  <c r="E204" i="1"/>
  <c r="G204" i="1" s="1"/>
  <c r="E205" i="1"/>
  <c r="F205" i="1" s="1"/>
  <c r="E206" i="1"/>
  <c r="E207" i="1"/>
  <c r="G207" i="1" s="1"/>
  <c r="H207" i="1" s="1"/>
  <c r="I207" i="1"/>
  <c r="J207" i="1" s="1"/>
  <c r="E208" i="1"/>
  <c r="G208" i="1" s="1"/>
  <c r="H208" i="1" s="1"/>
  <c r="E209" i="1"/>
  <c r="E210" i="1"/>
  <c r="G210" i="1" s="1"/>
  <c r="H210" i="1" s="1"/>
  <c r="E211" i="1"/>
  <c r="I211" i="1" s="1"/>
  <c r="J211" i="1" s="1"/>
  <c r="E212" i="1"/>
  <c r="G212" i="1" s="1"/>
  <c r="H212" i="1" s="1"/>
  <c r="E213" i="1"/>
  <c r="E214" i="1"/>
  <c r="E215" i="1"/>
  <c r="S215" i="1" s="1"/>
  <c r="I215" i="1"/>
  <c r="J215" i="1" s="1"/>
  <c r="E216" i="1"/>
  <c r="E217" i="1"/>
  <c r="E218" i="1"/>
  <c r="G218" i="1" s="1"/>
  <c r="H218" i="1" s="1"/>
  <c r="E219" i="1"/>
  <c r="I219" i="1" s="1"/>
  <c r="J219" i="1" s="1"/>
  <c r="E220" i="1"/>
  <c r="E221" i="1"/>
  <c r="E222" i="1"/>
  <c r="E223" i="1"/>
  <c r="S223" i="1" s="1"/>
  <c r="E224" i="1"/>
  <c r="G224" i="1" s="1"/>
  <c r="H224" i="1" s="1"/>
  <c r="E225" i="1"/>
  <c r="I225" i="1" s="1"/>
  <c r="J225" i="1" s="1"/>
  <c r="E226" i="1"/>
  <c r="E227" i="1"/>
  <c r="E228" i="1"/>
  <c r="E229" i="1"/>
  <c r="I229" i="1" s="1"/>
  <c r="J229" i="1" s="1"/>
  <c r="E230" i="1"/>
  <c r="G230" i="1" s="1"/>
  <c r="H230" i="1" s="1"/>
  <c r="E231" i="1"/>
  <c r="G231" i="1" s="1"/>
  <c r="H231" i="1" s="1"/>
  <c r="E232" i="1"/>
  <c r="E233" i="1"/>
  <c r="E234" i="1"/>
  <c r="S234" i="1" s="1"/>
  <c r="E235" i="1"/>
  <c r="E236" i="1"/>
  <c r="G236" i="1" s="1"/>
  <c r="E237" i="1"/>
  <c r="F237" i="1" s="1"/>
  <c r="E238" i="1"/>
  <c r="F238" i="1" s="1"/>
  <c r="E239" i="1"/>
  <c r="E240" i="1"/>
  <c r="G240" i="1" s="1"/>
  <c r="H240" i="1" s="1"/>
  <c r="E241" i="1"/>
  <c r="E242" i="1"/>
  <c r="E243" i="1"/>
  <c r="E244" i="1"/>
  <c r="G244" i="1" s="1"/>
  <c r="E245" i="1"/>
  <c r="G245" i="1" s="1"/>
  <c r="H245" i="1" s="1"/>
  <c r="E246" i="1"/>
  <c r="E247" i="1"/>
  <c r="I247" i="1"/>
  <c r="J247" i="1" s="1"/>
  <c r="E248" i="1"/>
  <c r="E249" i="1"/>
  <c r="S249" i="1" s="1"/>
  <c r="E250" i="1"/>
  <c r="G250" i="1" s="1"/>
  <c r="H250" i="1" s="1"/>
  <c r="E251" i="1"/>
  <c r="I251" i="1" s="1"/>
  <c r="J251" i="1" s="1"/>
  <c r="E252" i="1"/>
  <c r="G252" i="1" s="1"/>
  <c r="H252" i="1" s="1"/>
  <c r="E253" i="1"/>
  <c r="S253" i="1" s="1"/>
  <c r="E254" i="1"/>
  <c r="E255" i="1"/>
  <c r="I255" i="1" s="1"/>
  <c r="J255" i="1" s="1"/>
  <c r="E256" i="1"/>
  <c r="G256" i="1" s="1"/>
  <c r="H256" i="1" s="1"/>
  <c r="E257" i="1"/>
  <c r="F257" i="1" s="1"/>
  <c r="E258" i="1"/>
  <c r="E259" i="1"/>
  <c r="E260" i="1"/>
  <c r="G260" i="1" s="1"/>
  <c r="H260" i="1" s="1"/>
  <c r="E261" i="1"/>
  <c r="E262" i="1"/>
  <c r="G262" i="1" s="1"/>
  <c r="H262" i="1" s="1"/>
  <c r="E263" i="1"/>
  <c r="G263" i="1" s="1"/>
  <c r="H263" i="1" s="1"/>
  <c r="I263" i="1"/>
  <c r="J263" i="1" s="1"/>
  <c r="E264" i="1"/>
  <c r="G264" i="1" s="1"/>
  <c r="H264" i="1" s="1"/>
  <c r="E265" i="1"/>
  <c r="F265" i="1" s="1"/>
  <c r="E266" i="1"/>
  <c r="E267" i="1"/>
  <c r="E268" i="1"/>
  <c r="G268" i="1" s="1"/>
  <c r="H268" i="1" s="1"/>
  <c r="E269" i="1"/>
  <c r="G269" i="1" s="1"/>
  <c r="H269" i="1" s="1"/>
  <c r="E270" i="1"/>
  <c r="G270" i="1" s="1"/>
  <c r="H270" i="1" s="1"/>
  <c r="E271" i="1"/>
  <c r="E272" i="1"/>
  <c r="E273" i="1"/>
  <c r="E274" i="1"/>
  <c r="S274" i="1" s="1"/>
  <c r="E275" i="1"/>
  <c r="E276" i="1"/>
  <c r="E277" i="1"/>
  <c r="E278" i="1"/>
  <c r="F278" i="1" s="1"/>
  <c r="E279" i="1"/>
  <c r="G279" i="1" s="1"/>
  <c r="H279" i="1" s="1"/>
  <c r="I279" i="1"/>
  <c r="J279" i="1" s="1"/>
  <c r="E280" i="1"/>
  <c r="E281" i="1"/>
  <c r="E282" i="1"/>
  <c r="S282" i="1" s="1"/>
  <c r="E283" i="1"/>
  <c r="E284" i="1"/>
  <c r="I284" i="1"/>
  <c r="J284" i="1" s="1"/>
  <c r="E285" i="1"/>
  <c r="I285" i="1" s="1"/>
  <c r="J285" i="1" s="1"/>
  <c r="E286" i="1"/>
  <c r="F286" i="1" s="1"/>
  <c r="E287" i="1"/>
  <c r="E288" i="1"/>
  <c r="I288" i="1" s="1"/>
  <c r="J288" i="1" s="1"/>
  <c r="E289" i="1"/>
  <c r="I289" i="1" s="1"/>
  <c r="J289" i="1" s="1"/>
  <c r="E290" i="1"/>
  <c r="E291" i="1"/>
  <c r="E292" i="1"/>
  <c r="G292" i="1" s="1"/>
  <c r="H292" i="1" s="1"/>
  <c r="I292" i="1"/>
  <c r="J292" i="1" s="1"/>
  <c r="E293" i="1"/>
  <c r="I293" i="1" s="1"/>
  <c r="J293" i="1" s="1"/>
  <c r="E294" i="1"/>
  <c r="E295" i="1"/>
  <c r="I295" i="1"/>
  <c r="J295" i="1" s="1"/>
  <c r="E296" i="1"/>
  <c r="I296" i="1" s="1"/>
  <c r="J296" i="1" s="1"/>
  <c r="E297" i="1"/>
  <c r="I297" i="1" s="1"/>
  <c r="J297" i="1" s="1"/>
  <c r="E298" i="1"/>
  <c r="E299" i="1"/>
  <c r="S299" i="1" s="1"/>
  <c r="E300" i="1"/>
  <c r="E301" i="1"/>
  <c r="E302" i="1"/>
  <c r="I302" i="1" s="1"/>
  <c r="J302" i="1"/>
  <c r="E303" i="1"/>
  <c r="E304" i="1"/>
  <c r="E305" i="1"/>
  <c r="I305" i="1"/>
  <c r="J305" i="1" s="1"/>
  <c r="E306" i="1"/>
  <c r="E307" i="1"/>
  <c r="I307" i="1" s="1"/>
  <c r="J307" i="1" s="1"/>
  <c r="E308" i="1"/>
  <c r="S308" i="1" s="1"/>
  <c r="E309" i="1"/>
  <c r="E310" i="1"/>
  <c r="I310" i="1"/>
  <c r="J310" i="1" s="1"/>
  <c r="E311" i="1"/>
  <c r="I311" i="1"/>
  <c r="J311" i="1" s="1"/>
  <c r="E312" i="1"/>
  <c r="E313" i="1"/>
  <c r="G313" i="1" s="1"/>
  <c r="H313" i="1" s="1"/>
  <c r="I313" i="1"/>
  <c r="J313" i="1" s="1"/>
  <c r="E314" i="1"/>
  <c r="S314" i="1" s="1"/>
  <c r="E315" i="1"/>
  <c r="E316" i="1"/>
  <c r="G316" i="1" s="1"/>
  <c r="H316" i="1" s="1"/>
  <c r="I316" i="1"/>
  <c r="J316" i="1" s="1"/>
  <c r="E317" i="1"/>
  <c r="I317" i="1" s="1"/>
  <c r="J317" i="1" s="1"/>
  <c r="E318" i="1"/>
  <c r="E319" i="1"/>
  <c r="S319" i="1" s="1"/>
  <c r="I319" i="1"/>
  <c r="J319" i="1" s="1"/>
  <c r="E320" i="1"/>
  <c r="I320" i="1" s="1"/>
  <c r="J320" i="1" s="1"/>
  <c r="E321" i="1"/>
  <c r="I321" i="1" s="1"/>
  <c r="E322" i="1"/>
  <c r="I322" i="1" s="1"/>
  <c r="J322" i="1"/>
  <c r="E323" i="1"/>
  <c r="E324" i="1"/>
  <c r="I324" i="1" s="1"/>
  <c r="J324" i="1" s="1"/>
  <c r="E325" i="1"/>
  <c r="I325" i="1" s="1"/>
  <c r="J325" i="1" s="1"/>
  <c r="E326" i="1"/>
  <c r="S326" i="1" s="1"/>
  <c r="E327" i="1"/>
  <c r="I327" i="1" s="1"/>
  <c r="J327" i="1" s="1"/>
  <c r="E328" i="1"/>
  <c r="I328" i="1" s="1"/>
  <c r="J328" i="1" s="1"/>
  <c r="E329" i="1"/>
  <c r="F329" i="1" s="1"/>
  <c r="E330" i="1"/>
  <c r="E331" i="1"/>
  <c r="I331" i="1" s="1"/>
  <c r="J331" i="1" s="1"/>
  <c r="E332" i="1"/>
  <c r="S332" i="1" s="1"/>
  <c r="E333" i="1"/>
  <c r="G333" i="1" s="1"/>
  <c r="H333" i="1" s="1"/>
  <c r="E334" i="1"/>
  <c r="E335" i="1"/>
  <c r="E336" i="1"/>
  <c r="E337" i="1"/>
  <c r="I337" i="1" s="1"/>
  <c r="J337" i="1" s="1"/>
  <c r="E338" i="1"/>
  <c r="E339" i="1"/>
  <c r="I339" i="1" s="1"/>
  <c r="J339" i="1" s="1"/>
  <c r="E340" i="1"/>
  <c r="E341" i="1"/>
  <c r="E342" i="1"/>
  <c r="I342" i="1" s="1"/>
  <c r="J342" i="1" s="1"/>
  <c r="E343" i="1"/>
  <c r="E344" i="1"/>
  <c r="I344" i="1" s="1"/>
  <c r="J344" i="1" s="1"/>
  <c r="E345" i="1"/>
  <c r="E346" i="1"/>
  <c r="F346" i="1" s="1"/>
  <c r="E347" i="1"/>
  <c r="I347" i="1" s="1"/>
  <c r="J347" i="1" s="1"/>
  <c r="E348" i="1"/>
  <c r="E349" i="1"/>
  <c r="E350" i="1"/>
  <c r="I350" i="1" s="1"/>
  <c r="J350" i="1" s="1"/>
  <c r="E351" i="1"/>
  <c r="I351" i="1" s="1"/>
  <c r="J351" i="1" s="1"/>
  <c r="E352" i="1"/>
  <c r="E353" i="1"/>
  <c r="I353" i="1"/>
  <c r="J353" i="1" s="1"/>
  <c r="E354" i="1"/>
  <c r="I354" i="1" s="1"/>
  <c r="J354" i="1" s="1"/>
  <c r="E355" i="1"/>
  <c r="F355" i="1" s="1"/>
  <c r="E356" i="1"/>
  <c r="S356" i="1" s="1"/>
  <c r="I356" i="1"/>
  <c r="J356" i="1" s="1"/>
  <c r="E357" i="1"/>
  <c r="I357" i="1" s="1"/>
  <c r="J357" i="1" s="1"/>
  <c r="E358" i="1"/>
  <c r="S358" i="1" s="1"/>
  <c r="E359" i="1"/>
  <c r="E360" i="1"/>
  <c r="E361" i="1"/>
  <c r="I361" i="1"/>
  <c r="J361" i="1" s="1"/>
  <c r="E362" i="1"/>
  <c r="F362" i="1" s="1"/>
  <c r="G11" i="1"/>
  <c r="H11" i="1" s="1"/>
  <c r="G12" i="1"/>
  <c r="H12" i="1" s="1"/>
  <c r="G15" i="1"/>
  <c r="H15" i="1" s="1"/>
  <c r="G16" i="1"/>
  <c r="H16" i="1"/>
  <c r="G19" i="1"/>
  <c r="H19" i="1" s="1"/>
  <c r="G26" i="1"/>
  <c r="H26" i="1" s="1"/>
  <c r="G32" i="1"/>
  <c r="H32" i="1" s="1"/>
  <c r="G35" i="1"/>
  <c r="H35" i="1" s="1"/>
  <c r="G37" i="1"/>
  <c r="H37" i="1" s="1"/>
  <c r="G38" i="1"/>
  <c r="H38" i="1" s="1"/>
  <c r="G42" i="1"/>
  <c r="H42" i="1" s="1"/>
  <c r="G43" i="1"/>
  <c r="H43" i="1" s="1"/>
  <c r="G45" i="1"/>
  <c r="H45" i="1" s="1"/>
  <c r="G49" i="1"/>
  <c r="H49" i="1" s="1"/>
  <c r="G53" i="1"/>
  <c r="H53" i="1" s="1"/>
  <c r="G54" i="1"/>
  <c r="H54" i="1" s="1"/>
  <c r="G56" i="1"/>
  <c r="H56" i="1" s="1"/>
  <c r="G60" i="1"/>
  <c r="H60" i="1" s="1"/>
  <c r="G64" i="1"/>
  <c r="H64" i="1" s="1"/>
  <c r="G67" i="1"/>
  <c r="H67" i="1" s="1"/>
  <c r="G70" i="1"/>
  <c r="H70" i="1" s="1"/>
  <c r="G72" i="1"/>
  <c r="H72" i="1" s="1"/>
  <c r="G75" i="1"/>
  <c r="H75" i="1" s="1"/>
  <c r="G76" i="1"/>
  <c r="H76" i="1" s="1"/>
  <c r="G79" i="1"/>
  <c r="H79" i="1" s="1"/>
  <c r="G81" i="1"/>
  <c r="H81" i="1" s="1"/>
  <c r="G82" i="1"/>
  <c r="H82" i="1" s="1"/>
  <c r="G83" i="1"/>
  <c r="H83" i="1" s="1"/>
  <c r="G89" i="1"/>
  <c r="H89" i="1" s="1"/>
  <c r="G90" i="1"/>
  <c r="H90" i="1" s="1"/>
  <c r="G96" i="1"/>
  <c r="H96" i="1"/>
  <c r="G101" i="1"/>
  <c r="H101" i="1" s="1"/>
  <c r="G104" i="1"/>
  <c r="H104" i="1" s="1"/>
  <c r="G109" i="1"/>
  <c r="H109" i="1" s="1"/>
  <c r="G110" i="1"/>
  <c r="H110" i="1" s="1"/>
  <c r="G111" i="1"/>
  <c r="H111" i="1" s="1"/>
  <c r="G113" i="1"/>
  <c r="H113" i="1" s="1"/>
  <c r="G114" i="1"/>
  <c r="H114" i="1" s="1"/>
  <c r="G115" i="1"/>
  <c r="H115" i="1" s="1"/>
  <c r="G118" i="1"/>
  <c r="H118" i="1" s="1"/>
  <c r="G122" i="1"/>
  <c r="H122" i="1" s="1"/>
  <c r="G123" i="1"/>
  <c r="H123" i="1" s="1"/>
  <c r="G126" i="1"/>
  <c r="H126" i="1" s="1"/>
  <c r="G129" i="1"/>
  <c r="H129" i="1" s="1"/>
  <c r="G130" i="1"/>
  <c r="H130" i="1" s="1"/>
  <c r="G134" i="1"/>
  <c r="H134" i="1" s="1"/>
  <c r="G135" i="1"/>
  <c r="H135" i="1" s="1"/>
  <c r="G137" i="1"/>
  <c r="H137" i="1" s="1"/>
  <c r="G138" i="1"/>
  <c r="H138" i="1" s="1"/>
  <c r="G142" i="1"/>
  <c r="H142" i="1" s="1"/>
  <c r="G143" i="1"/>
  <c r="H143" i="1" s="1"/>
  <c r="G146" i="1"/>
  <c r="H146" i="1" s="1"/>
  <c r="G150" i="1"/>
  <c r="H150" i="1" s="1"/>
  <c r="G151" i="1"/>
  <c r="H151" i="1" s="1"/>
  <c r="G153" i="1"/>
  <c r="H153" i="1" s="1"/>
  <c r="G154" i="1"/>
  <c r="H154" i="1" s="1"/>
  <c r="G158" i="1"/>
  <c r="H158" i="1" s="1"/>
  <c r="G159" i="1"/>
  <c r="H159" i="1" s="1"/>
  <c r="G162" i="1"/>
  <c r="H162" i="1" s="1"/>
  <c r="G165" i="1"/>
  <c r="H165" i="1" s="1"/>
  <c r="G166" i="1"/>
  <c r="H166" i="1" s="1"/>
  <c r="G170" i="1"/>
  <c r="H170" i="1" s="1"/>
  <c r="G171" i="1"/>
  <c r="H171" i="1" s="1"/>
  <c r="H173" i="1"/>
  <c r="G174" i="1"/>
  <c r="H174" i="1" s="1"/>
  <c r="G175" i="1"/>
  <c r="H175" i="1" s="1"/>
  <c r="G176" i="1"/>
  <c r="H176" i="1" s="1"/>
  <c r="G177" i="1"/>
  <c r="H177" i="1" s="1"/>
  <c r="G180" i="1"/>
  <c r="H180" i="1" s="1"/>
  <c r="G181" i="1"/>
  <c r="H181" i="1" s="1"/>
  <c r="G184" i="1"/>
  <c r="H184" i="1"/>
  <c r="G187" i="1"/>
  <c r="H187" i="1" s="1"/>
  <c r="G188" i="1"/>
  <c r="H188" i="1" s="1"/>
  <c r="G192" i="1"/>
  <c r="H192" i="1" s="1"/>
  <c r="G193" i="1"/>
  <c r="H193" i="1" s="1"/>
  <c r="G196" i="1"/>
  <c r="H196" i="1" s="1"/>
  <c r="H200" i="1"/>
  <c r="G202" i="1"/>
  <c r="H202" i="1" s="1"/>
  <c r="G203" i="1"/>
  <c r="H203" i="1" s="1"/>
  <c r="H204" i="1"/>
  <c r="G206" i="1"/>
  <c r="H206" i="1" s="1"/>
  <c r="G209" i="1"/>
  <c r="H209" i="1" s="1"/>
  <c r="G215" i="1"/>
  <c r="H215" i="1" s="1"/>
  <c r="G216" i="1"/>
  <c r="H216" i="1" s="1"/>
  <c r="G221" i="1"/>
  <c r="H221" i="1" s="1"/>
  <c r="G222" i="1"/>
  <c r="H222" i="1" s="1"/>
  <c r="G225" i="1"/>
  <c r="H225" i="1" s="1"/>
  <c r="G226" i="1"/>
  <c r="H226" i="1" s="1"/>
  <c r="G232" i="1"/>
  <c r="H232" i="1" s="1"/>
  <c r="H236" i="1"/>
  <c r="G239" i="1"/>
  <c r="H239" i="1" s="1"/>
  <c r="H244" i="1"/>
  <c r="G247" i="1"/>
  <c r="H247" i="1" s="1"/>
  <c r="G254" i="1"/>
  <c r="H254" i="1" s="1"/>
  <c r="G258" i="1"/>
  <c r="H258" i="1" s="1"/>
  <c r="G261" i="1"/>
  <c r="H261" i="1" s="1"/>
  <c r="G266" i="1"/>
  <c r="H266" i="1" s="1"/>
  <c r="G273" i="1"/>
  <c r="H273" i="1" s="1"/>
  <c r="G276" i="1"/>
  <c r="H276" i="1" s="1"/>
  <c r="G277" i="1"/>
  <c r="H277" i="1" s="1"/>
  <c r="G280" i="1"/>
  <c r="H280" i="1" s="1"/>
  <c r="G282" i="1"/>
  <c r="H282" i="1" s="1"/>
  <c r="G284" i="1"/>
  <c r="H284" i="1"/>
  <c r="G288" i="1"/>
  <c r="H288" i="1" s="1"/>
  <c r="G296" i="1"/>
  <c r="H296" i="1" s="1"/>
  <c r="G297" i="1"/>
  <c r="H297" i="1" s="1"/>
  <c r="G300" i="1"/>
  <c r="H300" i="1" s="1"/>
  <c r="G303" i="1"/>
  <c r="H303" i="1" s="1"/>
  <c r="G305" i="1"/>
  <c r="H305" i="1" s="1"/>
  <c r="G306" i="1"/>
  <c r="H306" i="1" s="1"/>
  <c r="G307" i="1"/>
  <c r="H307" i="1" s="1"/>
  <c r="G310" i="1"/>
  <c r="H310" i="1" s="1"/>
  <c r="G311" i="1"/>
  <c r="H311" i="1" s="1"/>
  <c r="G319" i="1"/>
  <c r="H319" i="1" s="1"/>
  <c r="G321" i="1"/>
  <c r="H321" i="1" s="1"/>
  <c r="G322" i="1"/>
  <c r="H322" i="1" s="1"/>
  <c r="G327" i="1"/>
  <c r="H327" i="1" s="1"/>
  <c r="G328" i="1"/>
  <c r="H328" i="1" s="1"/>
  <c r="G331" i="1"/>
  <c r="H331" i="1" s="1"/>
  <c r="G336" i="1"/>
  <c r="H336" i="1" s="1"/>
  <c r="G337" i="1"/>
  <c r="H337" i="1" s="1"/>
  <c r="G339" i="1"/>
  <c r="H339" i="1" s="1"/>
  <c r="G345" i="1"/>
  <c r="H345" i="1" s="1"/>
  <c r="G350" i="1"/>
  <c r="H350" i="1" s="1"/>
  <c r="G351" i="1"/>
  <c r="H351" i="1" s="1"/>
  <c r="G352" i="1"/>
  <c r="H352" i="1" s="1"/>
  <c r="G356" i="1"/>
  <c r="H356" i="1" s="1"/>
  <c r="G357" i="1"/>
  <c r="H357" i="1" s="1"/>
  <c r="G361" i="1"/>
  <c r="H361" i="1" s="1"/>
  <c r="G362" i="1"/>
  <c r="H362" i="1" s="1"/>
  <c r="G8" i="1"/>
  <c r="H8" i="1" s="1"/>
  <c r="A37" i="4"/>
  <c r="A36" i="4"/>
  <c r="A35" i="4"/>
  <c r="G2" i="4"/>
  <c r="F2" i="4"/>
  <c r="H2" i="4"/>
  <c r="L2" i="4"/>
  <c r="E42" i="4"/>
  <c r="K3" i="3"/>
  <c r="D43" i="4"/>
  <c r="H43" i="4"/>
  <c r="L43" i="4"/>
  <c r="M43" i="4"/>
  <c r="I43" i="4"/>
  <c r="E43" i="4"/>
  <c r="L4" i="4"/>
  <c r="L24" i="4"/>
  <c r="H24" i="4"/>
  <c r="D24" i="4"/>
  <c r="H35" i="4"/>
  <c r="I14" i="4"/>
  <c r="E14" i="4"/>
  <c r="Q364" i="1"/>
  <c r="C19" i="3"/>
  <c r="N19" i="3" s="1"/>
  <c r="T364" i="1"/>
  <c r="G53" i="4"/>
  <c r="F53" i="4"/>
  <c r="C53" i="4"/>
  <c r="K53" i="4"/>
  <c r="B53" i="4"/>
  <c r="J53" i="4"/>
  <c r="A53" i="4"/>
  <c r="G52" i="4"/>
  <c r="F52" i="4"/>
  <c r="B52" i="4"/>
  <c r="J52" i="4"/>
  <c r="C52" i="4"/>
  <c r="A52" i="4"/>
  <c r="G51" i="4"/>
  <c r="F51" i="4"/>
  <c r="C51" i="4"/>
  <c r="B51" i="4"/>
  <c r="A51" i="4"/>
  <c r="G50" i="4"/>
  <c r="F50" i="4"/>
  <c r="C50" i="4"/>
  <c r="B50" i="4"/>
  <c r="A50" i="4"/>
  <c r="G49" i="4"/>
  <c r="F49" i="4"/>
  <c r="B49" i="4"/>
  <c r="J49" i="4"/>
  <c r="C49" i="4"/>
  <c r="K49" i="4"/>
  <c r="A49" i="4"/>
  <c r="G48" i="4"/>
  <c r="F48" i="4"/>
  <c r="C48" i="4"/>
  <c r="B48" i="4"/>
  <c r="J48" i="4"/>
  <c r="A48" i="4"/>
  <c r="G47" i="4"/>
  <c r="F47" i="4"/>
  <c r="C47" i="4"/>
  <c r="B47" i="4"/>
  <c r="A47" i="4"/>
  <c r="G46" i="4"/>
  <c r="F46" i="4"/>
  <c r="C46" i="4"/>
  <c r="K46" i="4"/>
  <c r="B46" i="4"/>
  <c r="A46" i="4"/>
  <c r="F45" i="4"/>
  <c r="B45" i="4"/>
  <c r="A45" i="4"/>
  <c r="F44" i="4"/>
  <c r="B44" i="4"/>
  <c r="J44" i="4"/>
  <c r="A44" i="4"/>
  <c r="G43" i="4"/>
  <c r="F43" i="4"/>
  <c r="J43" i="4"/>
  <c r="C43" i="4"/>
  <c r="B43" i="4"/>
  <c r="A43" i="4"/>
  <c r="H42" i="4"/>
  <c r="I42" i="4"/>
  <c r="G42" i="4"/>
  <c r="K42" i="4"/>
  <c r="F42" i="4"/>
  <c r="D42" i="4"/>
  <c r="C42" i="4"/>
  <c r="B42" i="4"/>
  <c r="A42" i="4"/>
  <c r="I41" i="4"/>
  <c r="M41" i="4"/>
  <c r="D41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H23" i="4"/>
  <c r="G23" i="4"/>
  <c r="D23" i="4"/>
  <c r="C23" i="4"/>
  <c r="C22" i="4"/>
  <c r="C41" i="4"/>
  <c r="B22" i="4"/>
  <c r="B41" i="4"/>
  <c r="L17" i="4"/>
  <c r="I17" i="4"/>
  <c r="E17" i="4"/>
  <c r="L16" i="4"/>
  <c r="I16" i="4"/>
  <c r="E16" i="4"/>
  <c r="L15" i="4"/>
  <c r="L35" i="4"/>
  <c r="I15" i="4"/>
  <c r="E15" i="4"/>
  <c r="L14" i="4"/>
  <c r="K14" i="4"/>
  <c r="J14" i="4"/>
  <c r="L13" i="4"/>
  <c r="K13" i="4"/>
  <c r="J13" i="4"/>
  <c r="K33" i="4"/>
  <c r="L12" i="4"/>
  <c r="K12" i="4"/>
  <c r="J12" i="4"/>
  <c r="K32" i="4"/>
  <c r="L11" i="4"/>
  <c r="K11" i="4"/>
  <c r="J11" i="4"/>
  <c r="L10" i="4"/>
  <c r="K10" i="4"/>
  <c r="J10" i="4"/>
  <c r="L9" i="4"/>
  <c r="K9" i="4"/>
  <c r="J9" i="4"/>
  <c r="K29" i="4"/>
  <c r="L8" i="4"/>
  <c r="K8" i="4"/>
  <c r="J8" i="4"/>
  <c r="L7" i="4"/>
  <c r="K7" i="4"/>
  <c r="J7" i="4"/>
  <c r="K27" i="4"/>
  <c r="J6" i="4"/>
  <c r="J5" i="4"/>
  <c r="K4" i="4"/>
  <c r="J4" i="4"/>
  <c r="L3" i="4"/>
  <c r="K3" i="4"/>
  <c r="J3" i="4"/>
  <c r="L22" i="4"/>
  <c r="L41" i="4"/>
  <c r="K2" i="4"/>
  <c r="K22" i="4"/>
  <c r="K41" i="4"/>
  <c r="J2" i="4"/>
  <c r="J22" i="4"/>
  <c r="J41" i="4"/>
  <c r="F22" i="4"/>
  <c r="F41" i="4"/>
  <c r="K50" i="4"/>
  <c r="J51" i="4"/>
  <c r="K34" i="4"/>
  <c r="G22" i="4"/>
  <c r="G41" i="4"/>
  <c r="H22" i="4"/>
  <c r="H41" i="4"/>
  <c r="J42" i="4"/>
  <c r="M2" i="1"/>
  <c r="N2" i="1"/>
  <c r="L19" i="3"/>
  <c r="N17" i="3"/>
  <c r="D17" i="3"/>
  <c r="O17" i="3" s="1"/>
  <c r="N16" i="3"/>
  <c r="D16" i="3"/>
  <c r="O16" i="3"/>
  <c r="N15" i="3"/>
  <c r="D15" i="3"/>
  <c r="O15" i="3" s="1"/>
  <c r="N14" i="3"/>
  <c r="D14" i="3"/>
  <c r="O14" i="3"/>
  <c r="N13" i="3"/>
  <c r="D13" i="3"/>
  <c r="O13" i="3" s="1"/>
  <c r="N12" i="3"/>
  <c r="D12" i="3"/>
  <c r="O12" i="3" s="1"/>
  <c r="N11" i="3"/>
  <c r="D11" i="3"/>
  <c r="O11" i="3" s="1"/>
  <c r="N10" i="3"/>
  <c r="D10" i="3"/>
  <c r="O10" i="3"/>
  <c r="N9" i="3"/>
  <c r="D9" i="3"/>
  <c r="O9" i="3" s="1"/>
  <c r="N8" i="3"/>
  <c r="D8" i="3"/>
  <c r="O8" i="3" s="1"/>
  <c r="N7" i="3"/>
  <c r="D7" i="3"/>
  <c r="O7" i="3" s="1"/>
  <c r="Q2" i="3"/>
  <c r="N2" i="3"/>
  <c r="H2" i="3"/>
  <c r="F2" i="3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K19" i="3"/>
  <c r="S361" i="1"/>
  <c r="S359" i="1"/>
  <c r="S357" i="1"/>
  <c r="S351" i="1"/>
  <c r="S350" i="1"/>
  <c r="S331" i="1"/>
  <c r="S327" i="1"/>
  <c r="S325" i="1"/>
  <c r="S323" i="1"/>
  <c r="S322" i="1"/>
  <c r="S321" i="1"/>
  <c r="S320" i="1"/>
  <c r="S316" i="1"/>
  <c r="S312" i="1"/>
  <c r="S311" i="1"/>
  <c r="S310" i="1"/>
  <c r="S307" i="1"/>
  <c r="S306" i="1"/>
  <c r="S304" i="1"/>
  <c r="S302" i="1"/>
  <c r="S300" i="1"/>
  <c r="S297" i="1"/>
  <c r="S295" i="1"/>
  <c r="S292" i="1"/>
  <c r="S291" i="1"/>
  <c r="S286" i="1"/>
  <c r="S285" i="1"/>
  <c r="S284" i="1"/>
  <c r="S279" i="1"/>
  <c r="S277" i="1"/>
  <c r="S273" i="1"/>
  <c r="S270" i="1"/>
  <c r="S266" i="1"/>
  <c r="S263" i="1"/>
  <c r="S262" i="1"/>
  <c r="S258" i="1"/>
  <c r="S254" i="1"/>
  <c r="S252" i="1"/>
  <c r="S250" i="1"/>
  <c r="S247" i="1"/>
  <c r="S245" i="1"/>
  <c r="S239" i="1"/>
  <c r="S236" i="1"/>
  <c r="S232" i="1"/>
  <c r="S229" i="1"/>
  <c r="S226" i="1"/>
  <c r="S224" i="1"/>
  <c r="S222" i="1"/>
  <c r="S217" i="1"/>
  <c r="S216" i="1"/>
  <c r="S210" i="1"/>
  <c r="S209" i="1"/>
  <c r="S206" i="1"/>
  <c r="S204" i="1"/>
  <c r="S203" i="1"/>
  <c r="S202" i="1"/>
  <c r="S200" i="1"/>
  <c r="S196" i="1"/>
  <c r="S193" i="1"/>
  <c r="S192" i="1"/>
  <c r="S188" i="1"/>
  <c r="S185" i="1"/>
  <c r="S184" i="1"/>
  <c r="S181" i="1"/>
  <c r="S180" i="1"/>
  <c r="S178" i="1"/>
  <c r="S177" i="1"/>
  <c r="S176" i="1"/>
  <c r="S173" i="1"/>
  <c r="S170" i="1"/>
  <c r="S169" i="1"/>
  <c r="S166" i="1"/>
  <c r="S165" i="1"/>
  <c r="S162" i="1"/>
  <c r="S161" i="1"/>
  <c r="S158" i="1"/>
  <c r="S157" i="1"/>
  <c r="S154" i="1"/>
  <c r="S153" i="1"/>
  <c r="S150" i="1"/>
  <c r="S149" i="1"/>
  <c r="S147" i="1"/>
  <c r="S146" i="1"/>
  <c r="S145" i="1"/>
  <c r="S143" i="1"/>
  <c r="S142" i="1"/>
  <c r="S141" i="1"/>
  <c r="S138" i="1"/>
  <c r="S137" i="1"/>
  <c r="S134" i="1"/>
  <c r="S133" i="1"/>
  <c r="S130" i="1"/>
  <c r="S129" i="1"/>
  <c r="S126" i="1"/>
  <c r="S125" i="1"/>
  <c r="S123" i="1"/>
  <c r="S122" i="1"/>
  <c r="S121" i="1"/>
  <c r="S118" i="1"/>
  <c r="S117" i="1"/>
  <c r="S114" i="1"/>
  <c r="S113" i="1"/>
  <c r="S111" i="1"/>
  <c r="S109" i="1"/>
  <c r="S106" i="1"/>
  <c r="S105" i="1"/>
  <c r="S104" i="1"/>
  <c r="S101" i="1"/>
  <c r="S100" i="1"/>
  <c r="S98" i="1"/>
  <c r="S94" i="1"/>
  <c r="S93" i="1"/>
  <c r="S90" i="1"/>
  <c r="S89" i="1"/>
  <c r="S87" i="1"/>
  <c r="S84" i="1"/>
  <c r="S83" i="1"/>
  <c r="S81" i="1"/>
  <c r="S80" i="1"/>
  <c r="S76" i="1"/>
  <c r="S75" i="1"/>
  <c r="S73" i="1"/>
  <c r="S72" i="1"/>
  <c r="S70" i="1"/>
  <c r="S69" i="1"/>
  <c r="S68" i="1"/>
  <c r="S67" i="1"/>
  <c r="S66" i="1"/>
  <c r="S64" i="1"/>
  <c r="S60" i="1"/>
  <c r="S59" i="1"/>
  <c r="S57" i="1"/>
  <c r="S56" i="1"/>
  <c r="S55" i="1"/>
  <c r="S54" i="1"/>
  <c r="S53" i="1"/>
  <c r="S50" i="1"/>
  <c r="S49" i="1"/>
  <c r="S46" i="1"/>
  <c r="S45" i="1"/>
  <c r="S42" i="1"/>
  <c r="S40" i="1"/>
  <c r="S39" i="1"/>
  <c r="S35" i="1"/>
  <c r="S32" i="1"/>
  <c r="S31" i="1"/>
  <c r="S28" i="1"/>
  <c r="S23" i="1"/>
  <c r="S20" i="1"/>
  <c r="S19" i="1"/>
  <c r="S16" i="1"/>
  <c r="S347" i="1"/>
  <c r="S340" i="1"/>
  <c r="S339" i="1"/>
  <c r="S336" i="1"/>
  <c r="S13" i="1"/>
  <c r="S12" i="1"/>
  <c r="S11" i="1"/>
  <c r="S9" i="1"/>
  <c r="S8" i="1"/>
  <c r="V2" i="1"/>
  <c r="K26" i="4"/>
  <c r="L42" i="4"/>
  <c r="M42" i="4"/>
  <c r="K48" i="4"/>
  <c r="K51" i="4"/>
  <c r="L23" i="4"/>
  <c r="K30" i="4"/>
  <c r="K24" i="4"/>
  <c r="F54" i="4"/>
  <c r="J46" i="4"/>
  <c r="J47" i="4"/>
  <c r="J50" i="4"/>
  <c r="K52" i="4"/>
  <c r="K23" i="4"/>
  <c r="K31" i="4"/>
  <c r="K47" i="4"/>
  <c r="S15" i="1"/>
  <c r="S43" i="1"/>
  <c r="S82" i="1"/>
  <c r="S110" i="1"/>
  <c r="S174" i="1"/>
  <c r="S303" i="1"/>
  <c r="S238" i="1"/>
  <c r="S119" i="1"/>
  <c r="S131" i="1"/>
  <c r="S171" i="1"/>
  <c r="S175" i="1"/>
  <c r="S207" i="1"/>
  <c r="S296" i="1"/>
  <c r="S328" i="1"/>
  <c r="S79" i="1"/>
  <c r="S244" i="1"/>
  <c r="S280" i="1"/>
  <c r="K25" i="4"/>
  <c r="K28" i="4"/>
  <c r="C54" i="4"/>
  <c r="J45" i="4"/>
  <c r="B54" i="4"/>
  <c r="J54" i="4"/>
  <c r="G54" i="4"/>
  <c r="K43" i="4"/>
  <c r="K54" i="4"/>
  <c r="R364" i="1"/>
  <c r="F69" i="1"/>
  <c r="F235" i="1"/>
  <c r="F241" i="1"/>
  <c r="F209" i="1"/>
  <c r="F56" i="1"/>
  <c r="F119" i="1"/>
  <c r="F296" i="1"/>
  <c r="F97" i="1"/>
  <c r="I364" i="1"/>
  <c r="F291" i="1"/>
  <c r="F245" i="1"/>
  <c r="F90" i="1"/>
  <c r="F171" i="1"/>
  <c r="F143" i="1"/>
  <c r="F99" i="1"/>
  <c r="F184" i="1"/>
  <c r="F304" i="1"/>
  <c r="F146" i="1"/>
  <c r="F105" i="1"/>
  <c r="F23" i="1"/>
  <c r="F285" i="1"/>
  <c r="F316" i="1"/>
  <c r="F96" i="1"/>
  <c r="F170" i="1"/>
  <c r="F311" i="1"/>
  <c r="F284" i="1"/>
  <c r="F64" i="1"/>
  <c r="F54" i="1"/>
  <c r="F337" i="1"/>
  <c r="F80" i="1"/>
  <c r="F27" i="1"/>
  <c r="F292" i="1"/>
  <c r="F251" i="1"/>
  <c r="F71" i="1"/>
  <c r="F19" i="1"/>
  <c r="F229" i="1"/>
  <c r="F114" i="1"/>
  <c r="F158" i="1"/>
  <c r="F123" i="1"/>
  <c r="F289" i="1"/>
  <c r="F15" i="1"/>
  <c r="F46" i="1"/>
  <c r="F315" i="1"/>
  <c r="F354" i="1"/>
  <c r="F206" i="1"/>
  <c r="F76" i="1"/>
  <c r="F303" i="1"/>
  <c r="F150" i="1"/>
  <c r="F263" i="1"/>
  <c r="F122" i="1"/>
  <c r="F20" i="1"/>
  <c r="F138" i="1"/>
  <c r="F61" i="1"/>
  <c r="F98" i="1"/>
  <c r="F357" i="1"/>
  <c r="F307" i="1"/>
  <c r="F236" i="1"/>
  <c r="F351" i="1"/>
  <c r="F161" i="1"/>
  <c r="F87" i="1"/>
  <c r="F127" i="1"/>
  <c r="F335" i="1"/>
  <c r="F39" i="1"/>
  <c r="F175" i="1"/>
  <c r="F163" i="1"/>
  <c r="F228" i="1"/>
  <c r="F100" i="1"/>
  <c r="F72" i="1"/>
  <c r="F32" i="1"/>
  <c r="F266" i="1"/>
  <c r="F125" i="1"/>
  <c r="F55" i="1"/>
  <c r="F196" i="1"/>
  <c r="F321" i="1"/>
  <c r="F94" i="1"/>
  <c r="F63" i="1"/>
  <c r="F180" i="1"/>
  <c r="F121" i="1"/>
  <c r="F49" i="1"/>
  <c r="F84" i="1"/>
  <c r="F157" i="1"/>
  <c r="F336" i="1"/>
  <c r="F258" i="1"/>
  <c r="F282" i="1"/>
  <c r="F153" i="1"/>
  <c r="F173" i="1"/>
  <c r="F338" i="1"/>
  <c r="F350" i="1"/>
  <c r="F181" i="1"/>
  <c r="F107" i="1"/>
  <c r="F28" i="1"/>
  <c r="F273" i="1"/>
  <c r="F67" i="1"/>
  <c r="F333" i="1"/>
  <c r="F319" i="1"/>
  <c r="S364" i="1"/>
  <c r="F79" i="1"/>
  <c r="F169" i="1"/>
  <c r="F270" i="1"/>
  <c r="F29" i="1"/>
  <c r="F279" i="1"/>
  <c r="F192" i="1"/>
  <c r="F162" i="1"/>
  <c r="F70" i="1"/>
  <c r="F177" i="1"/>
  <c r="F101" i="1"/>
  <c r="F57" i="1"/>
  <c r="F343" i="1"/>
  <c r="F178" i="1"/>
  <c r="F154" i="1"/>
  <c r="F50" i="1"/>
  <c r="F141" i="1"/>
  <c r="F110" i="1"/>
  <c r="F262" i="1"/>
  <c r="F113" i="1"/>
  <c r="F37" i="1"/>
  <c r="F225" i="1"/>
  <c r="F301" i="1"/>
  <c r="F16" i="1"/>
  <c r="F216" i="1"/>
  <c r="F222" i="1"/>
  <c r="F298" i="1"/>
  <c r="F197" i="1"/>
  <c r="F341" i="1"/>
  <c r="F254" i="1"/>
  <c r="F130" i="1"/>
  <c r="F224" i="1"/>
  <c r="F25" i="1"/>
  <c r="F92" i="1"/>
  <c r="F53" i="1"/>
  <c r="F361" i="1"/>
  <c r="F186" i="1"/>
  <c r="F12" i="1"/>
  <c r="F45" i="1"/>
  <c r="F156" i="1"/>
  <c r="F103" i="1"/>
  <c r="F325" i="1"/>
  <c r="F248" i="1"/>
  <c r="F167" i="1"/>
  <c r="G364" i="1"/>
  <c r="F117" i="1"/>
  <c r="F176" i="1"/>
  <c r="F42" i="1"/>
  <c r="F277" i="1"/>
  <c r="F118" i="1"/>
  <c r="F247" i="1"/>
  <c r="F218" i="1"/>
  <c r="F17" i="1"/>
  <c r="F332" i="1"/>
  <c r="F189" i="1"/>
  <c r="F11" i="1"/>
  <c r="F252" i="1"/>
  <c r="F331" i="1"/>
  <c r="F131" i="1"/>
  <c r="F129" i="1"/>
  <c r="F306" i="1"/>
  <c r="F323" i="1"/>
  <c r="F207" i="1"/>
  <c r="F203" i="1"/>
  <c r="F59" i="1"/>
  <c r="F220" i="1"/>
  <c r="F188" i="1"/>
  <c r="F142" i="1"/>
  <c r="F47" i="1"/>
  <c r="F38" i="1"/>
  <c r="F353" i="1"/>
  <c r="F322" i="1"/>
  <c r="F73" i="1"/>
  <c r="F89" i="1"/>
  <c r="F166" i="1"/>
  <c r="F109" i="1"/>
  <c r="F52" i="1"/>
  <c r="F86" i="1"/>
  <c r="F139" i="1"/>
  <c r="F259" i="1"/>
  <c r="F345" i="1"/>
  <c r="F135" i="1"/>
  <c r="F115" i="1"/>
  <c r="F312" i="1"/>
  <c r="F191" i="1"/>
  <c r="F126" i="1"/>
  <c r="F13" i="1"/>
  <c r="F302" i="1"/>
  <c r="F48" i="1"/>
  <c r="F300" i="1"/>
  <c r="F104" i="1"/>
  <c r="F75" i="1"/>
  <c r="F210" i="1"/>
  <c r="F82" i="1"/>
  <c r="F310" i="1"/>
  <c r="F347" i="1"/>
  <c r="F174" i="1"/>
  <c r="F60" i="1"/>
  <c r="F165" i="1"/>
  <c r="F137" i="1"/>
  <c r="F185" i="1"/>
  <c r="F128" i="1"/>
  <c r="F134" i="1"/>
  <c r="F204" i="1"/>
  <c r="F339" i="1"/>
  <c r="F250" i="1"/>
  <c r="F313" i="1"/>
  <c r="F356" i="1"/>
  <c r="F85" i="1"/>
  <c r="F281" i="1"/>
  <c r="F83" i="1"/>
  <c r="F255" i="1"/>
  <c r="F21" i="1"/>
  <c r="F149" i="1"/>
  <c r="F324" i="1"/>
  <c r="F327" i="1"/>
  <c r="F106" i="1"/>
  <c r="F253" i="1"/>
  <c r="F133" i="1"/>
  <c r="F145" i="1"/>
  <c r="F274" i="1"/>
  <c r="F283" i="1"/>
  <c r="F159" i="1"/>
  <c r="F10" i="1"/>
  <c r="F74" i="1"/>
  <c r="F297" i="1"/>
  <c r="F308" i="1"/>
  <c r="F226" i="1"/>
  <c r="F136" i="1"/>
  <c r="F202" i="1"/>
  <c r="F364" i="1"/>
  <c r="F8" i="1"/>
  <c r="F40" i="1"/>
  <c r="F35" i="1"/>
  <c r="F91" i="1"/>
  <c r="F88" i="1"/>
  <c r="F147" i="1"/>
  <c r="F280" i="1"/>
  <c r="F232" i="1"/>
  <c r="D19" i="3" l="1"/>
  <c r="E16" i="3"/>
  <c r="E14" i="3"/>
  <c r="E13" i="3"/>
  <c r="F8" i="3"/>
  <c r="G8" i="3" s="1"/>
  <c r="H8" i="3" s="1"/>
  <c r="I8" i="3" s="1"/>
  <c r="E15" i="3"/>
  <c r="F15" i="3"/>
  <c r="G15" i="3" s="1"/>
  <c r="H15" i="3" s="1"/>
  <c r="I15" i="3" s="1"/>
  <c r="F9" i="3"/>
  <c r="G9" i="3" s="1"/>
  <c r="H9" i="3" s="1"/>
  <c r="I9" i="3" s="1"/>
  <c r="F7" i="3"/>
  <c r="G7" i="3" s="1"/>
  <c r="F12" i="3"/>
  <c r="G12" i="3" s="1"/>
  <c r="H12" i="3" s="1"/>
  <c r="I12" i="3" s="1"/>
  <c r="F16" i="3"/>
  <c r="G16" i="3" s="1"/>
  <c r="H16" i="3" s="1"/>
  <c r="I16" i="3" s="1"/>
  <c r="F17" i="3"/>
  <c r="G17" i="3" s="1"/>
  <c r="H17" i="3" s="1"/>
  <c r="I17" i="3" s="1"/>
  <c r="E11" i="3"/>
  <c r="E7" i="3"/>
  <c r="E19" i="3"/>
  <c r="F11" i="3"/>
  <c r="G11" i="3" s="1"/>
  <c r="H11" i="3" s="1"/>
  <c r="I11" i="3" s="1"/>
  <c r="E8" i="3"/>
  <c r="F13" i="3"/>
  <c r="G13" i="3" s="1"/>
  <c r="H13" i="3" s="1"/>
  <c r="I13" i="3" s="1"/>
  <c r="F30" i="1"/>
  <c r="S268" i="1"/>
  <c r="G238" i="1"/>
  <c r="H238" i="1" s="1"/>
  <c r="I323" i="1"/>
  <c r="J323" i="1" s="1"/>
  <c r="G323" i="1"/>
  <c r="H323" i="1" s="1"/>
  <c r="I271" i="1"/>
  <c r="J271" i="1" s="1"/>
  <c r="G271" i="1"/>
  <c r="H271" i="1" s="1"/>
  <c r="I267" i="1"/>
  <c r="J267" i="1" s="1"/>
  <c r="S267" i="1"/>
  <c r="G248" i="1"/>
  <c r="H248" i="1" s="1"/>
  <c r="S248" i="1"/>
  <c r="G241" i="1"/>
  <c r="H241" i="1" s="1"/>
  <c r="S241" i="1"/>
  <c r="I86" i="1"/>
  <c r="J86" i="1" s="1"/>
  <c r="S86" i="1"/>
  <c r="G86" i="1"/>
  <c r="H86" i="1" s="1"/>
  <c r="S33" i="1"/>
  <c r="G33" i="1"/>
  <c r="H33" i="1" s="1"/>
  <c r="G25" i="1"/>
  <c r="H25" i="1" s="1"/>
  <c r="S25" i="1"/>
  <c r="G17" i="1"/>
  <c r="H17" i="1" s="1"/>
  <c r="S17" i="1"/>
  <c r="G10" i="1"/>
  <c r="H10" i="1" s="1"/>
  <c r="S10" i="1"/>
  <c r="G290" i="1"/>
  <c r="H290" i="1" s="1"/>
  <c r="I290" i="1"/>
  <c r="J290" i="1" s="1"/>
  <c r="S290" i="1"/>
  <c r="I34" i="1"/>
  <c r="J34" i="1" s="1"/>
  <c r="G34" i="1"/>
  <c r="H34" i="1" s="1"/>
  <c r="S34" i="1"/>
  <c r="F234" i="1"/>
  <c r="F208" i="1"/>
  <c r="F268" i="1"/>
  <c r="F290" i="1"/>
  <c r="F249" i="1"/>
  <c r="F231" i="1"/>
  <c r="S231" i="1"/>
  <c r="G285" i="1"/>
  <c r="H285" i="1" s="1"/>
  <c r="F360" i="1"/>
  <c r="S360" i="1"/>
  <c r="I338" i="1"/>
  <c r="J338" i="1" s="1"/>
  <c r="S338" i="1"/>
  <c r="I334" i="1"/>
  <c r="J334" i="1" s="1"/>
  <c r="F334" i="1"/>
  <c r="S305" i="1"/>
  <c r="F305" i="1"/>
  <c r="G295" i="1"/>
  <c r="H295" i="1" s="1"/>
  <c r="F295" i="1"/>
  <c r="I199" i="1"/>
  <c r="J199" i="1" s="1"/>
  <c r="S199" i="1"/>
  <c r="F199" i="1"/>
  <c r="G199" i="1"/>
  <c r="H199" i="1" s="1"/>
  <c r="I187" i="1"/>
  <c r="J187" i="1" s="1"/>
  <c r="S187" i="1"/>
  <c r="F187" i="1"/>
  <c r="I183" i="1"/>
  <c r="J183" i="1" s="1"/>
  <c r="G183" i="1"/>
  <c r="H183" i="1" s="1"/>
  <c r="F168" i="1"/>
  <c r="S168" i="1"/>
  <c r="G160" i="1"/>
  <c r="H160" i="1" s="1"/>
  <c r="S160" i="1"/>
  <c r="F160" i="1"/>
  <c r="G156" i="1"/>
  <c r="H156" i="1" s="1"/>
  <c r="S156" i="1"/>
  <c r="G116" i="1"/>
  <c r="H116" i="1" s="1"/>
  <c r="S116" i="1"/>
  <c r="G97" i="1"/>
  <c r="H97" i="1" s="1"/>
  <c r="S97" i="1"/>
  <c r="F93" i="1"/>
  <c r="G93" i="1"/>
  <c r="H93" i="1" s="1"/>
  <c r="G77" i="1"/>
  <c r="H77" i="1" s="1"/>
  <c r="F77" i="1"/>
  <c r="S77" i="1"/>
  <c r="S74" i="1"/>
  <c r="G74" i="1"/>
  <c r="H74" i="1" s="1"/>
  <c r="I66" i="1"/>
  <c r="J66" i="1" s="1"/>
  <c r="G66" i="1"/>
  <c r="H66" i="1" s="1"/>
  <c r="G47" i="1"/>
  <c r="H47" i="1" s="1"/>
  <c r="S47" i="1"/>
  <c r="G36" i="1"/>
  <c r="H36" i="1" s="1"/>
  <c r="S36" i="1"/>
  <c r="S276" i="1"/>
  <c r="F276" i="1"/>
  <c r="G272" i="1"/>
  <c r="H272" i="1" s="1"/>
  <c r="S272" i="1"/>
  <c r="I261" i="1"/>
  <c r="J261" i="1" s="1"/>
  <c r="F261" i="1"/>
  <c r="S261" i="1"/>
  <c r="I257" i="1"/>
  <c r="J257" i="1" s="1"/>
  <c r="G257" i="1"/>
  <c r="H257" i="1" s="1"/>
  <c r="S242" i="1"/>
  <c r="F242" i="1"/>
  <c r="G242" i="1"/>
  <c r="H242" i="1" s="1"/>
  <c r="F272" i="1"/>
  <c r="F264" i="1"/>
  <c r="F34" i="1"/>
  <c r="F26" i="1"/>
  <c r="S257" i="1"/>
  <c r="S264" i="1"/>
  <c r="G234" i="1"/>
  <c r="H234" i="1" s="1"/>
  <c r="G63" i="1"/>
  <c r="H63" i="1" s="1"/>
  <c r="I359" i="1"/>
  <c r="J359" i="1" s="1"/>
  <c r="G359" i="1"/>
  <c r="H359" i="1" s="1"/>
  <c r="F359" i="1"/>
  <c r="G353" i="1"/>
  <c r="H353" i="1" s="1"/>
  <c r="S353" i="1"/>
  <c r="I345" i="1"/>
  <c r="J345" i="1" s="1"/>
  <c r="S345" i="1"/>
  <c r="I341" i="1"/>
  <c r="J341" i="1" s="1"/>
  <c r="G341" i="1"/>
  <c r="H341" i="1" s="1"/>
  <c r="S341" i="1"/>
  <c r="I239" i="1"/>
  <c r="J239" i="1" s="1"/>
  <c r="F239" i="1"/>
  <c r="I235" i="1"/>
  <c r="J235" i="1" s="1"/>
  <c r="G235" i="1"/>
  <c r="H235" i="1" s="1"/>
  <c r="S235" i="1"/>
  <c r="I231" i="1"/>
  <c r="J231" i="1" s="1"/>
  <c r="G228" i="1"/>
  <c r="H228" i="1" s="1"/>
  <c r="S228" i="1"/>
  <c r="G220" i="1"/>
  <c r="H220" i="1" s="1"/>
  <c r="S220" i="1"/>
  <c r="S213" i="1"/>
  <c r="F213" i="1"/>
  <c r="G213" i="1"/>
  <c r="H213" i="1" s="1"/>
  <c r="G167" i="1"/>
  <c r="H167" i="1" s="1"/>
  <c r="S167" i="1"/>
  <c r="G163" i="1"/>
  <c r="H163" i="1" s="1"/>
  <c r="S163" i="1"/>
  <c r="G155" i="1"/>
  <c r="H155" i="1" s="1"/>
  <c r="F155" i="1"/>
  <c r="S155" i="1"/>
  <c r="S151" i="1"/>
  <c r="F151" i="1"/>
  <c r="G139" i="1"/>
  <c r="H139" i="1" s="1"/>
  <c r="S139" i="1"/>
  <c r="S127" i="1"/>
  <c r="G127" i="1"/>
  <c r="H127" i="1" s="1"/>
  <c r="G107" i="1"/>
  <c r="H107" i="1" s="1"/>
  <c r="S107" i="1"/>
  <c r="S99" i="1"/>
  <c r="G99" i="1"/>
  <c r="H99" i="1" s="1"/>
  <c r="G92" i="1"/>
  <c r="H92" i="1" s="1"/>
  <c r="S92" i="1"/>
  <c r="I90" i="1"/>
  <c r="J90" i="1" s="1"/>
  <c r="G68" i="1"/>
  <c r="H68" i="1" s="1"/>
  <c r="I330" i="1"/>
  <c r="J330" i="1" s="1"/>
  <c r="G330" i="1"/>
  <c r="H330" i="1" s="1"/>
  <c r="F288" i="1"/>
  <c r="F112" i="1"/>
  <c r="S190" i="1"/>
  <c r="S194" i="1"/>
  <c r="S212" i="1"/>
  <c r="G219" i="1"/>
  <c r="H219" i="1" s="1"/>
  <c r="G22" i="1"/>
  <c r="H22" i="1" s="1"/>
  <c r="I298" i="1"/>
  <c r="J298" i="1" s="1"/>
  <c r="G298" i="1"/>
  <c r="H298" i="1" s="1"/>
  <c r="S21" i="1"/>
  <c r="G21" i="1"/>
  <c r="H21" i="1" s="1"/>
  <c r="I348" i="1"/>
  <c r="J348" i="1" s="1"/>
  <c r="G348" i="1"/>
  <c r="H348" i="1" s="1"/>
  <c r="I314" i="1"/>
  <c r="J314" i="1" s="1"/>
  <c r="G314" i="1"/>
  <c r="H314" i="1" s="1"/>
  <c r="I309" i="1"/>
  <c r="J309" i="1" s="1"/>
  <c r="G309" i="1"/>
  <c r="H309" i="1" s="1"/>
  <c r="I223" i="1"/>
  <c r="J223" i="1" s="1"/>
  <c r="G223" i="1"/>
  <c r="H223" i="1" s="1"/>
  <c r="F260" i="1"/>
  <c r="F326" i="1"/>
  <c r="F317" i="1"/>
  <c r="F190" i="1"/>
  <c r="S337" i="1"/>
  <c r="S348" i="1"/>
  <c r="G274" i="1"/>
  <c r="H274" i="1" s="1"/>
  <c r="F271" i="1"/>
  <c r="F201" i="1"/>
  <c r="F293" i="1"/>
  <c r="F314" i="1"/>
  <c r="F256" i="1"/>
  <c r="S219" i="1"/>
  <c r="S183" i="1"/>
  <c r="S208" i="1"/>
  <c r="S218" i="1"/>
  <c r="S240" i="1"/>
  <c r="S255" i="1"/>
  <c r="S298" i="1"/>
  <c r="G302" i="1"/>
  <c r="H302" i="1" s="1"/>
  <c r="G197" i="1"/>
  <c r="H197" i="1" s="1"/>
  <c r="G29" i="1"/>
  <c r="H29" i="1" s="1"/>
  <c r="I360" i="1"/>
  <c r="J360" i="1" s="1"/>
  <c r="G360" i="1"/>
  <c r="H360" i="1" s="1"/>
  <c r="I335" i="1"/>
  <c r="J335" i="1" s="1"/>
  <c r="G335" i="1"/>
  <c r="H335" i="1" s="1"/>
  <c r="I304" i="1"/>
  <c r="J304" i="1" s="1"/>
  <c r="G304" i="1"/>
  <c r="H304" i="1" s="1"/>
  <c r="I286" i="1"/>
  <c r="J286" i="1" s="1"/>
  <c r="G286" i="1"/>
  <c r="H286" i="1" s="1"/>
  <c r="I283" i="1"/>
  <c r="J283" i="1" s="1"/>
  <c r="G283" i="1"/>
  <c r="H283" i="1" s="1"/>
  <c r="I106" i="1"/>
  <c r="G106" i="1"/>
  <c r="H106" i="1" s="1"/>
  <c r="S95" i="1"/>
  <c r="G95" i="1"/>
  <c r="H95" i="1" s="1"/>
  <c r="S61" i="1"/>
  <c r="G61" i="1"/>
  <c r="H61" i="1" s="1"/>
  <c r="I50" i="1"/>
  <c r="J50" i="1" s="1"/>
  <c r="G50" i="1"/>
  <c r="H50" i="1" s="1"/>
  <c r="F116" i="1"/>
  <c r="F194" i="1"/>
  <c r="F320" i="1"/>
  <c r="G317" i="1"/>
  <c r="H317" i="1" s="1"/>
  <c r="F348" i="1"/>
  <c r="F244" i="1"/>
  <c r="F212" i="1"/>
  <c r="F215" i="1"/>
  <c r="S334" i="1"/>
  <c r="S22" i="1"/>
  <c r="S62" i="1"/>
  <c r="S251" i="1"/>
  <c r="S260" i="1"/>
  <c r="S317" i="1"/>
  <c r="G334" i="1"/>
  <c r="H334" i="1" s="1"/>
  <c r="G251" i="1"/>
  <c r="H251" i="1" s="1"/>
  <c r="F66" i="1"/>
  <c r="F22" i="1"/>
  <c r="F344" i="1"/>
  <c r="F309" i="1"/>
  <c r="F200" i="1"/>
  <c r="F330" i="1"/>
  <c r="F198" i="1"/>
  <c r="F193" i="1"/>
  <c r="F230" i="1"/>
  <c r="F328" i="1"/>
  <c r="F299" i="1"/>
  <c r="F240" i="1"/>
  <c r="F267" i="1"/>
  <c r="F33" i="1"/>
  <c r="F219" i="1"/>
  <c r="F36" i="1"/>
  <c r="F211" i="1"/>
  <c r="F183" i="1"/>
  <c r="F223" i="1"/>
  <c r="S288" i="1"/>
  <c r="S211" i="1"/>
  <c r="S335" i="1"/>
  <c r="S346" i="1"/>
  <c r="S186" i="1"/>
  <c r="S197" i="1"/>
  <c r="S225" i="1"/>
  <c r="S230" i="1"/>
  <c r="S256" i="1"/>
  <c r="S271" i="1"/>
  <c r="S283" i="1"/>
  <c r="S289" i="1"/>
  <c r="S293" i="1"/>
  <c r="S309" i="1"/>
  <c r="S313" i="1"/>
  <c r="S330" i="1"/>
  <c r="G338" i="1"/>
  <c r="H338" i="1" s="1"/>
  <c r="G325" i="1"/>
  <c r="H325" i="1" s="1"/>
  <c r="G320" i="1"/>
  <c r="H320" i="1" s="1"/>
  <c r="G293" i="1"/>
  <c r="H293" i="1" s="1"/>
  <c r="G289" i="1"/>
  <c r="H289" i="1" s="1"/>
  <c r="G267" i="1"/>
  <c r="H267" i="1" s="1"/>
  <c r="G255" i="1"/>
  <c r="H255" i="1" s="1"/>
  <c r="G229" i="1"/>
  <c r="H229" i="1" s="1"/>
  <c r="G168" i="1"/>
  <c r="H168" i="1" s="1"/>
  <c r="G112" i="1"/>
  <c r="H112" i="1" s="1"/>
  <c r="I362" i="1"/>
  <c r="J362" i="1" s="1"/>
  <c r="S362" i="1"/>
  <c r="I291" i="1"/>
  <c r="J291" i="1" s="1"/>
  <c r="G291" i="1"/>
  <c r="H291" i="1" s="1"/>
  <c r="I191" i="1"/>
  <c r="J191" i="1" s="1"/>
  <c r="G191" i="1"/>
  <c r="H191" i="1" s="1"/>
  <c r="I336" i="1"/>
  <c r="J336" i="1" s="1"/>
  <c r="I333" i="1"/>
  <c r="J333" i="1" s="1"/>
  <c r="I315" i="1"/>
  <c r="J315" i="1" s="1"/>
  <c r="I306" i="1"/>
  <c r="J306" i="1" s="1"/>
  <c r="I303" i="1"/>
  <c r="J303" i="1" s="1"/>
  <c r="I300" i="1"/>
  <c r="J300" i="1" s="1"/>
  <c r="I277" i="1"/>
  <c r="J277" i="1" s="1"/>
  <c r="I273" i="1"/>
  <c r="J273" i="1" s="1"/>
  <c r="I259" i="1"/>
  <c r="J259" i="1" s="1"/>
  <c r="I245" i="1"/>
  <c r="J245" i="1" s="1"/>
  <c r="I241" i="1"/>
  <c r="J241" i="1" s="1"/>
  <c r="I213" i="1"/>
  <c r="J213" i="1" s="1"/>
  <c r="I209" i="1"/>
  <c r="J209" i="1" s="1"/>
  <c r="I195" i="1"/>
  <c r="J195" i="1" s="1"/>
  <c r="I181" i="1"/>
  <c r="J181" i="1" s="1"/>
  <c r="I177" i="1"/>
  <c r="J177" i="1" s="1"/>
  <c r="I110" i="1"/>
  <c r="J110" i="1" s="1"/>
  <c r="G103" i="1"/>
  <c r="H103" i="1" s="1"/>
  <c r="I70" i="1"/>
  <c r="J70" i="1" s="1"/>
  <c r="G48" i="1"/>
  <c r="H48" i="1" s="1"/>
  <c r="I26" i="1"/>
  <c r="J26" i="1" s="1"/>
  <c r="I299" i="1"/>
  <c r="J299" i="1" s="1"/>
  <c r="G299" i="1"/>
  <c r="H299" i="1" s="1"/>
  <c r="I237" i="1"/>
  <c r="J237" i="1" s="1"/>
  <c r="S237" i="1"/>
  <c r="G237" i="1"/>
  <c r="H237" i="1" s="1"/>
  <c r="I233" i="1"/>
  <c r="J233" i="1" s="1"/>
  <c r="S233" i="1"/>
  <c r="G233" i="1"/>
  <c r="H233" i="1" s="1"/>
  <c r="I58" i="1"/>
  <c r="J58" i="1" s="1"/>
  <c r="S58" i="1"/>
  <c r="S51" i="1"/>
  <c r="G51" i="1"/>
  <c r="H51" i="1" s="1"/>
  <c r="F95" i="1"/>
  <c r="F58" i="1"/>
  <c r="G198" i="1"/>
  <c r="H198" i="1" s="1"/>
  <c r="I349" i="1"/>
  <c r="J349" i="1" s="1"/>
  <c r="G349" i="1"/>
  <c r="H349" i="1" s="1"/>
  <c r="F349" i="1"/>
  <c r="I308" i="1"/>
  <c r="J308" i="1" s="1"/>
  <c r="G308" i="1"/>
  <c r="H308" i="1" s="1"/>
  <c r="I275" i="1"/>
  <c r="J275" i="1" s="1"/>
  <c r="G275" i="1"/>
  <c r="H275" i="1" s="1"/>
  <c r="I243" i="1"/>
  <c r="J243" i="1" s="1"/>
  <c r="F243" i="1"/>
  <c r="S172" i="1"/>
  <c r="G172" i="1"/>
  <c r="H172" i="1" s="1"/>
  <c r="F164" i="1"/>
  <c r="G164" i="1"/>
  <c r="H164" i="1" s="1"/>
  <c r="G152" i="1"/>
  <c r="H152" i="1" s="1"/>
  <c r="F152" i="1"/>
  <c r="G148" i="1"/>
  <c r="H148" i="1" s="1"/>
  <c r="S148" i="1"/>
  <c r="G144" i="1"/>
  <c r="H144" i="1" s="1"/>
  <c r="F144" i="1"/>
  <c r="S144" i="1"/>
  <c r="G140" i="1"/>
  <c r="H140" i="1" s="1"/>
  <c r="S140" i="1"/>
  <c r="G136" i="1"/>
  <c r="H136" i="1" s="1"/>
  <c r="S136" i="1"/>
  <c r="F132" i="1"/>
  <c r="G132" i="1"/>
  <c r="H132" i="1" s="1"/>
  <c r="S132" i="1"/>
  <c r="S128" i="1"/>
  <c r="G128" i="1"/>
  <c r="H128" i="1" s="1"/>
  <c r="S124" i="1"/>
  <c r="G124" i="1"/>
  <c r="H124" i="1" s="1"/>
  <c r="F124" i="1"/>
  <c r="S120" i="1"/>
  <c r="G120" i="1"/>
  <c r="H120" i="1" s="1"/>
  <c r="F120" i="1"/>
  <c r="G108" i="1"/>
  <c r="H108" i="1" s="1"/>
  <c r="S108" i="1"/>
  <c r="F65" i="1"/>
  <c r="S65" i="1"/>
  <c r="F24" i="1"/>
  <c r="S24" i="1"/>
  <c r="G24" i="1"/>
  <c r="H24" i="1" s="1"/>
  <c r="I346" i="1"/>
  <c r="J346" i="1" s="1"/>
  <c r="G346" i="1"/>
  <c r="H346" i="1" s="1"/>
  <c r="I332" i="1"/>
  <c r="J332" i="1" s="1"/>
  <c r="G332" i="1"/>
  <c r="H332" i="1" s="1"/>
  <c r="I269" i="1"/>
  <c r="J269" i="1" s="1"/>
  <c r="S269" i="1"/>
  <c r="I265" i="1"/>
  <c r="J265" i="1" s="1"/>
  <c r="S265" i="1"/>
  <c r="G265" i="1"/>
  <c r="H265" i="1" s="1"/>
  <c r="I205" i="1"/>
  <c r="J205" i="1" s="1"/>
  <c r="G205" i="1"/>
  <c r="H205" i="1" s="1"/>
  <c r="S205" i="1"/>
  <c r="I201" i="1"/>
  <c r="J201" i="1" s="1"/>
  <c r="S201" i="1"/>
  <c r="I102" i="1"/>
  <c r="J102" i="1" s="1"/>
  <c r="F102" i="1"/>
  <c r="G102" i="1"/>
  <c r="H102" i="1" s="1"/>
  <c r="S102" i="1"/>
  <c r="I18" i="1"/>
  <c r="J18" i="1" s="1"/>
  <c r="G18" i="1"/>
  <c r="H18" i="1" s="1"/>
  <c r="F18" i="1"/>
  <c r="F269" i="1"/>
  <c r="F233" i="1"/>
  <c r="S91" i="1"/>
  <c r="G58" i="1"/>
  <c r="H58" i="1" s="1"/>
  <c r="I358" i="1"/>
  <c r="J358" i="1" s="1"/>
  <c r="F358" i="1"/>
  <c r="G358" i="1"/>
  <c r="H358" i="1" s="1"/>
  <c r="I355" i="1"/>
  <c r="J355" i="1" s="1"/>
  <c r="G355" i="1"/>
  <c r="H355" i="1" s="1"/>
  <c r="S355" i="1"/>
  <c r="I352" i="1"/>
  <c r="J352" i="1" s="1"/>
  <c r="F352" i="1"/>
  <c r="S352" i="1"/>
  <c r="I340" i="1"/>
  <c r="J340" i="1" s="1"/>
  <c r="F340" i="1"/>
  <c r="G340" i="1"/>
  <c r="H340" i="1" s="1"/>
  <c r="I326" i="1"/>
  <c r="J326" i="1" s="1"/>
  <c r="G326" i="1"/>
  <c r="H326" i="1" s="1"/>
  <c r="I301" i="1"/>
  <c r="J301" i="1" s="1"/>
  <c r="G301" i="1"/>
  <c r="H301" i="1" s="1"/>
  <c r="S301" i="1"/>
  <c r="I281" i="1"/>
  <c r="J281" i="1" s="1"/>
  <c r="G281" i="1"/>
  <c r="H281" i="1" s="1"/>
  <c r="S281" i="1"/>
  <c r="S278" i="1"/>
  <c r="G278" i="1"/>
  <c r="H278" i="1" s="1"/>
  <c r="I253" i="1"/>
  <c r="J253" i="1" s="1"/>
  <c r="G253" i="1"/>
  <c r="H253" i="1" s="1"/>
  <c r="I249" i="1"/>
  <c r="J249" i="1" s="1"/>
  <c r="G249" i="1"/>
  <c r="H249" i="1" s="1"/>
  <c r="G246" i="1"/>
  <c r="H246" i="1" s="1"/>
  <c r="F246" i="1"/>
  <c r="S246" i="1"/>
  <c r="I221" i="1"/>
  <c r="J221" i="1" s="1"/>
  <c r="S221" i="1"/>
  <c r="F221" i="1"/>
  <c r="I217" i="1"/>
  <c r="J217" i="1" s="1"/>
  <c r="F217" i="1"/>
  <c r="G217" i="1"/>
  <c r="H217" i="1" s="1"/>
  <c r="F214" i="1"/>
  <c r="G214" i="1"/>
  <c r="H214" i="1" s="1"/>
  <c r="S214" i="1"/>
  <c r="I189" i="1"/>
  <c r="J189" i="1" s="1"/>
  <c r="S189" i="1"/>
  <c r="G189" i="1"/>
  <c r="H189" i="1" s="1"/>
  <c r="I185" i="1"/>
  <c r="J185" i="1" s="1"/>
  <c r="G185" i="1"/>
  <c r="H185" i="1" s="1"/>
  <c r="G182" i="1"/>
  <c r="H182" i="1" s="1"/>
  <c r="S182" i="1"/>
  <c r="F182" i="1"/>
  <c r="F78" i="1"/>
  <c r="S78" i="1"/>
  <c r="G71" i="1"/>
  <c r="H71" i="1" s="1"/>
  <c r="S71" i="1"/>
  <c r="I38" i="1"/>
  <c r="J38" i="1" s="1"/>
  <c r="S38" i="1"/>
  <c r="G31" i="1"/>
  <c r="H31" i="1" s="1"/>
  <c r="F31" i="1"/>
  <c r="G27" i="1"/>
  <c r="H27" i="1" s="1"/>
  <c r="S27" i="1"/>
  <c r="I343" i="1"/>
  <c r="J343" i="1" s="1"/>
  <c r="G343" i="1"/>
  <c r="H343" i="1" s="1"/>
  <c r="S343" i="1"/>
  <c r="I329" i="1"/>
  <c r="J329" i="1" s="1"/>
  <c r="G329" i="1"/>
  <c r="H329" i="1" s="1"/>
  <c r="S329" i="1"/>
  <c r="I318" i="1"/>
  <c r="J318" i="1" s="1"/>
  <c r="F318" i="1"/>
  <c r="S318" i="1"/>
  <c r="I312" i="1"/>
  <c r="J312" i="1" s="1"/>
  <c r="G312" i="1"/>
  <c r="H312" i="1" s="1"/>
  <c r="I294" i="1"/>
  <c r="J294" i="1" s="1"/>
  <c r="F294" i="1"/>
  <c r="I287" i="1"/>
  <c r="J287" i="1" s="1"/>
  <c r="S287" i="1"/>
  <c r="F287" i="1"/>
  <c r="G287" i="1"/>
  <c r="H287" i="1" s="1"/>
  <c r="I227" i="1"/>
  <c r="J227" i="1" s="1"/>
  <c r="F227" i="1"/>
  <c r="S227" i="1"/>
  <c r="G88" i="1"/>
  <c r="H88" i="1" s="1"/>
  <c r="S88" i="1"/>
  <c r="G85" i="1"/>
  <c r="H85" i="1" s="1"/>
  <c r="S85" i="1"/>
  <c r="F44" i="1"/>
  <c r="G44" i="1"/>
  <c r="H44" i="1" s="1"/>
  <c r="F41" i="1"/>
  <c r="S41" i="1"/>
  <c r="G41" i="1"/>
  <c r="H41" i="1" s="1"/>
  <c r="G87" i="1"/>
  <c r="H87" i="1" s="1"/>
  <c r="G84" i="1"/>
  <c r="H84" i="1" s="1"/>
  <c r="G23" i="1"/>
  <c r="H23" i="1" s="1"/>
  <c r="G20" i="1"/>
  <c r="H20" i="1" s="1"/>
  <c r="G55" i="1"/>
  <c r="H55" i="1" s="1"/>
  <c r="G52" i="1"/>
  <c r="H52" i="1" s="1"/>
  <c r="F179" i="1"/>
  <c r="S179" i="1"/>
  <c r="S344" i="1"/>
  <c r="S259" i="1"/>
  <c r="S275" i="1"/>
  <c r="S315" i="1"/>
  <c r="S354" i="1"/>
  <c r="G342" i="1"/>
  <c r="H342" i="1" s="1"/>
  <c r="G259" i="1"/>
  <c r="H259" i="1" s="1"/>
  <c r="G65" i="1"/>
  <c r="H65" i="1" s="1"/>
  <c r="I94" i="1"/>
  <c r="J94" i="1" s="1"/>
  <c r="G94" i="1"/>
  <c r="H94" i="1" s="1"/>
  <c r="I30" i="1"/>
  <c r="J30" i="1" s="1"/>
  <c r="G30" i="1"/>
  <c r="H30" i="1" s="1"/>
  <c r="I78" i="1"/>
  <c r="J78" i="1" s="1"/>
  <c r="G78" i="1"/>
  <c r="H78" i="1" s="1"/>
  <c r="I14" i="1"/>
  <c r="J14" i="1" s="1"/>
  <c r="G14" i="1"/>
  <c r="H14" i="1" s="1"/>
  <c r="F342" i="1"/>
  <c r="F195" i="1"/>
  <c r="F275" i="1"/>
  <c r="F14" i="1"/>
  <c r="F68" i="1"/>
  <c r="S195" i="1"/>
  <c r="S349" i="1"/>
  <c r="S243" i="1"/>
  <c r="S333" i="1"/>
  <c r="S294" i="1"/>
  <c r="S324" i="1"/>
  <c r="G354" i="1"/>
  <c r="H354" i="1" s="1"/>
  <c r="G344" i="1"/>
  <c r="H344" i="1" s="1"/>
  <c r="G294" i="1"/>
  <c r="H294" i="1" s="1"/>
  <c r="G227" i="1"/>
  <c r="H227" i="1" s="1"/>
  <c r="G211" i="1"/>
  <c r="H211" i="1" s="1"/>
  <c r="G195" i="1"/>
  <c r="H195" i="1" s="1"/>
  <c r="G179" i="1"/>
  <c r="H179" i="1" s="1"/>
  <c r="I46" i="1"/>
  <c r="J46" i="1" s="1"/>
  <c r="G46" i="1"/>
  <c r="H46" i="1" s="1"/>
  <c r="S342" i="1"/>
  <c r="G347" i="1"/>
  <c r="H347" i="1" s="1"/>
  <c r="G324" i="1"/>
  <c r="H324" i="1" s="1"/>
  <c r="G318" i="1"/>
  <c r="H318" i="1" s="1"/>
  <c r="G315" i="1"/>
  <c r="H315" i="1" s="1"/>
  <c r="G243" i="1"/>
  <c r="H243" i="1" s="1"/>
  <c r="I62" i="1"/>
  <c r="J62" i="1" s="1"/>
  <c r="G62" i="1"/>
  <c r="H62" i="1" s="1"/>
  <c r="J10" i="1"/>
  <c r="I7" i="1"/>
  <c r="G7" i="1"/>
  <c r="H7" i="1" s="1"/>
  <c r="S7" i="1"/>
  <c r="F7" i="1"/>
  <c r="J321" i="1"/>
  <c r="J106" i="1"/>
  <c r="J74" i="1"/>
  <c r="J42" i="1"/>
  <c r="G9" i="1"/>
  <c r="H9" i="1" s="1"/>
  <c r="I13" i="1"/>
  <c r="I17" i="1"/>
  <c r="I21" i="1"/>
  <c r="I25" i="1"/>
  <c r="I29" i="1"/>
  <c r="I33" i="1"/>
  <c r="I37" i="1"/>
  <c r="I41" i="1"/>
  <c r="I45" i="1"/>
  <c r="I49" i="1"/>
  <c r="I53" i="1"/>
  <c r="I57" i="1"/>
  <c r="I61" i="1"/>
  <c r="I65" i="1"/>
  <c r="I69" i="1"/>
  <c r="I73" i="1"/>
  <c r="I77" i="1"/>
  <c r="I81" i="1"/>
  <c r="I85" i="1"/>
  <c r="I89" i="1"/>
  <c r="I93" i="1"/>
  <c r="I97" i="1"/>
  <c r="I101" i="1"/>
  <c r="I105" i="1"/>
  <c r="I109" i="1"/>
  <c r="I113" i="1"/>
  <c r="I117" i="1"/>
  <c r="I121" i="1"/>
  <c r="I125" i="1"/>
  <c r="I129" i="1"/>
  <c r="I133" i="1"/>
  <c r="I137" i="1"/>
  <c r="I141" i="1"/>
  <c r="I145" i="1"/>
  <c r="I149" i="1"/>
  <c r="I153" i="1"/>
  <c r="I157" i="1"/>
  <c r="I161" i="1"/>
  <c r="I165" i="1"/>
  <c r="I169" i="1"/>
  <c r="I173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00" i="1"/>
  <c r="I104" i="1"/>
  <c r="I108" i="1"/>
  <c r="I112" i="1"/>
  <c r="I9" i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3" i="1"/>
  <c r="I67" i="1"/>
  <c r="I71" i="1"/>
  <c r="I75" i="1"/>
  <c r="I79" i="1"/>
  <c r="I83" i="1"/>
  <c r="I87" i="1"/>
  <c r="I91" i="1"/>
  <c r="I95" i="1"/>
  <c r="I99" i="1"/>
  <c r="I103" i="1"/>
  <c r="I107" i="1"/>
  <c r="I111" i="1"/>
  <c r="I115" i="1"/>
  <c r="I119" i="1"/>
  <c r="I123" i="1"/>
  <c r="I127" i="1"/>
  <c r="I131" i="1"/>
  <c r="I135" i="1"/>
  <c r="I139" i="1"/>
  <c r="I143" i="1"/>
  <c r="I147" i="1"/>
  <c r="I151" i="1"/>
  <c r="I155" i="1"/>
  <c r="I159" i="1"/>
  <c r="I163" i="1"/>
  <c r="I167" i="1"/>
  <c r="I171" i="1"/>
  <c r="I114" i="1"/>
  <c r="I116" i="1"/>
  <c r="I118" i="1"/>
  <c r="I120" i="1"/>
  <c r="I122" i="1"/>
  <c r="I124" i="1"/>
  <c r="I126" i="1"/>
  <c r="I128" i="1"/>
  <c r="I130" i="1"/>
  <c r="I132" i="1"/>
  <c r="I134" i="1"/>
  <c r="I136" i="1"/>
  <c r="I138" i="1"/>
  <c r="I140" i="1"/>
  <c r="I142" i="1"/>
  <c r="I144" i="1"/>
  <c r="I146" i="1"/>
  <c r="I148" i="1"/>
  <c r="I150" i="1"/>
  <c r="I152" i="1"/>
  <c r="I154" i="1"/>
  <c r="I156" i="1"/>
  <c r="I158" i="1"/>
  <c r="I160" i="1"/>
  <c r="I162" i="1"/>
  <c r="I164" i="1"/>
  <c r="I166" i="1"/>
  <c r="I168" i="1"/>
  <c r="I170" i="1"/>
  <c r="I172" i="1"/>
  <c r="I174" i="1"/>
  <c r="I178" i="1"/>
  <c r="I182" i="1"/>
  <c r="I186" i="1"/>
  <c r="I190" i="1"/>
  <c r="I194" i="1"/>
  <c r="I198" i="1"/>
  <c r="I202" i="1"/>
  <c r="I206" i="1"/>
  <c r="I210" i="1"/>
  <c r="I214" i="1"/>
  <c r="I218" i="1"/>
  <c r="I222" i="1"/>
  <c r="I226" i="1"/>
  <c r="I230" i="1"/>
  <c r="I234" i="1"/>
  <c r="I238" i="1"/>
  <c r="I242" i="1"/>
  <c r="I246" i="1"/>
  <c r="I250" i="1"/>
  <c r="I254" i="1"/>
  <c r="I258" i="1"/>
  <c r="I262" i="1"/>
  <c r="I266" i="1"/>
  <c r="I270" i="1"/>
  <c r="I274" i="1"/>
  <c r="I278" i="1"/>
  <c r="I282" i="1"/>
  <c r="I176" i="1"/>
  <c r="I180" i="1"/>
  <c r="I184" i="1"/>
  <c r="I188" i="1"/>
  <c r="I192" i="1"/>
  <c r="I196" i="1"/>
  <c r="I200" i="1"/>
  <c r="I204" i="1"/>
  <c r="I208" i="1"/>
  <c r="I212" i="1"/>
  <c r="I216" i="1"/>
  <c r="I220" i="1"/>
  <c r="I224" i="1"/>
  <c r="I228" i="1"/>
  <c r="I232" i="1"/>
  <c r="I236" i="1"/>
  <c r="I240" i="1"/>
  <c r="I244" i="1"/>
  <c r="I248" i="1"/>
  <c r="I252" i="1"/>
  <c r="I256" i="1"/>
  <c r="I260" i="1"/>
  <c r="I264" i="1"/>
  <c r="I268" i="1"/>
  <c r="I272" i="1"/>
  <c r="I276" i="1"/>
  <c r="I280" i="1"/>
  <c r="E9" i="3" l="1"/>
  <c r="O19" i="3"/>
  <c r="F14" i="3"/>
  <c r="G14" i="3" s="1"/>
  <c r="H14" i="3" s="1"/>
  <c r="I14" i="3" s="1"/>
  <c r="E17" i="3"/>
  <c r="F10" i="3"/>
  <c r="G10" i="3" s="1"/>
  <c r="H10" i="3" s="1"/>
  <c r="I10" i="3" s="1"/>
  <c r="E12" i="3"/>
  <c r="E10" i="3"/>
  <c r="G19" i="3"/>
  <c r="H7" i="3"/>
  <c r="J220" i="1"/>
  <c r="J250" i="1"/>
  <c r="J202" i="1"/>
  <c r="J164" i="1"/>
  <c r="J132" i="1"/>
  <c r="J131" i="1"/>
  <c r="J67" i="1"/>
  <c r="J112" i="1"/>
  <c r="J32" i="1"/>
  <c r="J53" i="1"/>
  <c r="J280" i="1"/>
  <c r="J264" i="1"/>
  <c r="J248" i="1"/>
  <c r="J232" i="1"/>
  <c r="J216" i="1"/>
  <c r="J200" i="1"/>
  <c r="J184" i="1"/>
  <c r="J278" i="1"/>
  <c r="J262" i="1"/>
  <c r="J246" i="1"/>
  <c r="J230" i="1"/>
  <c r="J214" i="1"/>
  <c r="J198" i="1"/>
  <c r="J182" i="1"/>
  <c r="J170" i="1"/>
  <c r="J162" i="1"/>
  <c r="J154" i="1"/>
  <c r="J146" i="1"/>
  <c r="J138" i="1"/>
  <c r="J130" i="1"/>
  <c r="J122" i="1"/>
  <c r="J114" i="1"/>
  <c r="J159" i="1"/>
  <c r="J143" i="1"/>
  <c r="J127" i="1"/>
  <c r="J111" i="1"/>
  <c r="J95" i="1"/>
  <c r="J79" i="1"/>
  <c r="J63" i="1"/>
  <c r="J47" i="1"/>
  <c r="J31" i="1"/>
  <c r="J15" i="1"/>
  <c r="J108" i="1"/>
  <c r="J92" i="1"/>
  <c r="J76" i="1"/>
  <c r="J60" i="1"/>
  <c r="J44" i="1"/>
  <c r="J28" i="1"/>
  <c r="J12" i="1"/>
  <c r="J161" i="1"/>
  <c r="J145" i="1"/>
  <c r="J129" i="1"/>
  <c r="J113" i="1"/>
  <c r="J97" i="1"/>
  <c r="J81" i="1"/>
  <c r="J65" i="1"/>
  <c r="J49" i="1"/>
  <c r="J33" i="1"/>
  <c r="J17" i="1"/>
  <c r="H364" i="1"/>
  <c r="J252" i="1"/>
  <c r="J204" i="1"/>
  <c r="J282" i="1"/>
  <c r="J234" i="1"/>
  <c r="J186" i="1"/>
  <c r="J156" i="1"/>
  <c r="J140" i="1"/>
  <c r="J116" i="1"/>
  <c r="J147" i="1"/>
  <c r="J99" i="1"/>
  <c r="J51" i="1"/>
  <c r="J19" i="1"/>
  <c r="J80" i="1"/>
  <c r="J48" i="1"/>
  <c r="J165" i="1"/>
  <c r="J133" i="1"/>
  <c r="J117" i="1"/>
  <c r="J85" i="1"/>
  <c r="J21" i="1"/>
  <c r="J276" i="1"/>
  <c r="J260" i="1"/>
  <c r="J244" i="1"/>
  <c r="J228" i="1"/>
  <c r="J212" i="1"/>
  <c r="J196" i="1"/>
  <c r="J180" i="1"/>
  <c r="J274" i="1"/>
  <c r="J258" i="1"/>
  <c r="J242" i="1"/>
  <c r="J226" i="1"/>
  <c r="J210" i="1"/>
  <c r="J194" i="1"/>
  <c r="J178" i="1"/>
  <c r="J168" i="1"/>
  <c r="J160" i="1"/>
  <c r="J152" i="1"/>
  <c r="J144" i="1"/>
  <c r="J136" i="1"/>
  <c r="J128" i="1"/>
  <c r="J120" i="1"/>
  <c r="J171" i="1"/>
  <c r="J155" i="1"/>
  <c r="J139" i="1"/>
  <c r="J123" i="1"/>
  <c r="J107" i="1"/>
  <c r="J91" i="1"/>
  <c r="J75" i="1"/>
  <c r="J59" i="1"/>
  <c r="J43" i="1"/>
  <c r="J27" i="1"/>
  <c r="J11" i="1"/>
  <c r="J104" i="1"/>
  <c r="J88" i="1"/>
  <c r="J72" i="1"/>
  <c r="J56" i="1"/>
  <c r="J40" i="1"/>
  <c r="J24" i="1"/>
  <c r="J173" i="1"/>
  <c r="J157" i="1"/>
  <c r="J141" i="1"/>
  <c r="J125" i="1"/>
  <c r="J109" i="1"/>
  <c r="J93" i="1"/>
  <c r="J77" i="1"/>
  <c r="J61" i="1"/>
  <c r="J45" i="1"/>
  <c r="J29" i="1"/>
  <c r="J13" i="1"/>
  <c r="J7" i="1"/>
  <c r="J268" i="1"/>
  <c r="J236" i="1"/>
  <c r="J188" i="1"/>
  <c r="J266" i="1"/>
  <c r="J218" i="1"/>
  <c r="J172" i="1"/>
  <c r="J148" i="1"/>
  <c r="J124" i="1"/>
  <c r="J163" i="1"/>
  <c r="J115" i="1"/>
  <c r="J83" i="1"/>
  <c r="J35" i="1"/>
  <c r="J96" i="1"/>
  <c r="J64" i="1"/>
  <c r="J16" i="1"/>
  <c r="J149" i="1"/>
  <c r="J101" i="1"/>
  <c r="J69" i="1"/>
  <c r="J37" i="1"/>
  <c r="J272" i="1"/>
  <c r="J256" i="1"/>
  <c r="J240" i="1"/>
  <c r="J224" i="1"/>
  <c r="J208" i="1"/>
  <c r="J192" i="1"/>
  <c r="J176" i="1"/>
  <c r="J270" i="1"/>
  <c r="J254" i="1"/>
  <c r="J238" i="1"/>
  <c r="J222" i="1"/>
  <c r="J206" i="1"/>
  <c r="J190" i="1"/>
  <c r="J174" i="1"/>
  <c r="J166" i="1"/>
  <c r="J158" i="1"/>
  <c r="J150" i="1"/>
  <c r="J142" i="1"/>
  <c r="J134" i="1"/>
  <c r="J126" i="1"/>
  <c r="J118" i="1"/>
  <c r="J167" i="1"/>
  <c r="J151" i="1"/>
  <c r="J135" i="1"/>
  <c r="J119" i="1"/>
  <c r="J103" i="1"/>
  <c r="J87" i="1"/>
  <c r="J71" i="1"/>
  <c r="J55" i="1"/>
  <c r="J39" i="1"/>
  <c r="J23" i="1"/>
  <c r="J9" i="1"/>
  <c r="J100" i="1"/>
  <c r="J84" i="1"/>
  <c r="J68" i="1"/>
  <c r="J52" i="1"/>
  <c r="J36" i="1"/>
  <c r="J20" i="1"/>
  <c r="J169" i="1"/>
  <c r="J153" i="1"/>
  <c r="J137" i="1"/>
  <c r="J121" i="1"/>
  <c r="J105" i="1"/>
  <c r="J89" i="1"/>
  <c r="J73" i="1"/>
  <c r="J57" i="1"/>
  <c r="J41" i="1"/>
  <c r="J25" i="1"/>
  <c r="I7" i="3" l="1"/>
  <c r="H19" i="3"/>
  <c r="I19" i="3" s="1"/>
  <c r="J364" i="1"/>
  <c r="J19" i="3" l="1"/>
  <c r="J14" i="3"/>
  <c r="J11" i="3"/>
  <c r="J13" i="3"/>
  <c r="J10" i="3"/>
  <c r="J17" i="3"/>
  <c r="J16" i="3"/>
  <c r="J12" i="3"/>
  <c r="J9" i="3"/>
  <c r="J15" i="3"/>
  <c r="J8" i="3"/>
  <c r="J7" i="3"/>
  <c r="J366" i="1"/>
  <c r="J367" i="1"/>
  <c r="K14" i="1" l="1"/>
  <c r="L14" i="1" s="1"/>
  <c r="N14" i="1" s="1"/>
  <c r="O14" i="1" s="1"/>
  <c r="K18" i="1"/>
  <c r="L18" i="1" s="1"/>
  <c r="N18" i="1" s="1"/>
  <c r="O18" i="1" s="1"/>
  <c r="K22" i="1"/>
  <c r="L22" i="1" s="1"/>
  <c r="N22" i="1" s="1"/>
  <c r="O22" i="1" s="1"/>
  <c r="K26" i="1"/>
  <c r="L26" i="1" s="1"/>
  <c r="N26" i="1" s="1"/>
  <c r="O26" i="1" s="1"/>
  <c r="K30" i="1"/>
  <c r="L30" i="1" s="1"/>
  <c r="N30" i="1" s="1"/>
  <c r="O30" i="1" s="1"/>
  <c r="K34" i="1"/>
  <c r="L34" i="1" s="1"/>
  <c r="N34" i="1" s="1"/>
  <c r="O34" i="1" s="1"/>
  <c r="K38" i="1"/>
  <c r="L38" i="1" s="1"/>
  <c r="N38" i="1" s="1"/>
  <c r="O38" i="1" s="1"/>
  <c r="K46" i="1"/>
  <c r="L46" i="1" s="1"/>
  <c r="N46" i="1" s="1"/>
  <c r="O46" i="1" s="1"/>
  <c r="K50" i="1"/>
  <c r="L50" i="1" s="1"/>
  <c r="N50" i="1" s="1"/>
  <c r="O50" i="1" s="1"/>
  <c r="K54" i="1"/>
  <c r="L54" i="1" s="1"/>
  <c r="N54" i="1" s="1"/>
  <c r="O54" i="1" s="1"/>
  <c r="K58" i="1"/>
  <c r="L58" i="1" s="1"/>
  <c r="N58" i="1" s="1"/>
  <c r="O58" i="1" s="1"/>
  <c r="K62" i="1"/>
  <c r="L62" i="1" s="1"/>
  <c r="N62" i="1" s="1"/>
  <c r="O62" i="1" s="1"/>
  <c r="K66" i="1"/>
  <c r="L66" i="1" s="1"/>
  <c r="N66" i="1" s="1"/>
  <c r="O66" i="1" s="1"/>
  <c r="K70" i="1"/>
  <c r="L70" i="1" s="1"/>
  <c r="N70" i="1" s="1"/>
  <c r="O70" i="1" s="1"/>
  <c r="K78" i="1"/>
  <c r="L78" i="1" s="1"/>
  <c r="N78" i="1" s="1"/>
  <c r="O78" i="1" s="1"/>
  <c r="K82" i="1"/>
  <c r="L82" i="1" s="1"/>
  <c r="N82" i="1" s="1"/>
  <c r="O82" i="1" s="1"/>
  <c r="K86" i="1"/>
  <c r="L86" i="1" s="1"/>
  <c r="N86" i="1" s="1"/>
  <c r="O86" i="1" s="1"/>
  <c r="K90" i="1"/>
  <c r="L90" i="1" s="1"/>
  <c r="N90" i="1" s="1"/>
  <c r="O90" i="1" s="1"/>
  <c r="K94" i="1"/>
  <c r="L94" i="1" s="1"/>
  <c r="N94" i="1" s="1"/>
  <c r="O94" i="1" s="1"/>
  <c r="K98" i="1"/>
  <c r="L98" i="1" s="1"/>
  <c r="N98" i="1" s="1"/>
  <c r="O98" i="1" s="1"/>
  <c r="K102" i="1"/>
  <c r="L102" i="1" s="1"/>
  <c r="N102" i="1" s="1"/>
  <c r="O102" i="1" s="1"/>
  <c r="K110" i="1"/>
  <c r="L110" i="1" s="1"/>
  <c r="N110" i="1" s="1"/>
  <c r="O110" i="1" s="1"/>
  <c r="K177" i="1"/>
  <c r="L177" i="1" s="1"/>
  <c r="N177" i="1" s="1"/>
  <c r="O177" i="1" s="1"/>
  <c r="K181" i="1"/>
  <c r="L181" i="1" s="1"/>
  <c r="N181" i="1" s="1"/>
  <c r="O181" i="1" s="1"/>
  <c r="K185" i="1"/>
  <c r="L185" i="1" s="1"/>
  <c r="N185" i="1" s="1"/>
  <c r="O185" i="1" s="1"/>
  <c r="K189" i="1"/>
  <c r="L189" i="1" s="1"/>
  <c r="N189" i="1" s="1"/>
  <c r="O189" i="1" s="1"/>
  <c r="K193" i="1"/>
  <c r="L193" i="1" s="1"/>
  <c r="N193" i="1" s="1"/>
  <c r="O193" i="1" s="1"/>
  <c r="K197" i="1"/>
  <c r="L197" i="1" s="1"/>
  <c r="N197" i="1" s="1"/>
  <c r="O197" i="1" s="1"/>
  <c r="K201" i="1"/>
  <c r="L201" i="1" s="1"/>
  <c r="N201" i="1" s="1"/>
  <c r="O201" i="1" s="1"/>
  <c r="K205" i="1"/>
  <c r="L205" i="1" s="1"/>
  <c r="N205" i="1" s="1"/>
  <c r="O205" i="1" s="1"/>
  <c r="K209" i="1"/>
  <c r="L209" i="1" s="1"/>
  <c r="N209" i="1" s="1"/>
  <c r="O209" i="1" s="1"/>
  <c r="K213" i="1"/>
  <c r="L213" i="1" s="1"/>
  <c r="N213" i="1" s="1"/>
  <c r="O213" i="1" s="1"/>
  <c r="K217" i="1"/>
  <c r="L217" i="1" s="1"/>
  <c r="N217" i="1" s="1"/>
  <c r="O217" i="1" s="1"/>
  <c r="K221" i="1"/>
  <c r="L221" i="1" s="1"/>
  <c r="N221" i="1" s="1"/>
  <c r="O221" i="1" s="1"/>
  <c r="K225" i="1"/>
  <c r="L225" i="1" s="1"/>
  <c r="N225" i="1" s="1"/>
  <c r="O225" i="1" s="1"/>
  <c r="K229" i="1"/>
  <c r="L229" i="1" s="1"/>
  <c r="N229" i="1" s="1"/>
  <c r="O229" i="1" s="1"/>
  <c r="K233" i="1"/>
  <c r="L233" i="1" s="1"/>
  <c r="N233" i="1" s="1"/>
  <c r="O233" i="1" s="1"/>
  <c r="K237" i="1"/>
  <c r="L237" i="1" s="1"/>
  <c r="N237" i="1" s="1"/>
  <c r="O237" i="1" s="1"/>
  <c r="K241" i="1"/>
  <c r="L241" i="1" s="1"/>
  <c r="N241" i="1" s="1"/>
  <c r="O241" i="1" s="1"/>
  <c r="K245" i="1"/>
  <c r="L245" i="1" s="1"/>
  <c r="N245" i="1" s="1"/>
  <c r="O245" i="1" s="1"/>
  <c r="K249" i="1"/>
  <c r="L249" i="1" s="1"/>
  <c r="N249" i="1" s="1"/>
  <c r="O249" i="1" s="1"/>
  <c r="K253" i="1"/>
  <c r="L253" i="1" s="1"/>
  <c r="N253" i="1" s="1"/>
  <c r="O253" i="1" s="1"/>
  <c r="K257" i="1"/>
  <c r="L257" i="1" s="1"/>
  <c r="N257" i="1" s="1"/>
  <c r="O257" i="1" s="1"/>
  <c r="K261" i="1"/>
  <c r="L261" i="1" s="1"/>
  <c r="N261" i="1" s="1"/>
  <c r="O261" i="1" s="1"/>
  <c r="K265" i="1"/>
  <c r="L265" i="1" s="1"/>
  <c r="N265" i="1" s="1"/>
  <c r="O265" i="1" s="1"/>
  <c r="K269" i="1"/>
  <c r="L269" i="1" s="1"/>
  <c r="N269" i="1" s="1"/>
  <c r="O269" i="1" s="1"/>
  <c r="K273" i="1"/>
  <c r="L273" i="1" s="1"/>
  <c r="N273" i="1" s="1"/>
  <c r="O273" i="1" s="1"/>
  <c r="K277" i="1"/>
  <c r="L277" i="1" s="1"/>
  <c r="N277" i="1" s="1"/>
  <c r="O277" i="1" s="1"/>
  <c r="K281" i="1"/>
  <c r="L281" i="1" s="1"/>
  <c r="N281" i="1" s="1"/>
  <c r="O281" i="1" s="1"/>
  <c r="K285" i="1"/>
  <c r="L285" i="1" s="1"/>
  <c r="N285" i="1" s="1"/>
  <c r="O285" i="1" s="1"/>
  <c r="K289" i="1"/>
  <c r="L289" i="1" s="1"/>
  <c r="N289" i="1" s="1"/>
  <c r="O289" i="1" s="1"/>
  <c r="K293" i="1"/>
  <c r="L293" i="1" s="1"/>
  <c r="N293" i="1" s="1"/>
  <c r="O293" i="1" s="1"/>
  <c r="K297" i="1"/>
  <c r="L297" i="1" s="1"/>
  <c r="N297" i="1" s="1"/>
  <c r="O297" i="1" s="1"/>
  <c r="K301" i="1"/>
  <c r="L301" i="1" s="1"/>
  <c r="N301" i="1" s="1"/>
  <c r="O301" i="1" s="1"/>
  <c r="K305" i="1"/>
  <c r="L305" i="1" s="1"/>
  <c r="N305" i="1" s="1"/>
  <c r="O305" i="1" s="1"/>
  <c r="K309" i="1"/>
  <c r="L309" i="1" s="1"/>
  <c r="N309" i="1" s="1"/>
  <c r="O309" i="1" s="1"/>
  <c r="K313" i="1"/>
  <c r="L313" i="1" s="1"/>
  <c r="N313" i="1" s="1"/>
  <c r="O313" i="1" s="1"/>
  <c r="K317" i="1"/>
  <c r="L317" i="1" s="1"/>
  <c r="N317" i="1" s="1"/>
  <c r="O317" i="1" s="1"/>
  <c r="K325" i="1"/>
  <c r="L325" i="1" s="1"/>
  <c r="N325" i="1" s="1"/>
  <c r="O325" i="1" s="1"/>
  <c r="K329" i="1"/>
  <c r="L329" i="1" s="1"/>
  <c r="N329" i="1" s="1"/>
  <c r="O329" i="1" s="1"/>
  <c r="K333" i="1"/>
  <c r="L333" i="1" s="1"/>
  <c r="N333" i="1" s="1"/>
  <c r="O333" i="1" s="1"/>
  <c r="K337" i="1"/>
  <c r="L337" i="1" s="1"/>
  <c r="N337" i="1" s="1"/>
  <c r="O337" i="1" s="1"/>
  <c r="K341" i="1"/>
  <c r="L341" i="1" s="1"/>
  <c r="N341" i="1" s="1"/>
  <c r="O341" i="1" s="1"/>
  <c r="K345" i="1"/>
  <c r="L345" i="1" s="1"/>
  <c r="N345" i="1" s="1"/>
  <c r="O345" i="1" s="1"/>
  <c r="K349" i="1"/>
  <c r="L349" i="1" s="1"/>
  <c r="N349" i="1" s="1"/>
  <c r="O349" i="1" s="1"/>
  <c r="K353" i="1"/>
  <c r="L353" i="1" s="1"/>
  <c r="N353" i="1" s="1"/>
  <c r="O353" i="1" s="1"/>
  <c r="K357" i="1"/>
  <c r="L357" i="1" s="1"/>
  <c r="N357" i="1" s="1"/>
  <c r="O357" i="1" s="1"/>
  <c r="K361" i="1"/>
  <c r="L361" i="1" s="1"/>
  <c r="N361" i="1" s="1"/>
  <c r="O361" i="1" s="1"/>
  <c r="K286" i="1"/>
  <c r="L286" i="1" s="1"/>
  <c r="N286" i="1" s="1"/>
  <c r="O286" i="1" s="1"/>
  <c r="K290" i="1"/>
  <c r="L290" i="1" s="1"/>
  <c r="N290" i="1" s="1"/>
  <c r="O290" i="1" s="1"/>
  <c r="K294" i="1"/>
  <c r="L294" i="1" s="1"/>
  <c r="N294" i="1" s="1"/>
  <c r="O294" i="1" s="1"/>
  <c r="K298" i="1"/>
  <c r="L298" i="1" s="1"/>
  <c r="N298" i="1" s="1"/>
  <c r="O298" i="1" s="1"/>
  <c r="K302" i="1"/>
  <c r="L302" i="1" s="1"/>
  <c r="N302" i="1" s="1"/>
  <c r="O302" i="1" s="1"/>
  <c r="K306" i="1"/>
  <c r="L306" i="1" s="1"/>
  <c r="N306" i="1" s="1"/>
  <c r="O306" i="1" s="1"/>
  <c r="K175" i="1"/>
  <c r="L175" i="1" s="1"/>
  <c r="N175" i="1" s="1"/>
  <c r="O175" i="1" s="1"/>
  <c r="K179" i="1"/>
  <c r="L179" i="1" s="1"/>
  <c r="N179" i="1" s="1"/>
  <c r="O179" i="1" s="1"/>
  <c r="K183" i="1"/>
  <c r="L183" i="1" s="1"/>
  <c r="N183" i="1" s="1"/>
  <c r="O183" i="1" s="1"/>
  <c r="K187" i="1"/>
  <c r="L187" i="1" s="1"/>
  <c r="N187" i="1" s="1"/>
  <c r="O187" i="1" s="1"/>
  <c r="K191" i="1"/>
  <c r="L191" i="1" s="1"/>
  <c r="N191" i="1" s="1"/>
  <c r="O191" i="1" s="1"/>
  <c r="K195" i="1"/>
  <c r="L195" i="1" s="1"/>
  <c r="N195" i="1" s="1"/>
  <c r="O195" i="1" s="1"/>
  <c r="K199" i="1"/>
  <c r="L199" i="1" s="1"/>
  <c r="N199" i="1" s="1"/>
  <c r="O199" i="1" s="1"/>
  <c r="K203" i="1"/>
  <c r="L203" i="1" s="1"/>
  <c r="N203" i="1" s="1"/>
  <c r="O203" i="1" s="1"/>
  <c r="K207" i="1"/>
  <c r="L207" i="1" s="1"/>
  <c r="N207" i="1" s="1"/>
  <c r="O207" i="1" s="1"/>
  <c r="K211" i="1"/>
  <c r="L211" i="1" s="1"/>
  <c r="N211" i="1" s="1"/>
  <c r="O211" i="1" s="1"/>
  <c r="K215" i="1"/>
  <c r="L215" i="1" s="1"/>
  <c r="N215" i="1" s="1"/>
  <c r="O215" i="1" s="1"/>
  <c r="K219" i="1"/>
  <c r="L219" i="1" s="1"/>
  <c r="N219" i="1" s="1"/>
  <c r="O219" i="1" s="1"/>
  <c r="K223" i="1"/>
  <c r="L223" i="1" s="1"/>
  <c r="N223" i="1" s="1"/>
  <c r="O223" i="1" s="1"/>
  <c r="K227" i="1"/>
  <c r="L227" i="1" s="1"/>
  <c r="N227" i="1" s="1"/>
  <c r="O227" i="1" s="1"/>
  <c r="K231" i="1"/>
  <c r="L231" i="1" s="1"/>
  <c r="N231" i="1" s="1"/>
  <c r="O231" i="1" s="1"/>
  <c r="K235" i="1"/>
  <c r="L235" i="1" s="1"/>
  <c r="N235" i="1" s="1"/>
  <c r="O235" i="1" s="1"/>
  <c r="K243" i="1"/>
  <c r="L243" i="1" s="1"/>
  <c r="N243" i="1" s="1"/>
  <c r="O243" i="1" s="1"/>
  <c r="K259" i="1"/>
  <c r="L259" i="1" s="1"/>
  <c r="N259" i="1" s="1"/>
  <c r="O259" i="1" s="1"/>
  <c r="K275" i="1"/>
  <c r="L275" i="1" s="1"/>
  <c r="N275" i="1" s="1"/>
  <c r="O275" i="1" s="1"/>
  <c r="K291" i="1"/>
  <c r="L291" i="1" s="1"/>
  <c r="N291" i="1" s="1"/>
  <c r="O291" i="1" s="1"/>
  <c r="K292" i="1"/>
  <c r="L292" i="1" s="1"/>
  <c r="N292" i="1" s="1"/>
  <c r="O292" i="1" s="1"/>
  <c r="K307" i="1"/>
  <c r="L307" i="1" s="1"/>
  <c r="N307" i="1" s="1"/>
  <c r="O307" i="1" s="1"/>
  <c r="K308" i="1"/>
  <c r="L308" i="1" s="1"/>
  <c r="N308" i="1" s="1"/>
  <c r="O308" i="1" s="1"/>
  <c r="K247" i="1"/>
  <c r="L247" i="1" s="1"/>
  <c r="N247" i="1" s="1"/>
  <c r="O247" i="1" s="1"/>
  <c r="K263" i="1"/>
  <c r="L263" i="1" s="1"/>
  <c r="N263" i="1" s="1"/>
  <c r="O263" i="1" s="1"/>
  <c r="K279" i="1"/>
  <c r="L279" i="1" s="1"/>
  <c r="N279" i="1" s="1"/>
  <c r="O279" i="1" s="1"/>
  <c r="K295" i="1"/>
  <c r="L295" i="1" s="1"/>
  <c r="N295" i="1" s="1"/>
  <c r="O295" i="1" s="1"/>
  <c r="K296" i="1"/>
  <c r="L296" i="1" s="1"/>
  <c r="N296" i="1" s="1"/>
  <c r="O296" i="1" s="1"/>
  <c r="K310" i="1"/>
  <c r="L310" i="1" s="1"/>
  <c r="N310" i="1" s="1"/>
  <c r="O310" i="1" s="1"/>
  <c r="K314" i="1"/>
  <c r="L314" i="1" s="1"/>
  <c r="N314" i="1" s="1"/>
  <c r="O314" i="1" s="1"/>
  <c r="K318" i="1"/>
  <c r="L318" i="1" s="1"/>
  <c r="N318" i="1" s="1"/>
  <c r="O318" i="1" s="1"/>
  <c r="K322" i="1"/>
  <c r="L322" i="1" s="1"/>
  <c r="N322" i="1" s="1"/>
  <c r="O322" i="1" s="1"/>
  <c r="K326" i="1"/>
  <c r="L326" i="1" s="1"/>
  <c r="N326" i="1" s="1"/>
  <c r="O326" i="1" s="1"/>
  <c r="K330" i="1"/>
  <c r="L330" i="1" s="1"/>
  <c r="N330" i="1" s="1"/>
  <c r="O330" i="1" s="1"/>
  <c r="K334" i="1"/>
  <c r="L334" i="1" s="1"/>
  <c r="N334" i="1" s="1"/>
  <c r="O334" i="1" s="1"/>
  <c r="K338" i="1"/>
  <c r="L338" i="1" s="1"/>
  <c r="N338" i="1" s="1"/>
  <c r="O338" i="1" s="1"/>
  <c r="K342" i="1"/>
  <c r="L342" i="1" s="1"/>
  <c r="N342" i="1" s="1"/>
  <c r="O342" i="1" s="1"/>
  <c r="K346" i="1"/>
  <c r="L346" i="1" s="1"/>
  <c r="N346" i="1" s="1"/>
  <c r="O346" i="1" s="1"/>
  <c r="K350" i="1"/>
  <c r="L350" i="1" s="1"/>
  <c r="N350" i="1" s="1"/>
  <c r="O350" i="1" s="1"/>
  <c r="K354" i="1"/>
  <c r="L354" i="1" s="1"/>
  <c r="N354" i="1" s="1"/>
  <c r="O354" i="1" s="1"/>
  <c r="K358" i="1"/>
  <c r="L358" i="1" s="1"/>
  <c r="N358" i="1" s="1"/>
  <c r="O358" i="1" s="1"/>
  <c r="K362" i="1"/>
  <c r="L362" i="1" s="1"/>
  <c r="N362" i="1" s="1"/>
  <c r="O362" i="1" s="1"/>
  <c r="K251" i="1"/>
  <c r="L251" i="1" s="1"/>
  <c r="N251" i="1" s="1"/>
  <c r="O251" i="1" s="1"/>
  <c r="K267" i="1"/>
  <c r="L267" i="1" s="1"/>
  <c r="N267" i="1" s="1"/>
  <c r="O267" i="1" s="1"/>
  <c r="K283" i="1"/>
  <c r="L283" i="1" s="1"/>
  <c r="N283" i="1" s="1"/>
  <c r="O283" i="1" s="1"/>
  <c r="K284" i="1"/>
  <c r="L284" i="1" s="1"/>
  <c r="N284" i="1" s="1"/>
  <c r="O284" i="1" s="1"/>
  <c r="K299" i="1"/>
  <c r="L299" i="1" s="1"/>
  <c r="N299" i="1" s="1"/>
  <c r="O299" i="1" s="1"/>
  <c r="K300" i="1"/>
  <c r="L300" i="1" s="1"/>
  <c r="N300" i="1" s="1"/>
  <c r="O300" i="1" s="1"/>
  <c r="K311" i="1"/>
  <c r="L311" i="1" s="1"/>
  <c r="N311" i="1" s="1"/>
  <c r="O311" i="1" s="1"/>
  <c r="K312" i="1"/>
  <c r="L312" i="1" s="1"/>
  <c r="N312" i="1" s="1"/>
  <c r="O312" i="1" s="1"/>
  <c r="K315" i="1"/>
  <c r="L315" i="1" s="1"/>
  <c r="N315" i="1" s="1"/>
  <c r="O315" i="1" s="1"/>
  <c r="K316" i="1"/>
  <c r="L316" i="1" s="1"/>
  <c r="N316" i="1" s="1"/>
  <c r="O316" i="1" s="1"/>
  <c r="K319" i="1"/>
  <c r="L319" i="1" s="1"/>
  <c r="N319" i="1" s="1"/>
  <c r="O319" i="1" s="1"/>
  <c r="K320" i="1"/>
  <c r="L320" i="1" s="1"/>
  <c r="N320" i="1" s="1"/>
  <c r="O320" i="1" s="1"/>
  <c r="K323" i="1"/>
  <c r="L323" i="1" s="1"/>
  <c r="N323" i="1" s="1"/>
  <c r="O323" i="1" s="1"/>
  <c r="K324" i="1"/>
  <c r="L324" i="1" s="1"/>
  <c r="N324" i="1" s="1"/>
  <c r="O324" i="1" s="1"/>
  <c r="K327" i="1"/>
  <c r="L327" i="1" s="1"/>
  <c r="N327" i="1" s="1"/>
  <c r="O327" i="1" s="1"/>
  <c r="K328" i="1"/>
  <c r="L328" i="1" s="1"/>
  <c r="N328" i="1" s="1"/>
  <c r="O328" i="1" s="1"/>
  <c r="K331" i="1"/>
  <c r="L331" i="1" s="1"/>
  <c r="N331" i="1" s="1"/>
  <c r="O331" i="1" s="1"/>
  <c r="K332" i="1"/>
  <c r="L332" i="1" s="1"/>
  <c r="N332" i="1" s="1"/>
  <c r="O332" i="1" s="1"/>
  <c r="K335" i="1"/>
  <c r="L335" i="1" s="1"/>
  <c r="N335" i="1" s="1"/>
  <c r="O335" i="1" s="1"/>
  <c r="K336" i="1"/>
  <c r="L336" i="1" s="1"/>
  <c r="N336" i="1" s="1"/>
  <c r="O336" i="1" s="1"/>
  <c r="K339" i="1"/>
  <c r="L339" i="1" s="1"/>
  <c r="N339" i="1" s="1"/>
  <c r="O339" i="1" s="1"/>
  <c r="K340" i="1"/>
  <c r="L340" i="1" s="1"/>
  <c r="N340" i="1" s="1"/>
  <c r="O340" i="1" s="1"/>
  <c r="K343" i="1"/>
  <c r="L343" i="1" s="1"/>
  <c r="N343" i="1" s="1"/>
  <c r="O343" i="1" s="1"/>
  <c r="K344" i="1"/>
  <c r="L344" i="1" s="1"/>
  <c r="N344" i="1" s="1"/>
  <c r="O344" i="1" s="1"/>
  <c r="K347" i="1"/>
  <c r="L347" i="1" s="1"/>
  <c r="N347" i="1" s="1"/>
  <c r="O347" i="1" s="1"/>
  <c r="K348" i="1"/>
  <c r="L348" i="1" s="1"/>
  <c r="N348" i="1" s="1"/>
  <c r="O348" i="1" s="1"/>
  <c r="K351" i="1"/>
  <c r="L351" i="1" s="1"/>
  <c r="N351" i="1" s="1"/>
  <c r="O351" i="1" s="1"/>
  <c r="K352" i="1"/>
  <c r="L352" i="1" s="1"/>
  <c r="N352" i="1" s="1"/>
  <c r="O352" i="1" s="1"/>
  <c r="K355" i="1"/>
  <c r="L355" i="1" s="1"/>
  <c r="N355" i="1" s="1"/>
  <c r="O355" i="1" s="1"/>
  <c r="K356" i="1"/>
  <c r="L356" i="1" s="1"/>
  <c r="N356" i="1" s="1"/>
  <c r="O356" i="1" s="1"/>
  <c r="K359" i="1"/>
  <c r="L359" i="1" s="1"/>
  <c r="N359" i="1" s="1"/>
  <c r="O359" i="1" s="1"/>
  <c r="K360" i="1"/>
  <c r="L360" i="1" s="1"/>
  <c r="N360" i="1" s="1"/>
  <c r="O360" i="1" s="1"/>
  <c r="K8" i="1"/>
  <c r="L8" i="1" s="1"/>
  <c r="N8" i="1" s="1"/>
  <c r="O8" i="1" s="1"/>
  <c r="K287" i="1"/>
  <c r="L287" i="1" s="1"/>
  <c r="N287" i="1" s="1"/>
  <c r="O287" i="1" s="1"/>
  <c r="K271" i="1"/>
  <c r="L271" i="1" s="1"/>
  <c r="N271" i="1" s="1"/>
  <c r="O271" i="1" s="1"/>
  <c r="C4" i="1"/>
  <c r="K288" i="1"/>
  <c r="L288" i="1" s="1"/>
  <c r="N288" i="1" s="1"/>
  <c r="O288" i="1" s="1"/>
  <c r="K303" i="1"/>
  <c r="L303" i="1" s="1"/>
  <c r="N303" i="1" s="1"/>
  <c r="O303" i="1" s="1"/>
  <c r="K239" i="1"/>
  <c r="L239" i="1" s="1"/>
  <c r="N239" i="1" s="1"/>
  <c r="O239" i="1" s="1"/>
  <c r="K255" i="1"/>
  <c r="L255" i="1" s="1"/>
  <c r="N255" i="1" s="1"/>
  <c r="O255" i="1" s="1"/>
  <c r="K304" i="1"/>
  <c r="L304" i="1" s="1"/>
  <c r="N304" i="1" s="1"/>
  <c r="O304" i="1" s="1"/>
  <c r="K10" i="1"/>
  <c r="L10" i="1" s="1"/>
  <c r="N10" i="1" s="1"/>
  <c r="O10" i="1" s="1"/>
  <c r="K42" i="1"/>
  <c r="L42" i="1" s="1"/>
  <c r="N42" i="1" s="1"/>
  <c r="O42" i="1" s="1"/>
  <c r="K106" i="1"/>
  <c r="L106" i="1" s="1"/>
  <c r="N106" i="1" s="1"/>
  <c r="O106" i="1" s="1"/>
  <c r="K74" i="1"/>
  <c r="L74" i="1" s="1"/>
  <c r="N74" i="1" s="1"/>
  <c r="O74" i="1" s="1"/>
  <c r="K321" i="1"/>
  <c r="L321" i="1" s="1"/>
  <c r="N321" i="1" s="1"/>
  <c r="O321" i="1" s="1"/>
  <c r="K87" i="1"/>
  <c r="L87" i="1" s="1"/>
  <c r="N87" i="1" s="1"/>
  <c r="O87" i="1" s="1"/>
  <c r="K55" i="1"/>
  <c r="L55" i="1" s="1"/>
  <c r="N55" i="1" s="1"/>
  <c r="O55" i="1" s="1"/>
  <c r="K23" i="1"/>
  <c r="L23" i="1" s="1"/>
  <c r="N23" i="1" s="1"/>
  <c r="O23" i="1" s="1"/>
  <c r="K250" i="1"/>
  <c r="L250" i="1" s="1"/>
  <c r="N250" i="1" s="1"/>
  <c r="O250" i="1" s="1"/>
  <c r="K53" i="1"/>
  <c r="L53" i="1" s="1"/>
  <c r="N53" i="1" s="1"/>
  <c r="O53" i="1" s="1"/>
  <c r="K264" i="1"/>
  <c r="L264" i="1" s="1"/>
  <c r="N264" i="1" s="1"/>
  <c r="O264" i="1" s="1"/>
  <c r="K200" i="1"/>
  <c r="L200" i="1" s="1"/>
  <c r="N200" i="1" s="1"/>
  <c r="O200" i="1" s="1"/>
  <c r="K214" i="1"/>
  <c r="L214" i="1" s="1"/>
  <c r="N214" i="1" s="1"/>
  <c r="O214" i="1" s="1"/>
  <c r="K162" i="1"/>
  <c r="L162" i="1" s="1"/>
  <c r="N162" i="1" s="1"/>
  <c r="O162" i="1" s="1"/>
  <c r="K130" i="1"/>
  <c r="L130" i="1" s="1"/>
  <c r="N130" i="1" s="1"/>
  <c r="O130" i="1" s="1"/>
  <c r="K143" i="1"/>
  <c r="L143" i="1" s="1"/>
  <c r="N143" i="1" s="1"/>
  <c r="O143" i="1" s="1"/>
  <c r="K28" i="1"/>
  <c r="L28" i="1" s="1"/>
  <c r="N28" i="1" s="1"/>
  <c r="O28" i="1" s="1"/>
  <c r="K97" i="1"/>
  <c r="L97" i="1" s="1"/>
  <c r="N97" i="1" s="1"/>
  <c r="O97" i="1" s="1"/>
  <c r="K33" i="1"/>
  <c r="L33" i="1" s="1"/>
  <c r="N33" i="1" s="1"/>
  <c r="O33" i="1" s="1"/>
  <c r="K204" i="1"/>
  <c r="L204" i="1" s="1"/>
  <c r="N204" i="1" s="1"/>
  <c r="O204" i="1" s="1"/>
  <c r="K234" i="1"/>
  <c r="L234" i="1" s="1"/>
  <c r="N234" i="1" s="1"/>
  <c r="O234" i="1" s="1"/>
  <c r="K156" i="1"/>
  <c r="L156" i="1" s="1"/>
  <c r="N156" i="1" s="1"/>
  <c r="O156" i="1" s="1"/>
  <c r="K116" i="1"/>
  <c r="L116" i="1" s="1"/>
  <c r="N116" i="1" s="1"/>
  <c r="O116" i="1" s="1"/>
  <c r="K99" i="1"/>
  <c r="L99" i="1" s="1"/>
  <c r="N99" i="1" s="1"/>
  <c r="O99" i="1" s="1"/>
  <c r="K19" i="1"/>
  <c r="L19" i="1" s="1"/>
  <c r="N19" i="1" s="1"/>
  <c r="O19" i="1" s="1"/>
  <c r="K48" i="1"/>
  <c r="L48" i="1" s="1"/>
  <c r="N48" i="1" s="1"/>
  <c r="O48" i="1" s="1"/>
  <c r="K133" i="1"/>
  <c r="L133" i="1" s="1"/>
  <c r="N133" i="1" s="1"/>
  <c r="O133" i="1" s="1"/>
  <c r="K85" i="1"/>
  <c r="L85" i="1" s="1"/>
  <c r="N85" i="1" s="1"/>
  <c r="O85" i="1" s="1"/>
  <c r="K276" i="1"/>
  <c r="L276" i="1" s="1"/>
  <c r="N276" i="1" s="1"/>
  <c r="O276" i="1" s="1"/>
  <c r="K244" i="1"/>
  <c r="L244" i="1" s="1"/>
  <c r="N244" i="1" s="1"/>
  <c r="O244" i="1" s="1"/>
  <c r="K212" i="1"/>
  <c r="L212" i="1" s="1"/>
  <c r="N212" i="1" s="1"/>
  <c r="O212" i="1" s="1"/>
  <c r="K180" i="1"/>
  <c r="L180" i="1" s="1"/>
  <c r="N180" i="1" s="1"/>
  <c r="O180" i="1" s="1"/>
  <c r="K258" i="1"/>
  <c r="L258" i="1" s="1"/>
  <c r="N258" i="1" s="1"/>
  <c r="O258" i="1" s="1"/>
  <c r="K226" i="1"/>
  <c r="L226" i="1" s="1"/>
  <c r="N226" i="1" s="1"/>
  <c r="O226" i="1" s="1"/>
  <c r="K194" i="1"/>
  <c r="L194" i="1" s="1"/>
  <c r="N194" i="1" s="1"/>
  <c r="O194" i="1" s="1"/>
  <c r="K168" i="1"/>
  <c r="L168" i="1" s="1"/>
  <c r="N168" i="1" s="1"/>
  <c r="O168" i="1" s="1"/>
  <c r="K152" i="1"/>
  <c r="L152" i="1" s="1"/>
  <c r="N152" i="1" s="1"/>
  <c r="O152" i="1" s="1"/>
  <c r="K136" i="1"/>
  <c r="L136" i="1" s="1"/>
  <c r="N136" i="1" s="1"/>
  <c r="O136" i="1" s="1"/>
  <c r="K120" i="1"/>
  <c r="L120" i="1" s="1"/>
  <c r="N120" i="1" s="1"/>
  <c r="O120" i="1" s="1"/>
  <c r="K155" i="1"/>
  <c r="L155" i="1" s="1"/>
  <c r="N155" i="1" s="1"/>
  <c r="O155" i="1" s="1"/>
  <c r="K123" i="1"/>
  <c r="L123" i="1" s="1"/>
  <c r="N123" i="1" s="1"/>
  <c r="O123" i="1" s="1"/>
  <c r="K91" i="1"/>
  <c r="L91" i="1" s="1"/>
  <c r="N91" i="1" s="1"/>
  <c r="O91" i="1" s="1"/>
  <c r="K59" i="1"/>
  <c r="L59" i="1" s="1"/>
  <c r="N59" i="1" s="1"/>
  <c r="O59" i="1" s="1"/>
  <c r="K27" i="1"/>
  <c r="L27" i="1" s="1"/>
  <c r="N27" i="1" s="1"/>
  <c r="O27" i="1" s="1"/>
  <c r="K104" i="1"/>
  <c r="L104" i="1" s="1"/>
  <c r="N104" i="1" s="1"/>
  <c r="O104" i="1" s="1"/>
  <c r="K72" i="1"/>
  <c r="L72" i="1" s="1"/>
  <c r="N72" i="1" s="1"/>
  <c r="O72" i="1" s="1"/>
  <c r="K40" i="1"/>
  <c r="L40" i="1" s="1"/>
  <c r="N40" i="1" s="1"/>
  <c r="O40" i="1" s="1"/>
  <c r="K173" i="1"/>
  <c r="L173" i="1" s="1"/>
  <c r="N173" i="1" s="1"/>
  <c r="O173" i="1" s="1"/>
  <c r="K141" i="1"/>
  <c r="L141" i="1" s="1"/>
  <c r="N141" i="1" s="1"/>
  <c r="O141" i="1" s="1"/>
  <c r="K109" i="1"/>
  <c r="L109" i="1" s="1"/>
  <c r="N109" i="1" s="1"/>
  <c r="O109" i="1" s="1"/>
  <c r="K77" i="1"/>
  <c r="L77" i="1" s="1"/>
  <c r="N77" i="1" s="1"/>
  <c r="O77" i="1" s="1"/>
  <c r="K45" i="1"/>
  <c r="L45" i="1" s="1"/>
  <c r="N45" i="1" s="1"/>
  <c r="O45" i="1" s="1"/>
  <c r="K13" i="1"/>
  <c r="L13" i="1" s="1"/>
  <c r="N13" i="1" s="1"/>
  <c r="O13" i="1" s="1"/>
  <c r="K268" i="1"/>
  <c r="L268" i="1" s="1"/>
  <c r="N268" i="1" s="1"/>
  <c r="O268" i="1" s="1"/>
  <c r="K188" i="1"/>
  <c r="L188" i="1" s="1"/>
  <c r="N188" i="1" s="1"/>
  <c r="O188" i="1" s="1"/>
  <c r="K218" i="1"/>
  <c r="L218" i="1" s="1"/>
  <c r="N218" i="1" s="1"/>
  <c r="O218" i="1" s="1"/>
  <c r="K148" i="1"/>
  <c r="L148" i="1" s="1"/>
  <c r="N148" i="1" s="1"/>
  <c r="O148" i="1" s="1"/>
  <c r="K163" i="1"/>
  <c r="L163" i="1" s="1"/>
  <c r="N163" i="1" s="1"/>
  <c r="O163" i="1" s="1"/>
  <c r="K83" i="1"/>
  <c r="L83" i="1" s="1"/>
  <c r="N83" i="1" s="1"/>
  <c r="O83" i="1" s="1"/>
  <c r="K96" i="1"/>
  <c r="L96" i="1" s="1"/>
  <c r="N96" i="1" s="1"/>
  <c r="O96" i="1" s="1"/>
  <c r="K16" i="1"/>
  <c r="L16" i="1" s="1"/>
  <c r="N16" i="1" s="1"/>
  <c r="O16" i="1" s="1"/>
  <c r="K101" i="1"/>
  <c r="L101" i="1" s="1"/>
  <c r="N101" i="1" s="1"/>
  <c r="O101" i="1" s="1"/>
  <c r="K37" i="1"/>
  <c r="L37" i="1" s="1"/>
  <c r="N37" i="1" s="1"/>
  <c r="O37" i="1" s="1"/>
  <c r="K256" i="1"/>
  <c r="L256" i="1" s="1"/>
  <c r="N256" i="1" s="1"/>
  <c r="O256" i="1" s="1"/>
  <c r="K224" i="1"/>
  <c r="L224" i="1" s="1"/>
  <c r="N224" i="1" s="1"/>
  <c r="O224" i="1" s="1"/>
  <c r="K192" i="1"/>
  <c r="L192" i="1" s="1"/>
  <c r="N192" i="1" s="1"/>
  <c r="O192" i="1" s="1"/>
  <c r="K270" i="1"/>
  <c r="L270" i="1" s="1"/>
  <c r="N270" i="1" s="1"/>
  <c r="O270" i="1" s="1"/>
  <c r="K238" i="1"/>
  <c r="L238" i="1" s="1"/>
  <c r="N238" i="1" s="1"/>
  <c r="O238" i="1" s="1"/>
  <c r="K206" i="1"/>
  <c r="L206" i="1" s="1"/>
  <c r="N206" i="1" s="1"/>
  <c r="O206" i="1" s="1"/>
  <c r="K174" i="1"/>
  <c r="L174" i="1" s="1"/>
  <c r="N174" i="1" s="1"/>
  <c r="O174" i="1" s="1"/>
  <c r="K158" i="1"/>
  <c r="L158" i="1" s="1"/>
  <c r="N158" i="1" s="1"/>
  <c r="O158" i="1" s="1"/>
  <c r="K142" i="1"/>
  <c r="L142" i="1" s="1"/>
  <c r="N142" i="1" s="1"/>
  <c r="O142" i="1" s="1"/>
  <c r="K126" i="1"/>
  <c r="L126" i="1" s="1"/>
  <c r="N126" i="1" s="1"/>
  <c r="O126" i="1" s="1"/>
  <c r="K167" i="1"/>
  <c r="L167" i="1" s="1"/>
  <c r="N167" i="1" s="1"/>
  <c r="O167" i="1" s="1"/>
  <c r="K135" i="1"/>
  <c r="L135" i="1" s="1"/>
  <c r="N135" i="1" s="1"/>
  <c r="O135" i="1" s="1"/>
  <c r="K9" i="1"/>
  <c r="L9" i="1" s="1"/>
  <c r="N9" i="1" s="1"/>
  <c r="O9" i="1" s="1"/>
  <c r="K84" i="1"/>
  <c r="L84" i="1" s="1"/>
  <c r="N84" i="1" s="1"/>
  <c r="O84" i="1" s="1"/>
  <c r="K52" i="1"/>
  <c r="L52" i="1" s="1"/>
  <c r="N52" i="1" s="1"/>
  <c r="O52" i="1" s="1"/>
  <c r="K20" i="1"/>
  <c r="L20" i="1" s="1"/>
  <c r="N20" i="1" s="1"/>
  <c r="O20" i="1" s="1"/>
  <c r="K153" i="1"/>
  <c r="L153" i="1" s="1"/>
  <c r="N153" i="1" s="1"/>
  <c r="O153" i="1" s="1"/>
  <c r="K121" i="1"/>
  <c r="L121" i="1" s="1"/>
  <c r="N121" i="1" s="1"/>
  <c r="O121" i="1" s="1"/>
  <c r="K89" i="1"/>
  <c r="L89" i="1" s="1"/>
  <c r="N89" i="1" s="1"/>
  <c r="O89" i="1" s="1"/>
  <c r="K57" i="1"/>
  <c r="L57" i="1" s="1"/>
  <c r="N57" i="1" s="1"/>
  <c r="O57" i="1" s="1"/>
  <c r="K25" i="1"/>
  <c r="L25" i="1" s="1"/>
  <c r="N25" i="1" s="1"/>
  <c r="O25" i="1" s="1"/>
  <c r="K220" i="1"/>
  <c r="L220" i="1" s="1"/>
  <c r="N220" i="1" s="1"/>
  <c r="O220" i="1" s="1"/>
  <c r="K202" i="1"/>
  <c r="L202" i="1" s="1"/>
  <c r="N202" i="1" s="1"/>
  <c r="O202" i="1" s="1"/>
  <c r="K132" i="1"/>
  <c r="L132" i="1" s="1"/>
  <c r="N132" i="1" s="1"/>
  <c r="O132" i="1" s="1"/>
  <c r="K67" i="1"/>
  <c r="L67" i="1" s="1"/>
  <c r="N67" i="1" s="1"/>
  <c r="O67" i="1" s="1"/>
  <c r="K32" i="1"/>
  <c r="L32" i="1" s="1"/>
  <c r="N32" i="1" s="1"/>
  <c r="O32" i="1" s="1"/>
  <c r="K280" i="1"/>
  <c r="L280" i="1" s="1"/>
  <c r="N280" i="1" s="1"/>
  <c r="O280" i="1" s="1"/>
  <c r="K248" i="1"/>
  <c r="L248" i="1" s="1"/>
  <c r="N248" i="1" s="1"/>
  <c r="O248" i="1" s="1"/>
  <c r="K216" i="1"/>
  <c r="L216" i="1" s="1"/>
  <c r="N216" i="1" s="1"/>
  <c r="O216" i="1" s="1"/>
  <c r="K184" i="1"/>
  <c r="L184" i="1" s="1"/>
  <c r="N184" i="1" s="1"/>
  <c r="O184" i="1" s="1"/>
  <c r="K262" i="1"/>
  <c r="L262" i="1" s="1"/>
  <c r="N262" i="1" s="1"/>
  <c r="O262" i="1" s="1"/>
  <c r="K230" i="1"/>
  <c r="L230" i="1" s="1"/>
  <c r="N230" i="1" s="1"/>
  <c r="O230" i="1" s="1"/>
  <c r="K198" i="1"/>
  <c r="L198" i="1" s="1"/>
  <c r="N198" i="1" s="1"/>
  <c r="O198" i="1" s="1"/>
  <c r="K170" i="1"/>
  <c r="L170" i="1" s="1"/>
  <c r="N170" i="1" s="1"/>
  <c r="O170" i="1" s="1"/>
  <c r="K154" i="1"/>
  <c r="L154" i="1" s="1"/>
  <c r="N154" i="1" s="1"/>
  <c r="O154" i="1" s="1"/>
  <c r="K138" i="1"/>
  <c r="L138" i="1" s="1"/>
  <c r="N138" i="1" s="1"/>
  <c r="O138" i="1" s="1"/>
  <c r="K122" i="1"/>
  <c r="L122" i="1" s="1"/>
  <c r="N122" i="1" s="1"/>
  <c r="O122" i="1" s="1"/>
  <c r="K159" i="1"/>
  <c r="L159" i="1" s="1"/>
  <c r="N159" i="1" s="1"/>
  <c r="O159" i="1" s="1"/>
  <c r="K127" i="1"/>
  <c r="L127" i="1" s="1"/>
  <c r="N127" i="1" s="1"/>
  <c r="O127" i="1" s="1"/>
  <c r="K95" i="1"/>
  <c r="L95" i="1" s="1"/>
  <c r="N95" i="1" s="1"/>
  <c r="O95" i="1" s="1"/>
  <c r="K63" i="1"/>
  <c r="L63" i="1" s="1"/>
  <c r="N63" i="1" s="1"/>
  <c r="O63" i="1" s="1"/>
  <c r="K31" i="1"/>
  <c r="L31" i="1" s="1"/>
  <c r="N31" i="1" s="1"/>
  <c r="O31" i="1" s="1"/>
  <c r="K108" i="1"/>
  <c r="L108" i="1" s="1"/>
  <c r="N108" i="1" s="1"/>
  <c r="O108" i="1" s="1"/>
  <c r="K76" i="1"/>
  <c r="L76" i="1" s="1"/>
  <c r="N76" i="1" s="1"/>
  <c r="O76" i="1" s="1"/>
  <c r="K44" i="1"/>
  <c r="L44" i="1" s="1"/>
  <c r="N44" i="1" s="1"/>
  <c r="O44" i="1" s="1"/>
  <c r="K12" i="1"/>
  <c r="L12" i="1" s="1"/>
  <c r="N12" i="1" s="1"/>
  <c r="O12" i="1" s="1"/>
  <c r="K145" i="1"/>
  <c r="L145" i="1" s="1"/>
  <c r="N145" i="1" s="1"/>
  <c r="O145" i="1" s="1"/>
  <c r="K113" i="1"/>
  <c r="L113" i="1" s="1"/>
  <c r="N113" i="1" s="1"/>
  <c r="O113" i="1" s="1"/>
  <c r="K81" i="1"/>
  <c r="L81" i="1" s="1"/>
  <c r="N81" i="1" s="1"/>
  <c r="O81" i="1" s="1"/>
  <c r="K49" i="1"/>
  <c r="L49" i="1" s="1"/>
  <c r="N49" i="1" s="1"/>
  <c r="O49" i="1" s="1"/>
  <c r="K17" i="1"/>
  <c r="L17" i="1" s="1"/>
  <c r="N17" i="1" s="1"/>
  <c r="O17" i="1" s="1"/>
  <c r="K252" i="1"/>
  <c r="L252" i="1" s="1"/>
  <c r="N252" i="1" s="1"/>
  <c r="O252" i="1" s="1"/>
  <c r="K282" i="1"/>
  <c r="L282" i="1" s="1"/>
  <c r="N282" i="1" s="1"/>
  <c r="O282" i="1" s="1"/>
  <c r="K186" i="1"/>
  <c r="L186" i="1" s="1"/>
  <c r="N186" i="1" s="1"/>
  <c r="O186" i="1" s="1"/>
  <c r="K140" i="1"/>
  <c r="L140" i="1" s="1"/>
  <c r="N140" i="1" s="1"/>
  <c r="O140" i="1" s="1"/>
  <c r="K147" i="1"/>
  <c r="L147" i="1" s="1"/>
  <c r="N147" i="1" s="1"/>
  <c r="O147" i="1" s="1"/>
  <c r="K51" i="1"/>
  <c r="L51" i="1" s="1"/>
  <c r="N51" i="1" s="1"/>
  <c r="O51" i="1" s="1"/>
  <c r="K80" i="1"/>
  <c r="L80" i="1" s="1"/>
  <c r="N80" i="1" s="1"/>
  <c r="O80" i="1" s="1"/>
  <c r="K165" i="1"/>
  <c r="L165" i="1" s="1"/>
  <c r="N165" i="1" s="1"/>
  <c r="O165" i="1" s="1"/>
  <c r="K117" i="1"/>
  <c r="L117" i="1" s="1"/>
  <c r="N117" i="1" s="1"/>
  <c r="O117" i="1" s="1"/>
  <c r="K21" i="1"/>
  <c r="L21" i="1" s="1"/>
  <c r="N21" i="1" s="1"/>
  <c r="O21" i="1" s="1"/>
  <c r="K260" i="1"/>
  <c r="L260" i="1" s="1"/>
  <c r="N260" i="1" s="1"/>
  <c r="O260" i="1" s="1"/>
  <c r="K228" i="1"/>
  <c r="L228" i="1" s="1"/>
  <c r="N228" i="1" s="1"/>
  <c r="O228" i="1" s="1"/>
  <c r="K196" i="1"/>
  <c r="L196" i="1" s="1"/>
  <c r="N196" i="1" s="1"/>
  <c r="O196" i="1" s="1"/>
  <c r="K274" i="1"/>
  <c r="L274" i="1" s="1"/>
  <c r="N274" i="1" s="1"/>
  <c r="O274" i="1" s="1"/>
  <c r="K242" i="1"/>
  <c r="L242" i="1" s="1"/>
  <c r="N242" i="1" s="1"/>
  <c r="O242" i="1" s="1"/>
  <c r="K210" i="1"/>
  <c r="L210" i="1" s="1"/>
  <c r="N210" i="1" s="1"/>
  <c r="O210" i="1" s="1"/>
  <c r="K178" i="1"/>
  <c r="L178" i="1" s="1"/>
  <c r="N178" i="1" s="1"/>
  <c r="O178" i="1" s="1"/>
  <c r="K160" i="1"/>
  <c r="L160" i="1" s="1"/>
  <c r="N160" i="1" s="1"/>
  <c r="O160" i="1" s="1"/>
  <c r="K144" i="1"/>
  <c r="L144" i="1" s="1"/>
  <c r="N144" i="1" s="1"/>
  <c r="O144" i="1" s="1"/>
  <c r="K128" i="1"/>
  <c r="L128" i="1" s="1"/>
  <c r="N128" i="1" s="1"/>
  <c r="O128" i="1" s="1"/>
  <c r="K171" i="1"/>
  <c r="L171" i="1" s="1"/>
  <c r="N171" i="1" s="1"/>
  <c r="O171" i="1" s="1"/>
  <c r="K139" i="1"/>
  <c r="L139" i="1" s="1"/>
  <c r="N139" i="1" s="1"/>
  <c r="O139" i="1" s="1"/>
  <c r="K107" i="1"/>
  <c r="L107" i="1" s="1"/>
  <c r="N107" i="1" s="1"/>
  <c r="O107" i="1" s="1"/>
  <c r="K75" i="1"/>
  <c r="L75" i="1" s="1"/>
  <c r="N75" i="1" s="1"/>
  <c r="O75" i="1" s="1"/>
  <c r="K43" i="1"/>
  <c r="L43" i="1" s="1"/>
  <c r="N43" i="1" s="1"/>
  <c r="O43" i="1" s="1"/>
  <c r="K11" i="1"/>
  <c r="L11" i="1" s="1"/>
  <c r="N11" i="1" s="1"/>
  <c r="O11" i="1" s="1"/>
  <c r="K88" i="1"/>
  <c r="L88" i="1" s="1"/>
  <c r="N88" i="1" s="1"/>
  <c r="O88" i="1" s="1"/>
  <c r="K56" i="1"/>
  <c r="L56" i="1" s="1"/>
  <c r="N56" i="1" s="1"/>
  <c r="O56" i="1" s="1"/>
  <c r="K24" i="1"/>
  <c r="L24" i="1" s="1"/>
  <c r="N24" i="1" s="1"/>
  <c r="O24" i="1" s="1"/>
  <c r="K157" i="1"/>
  <c r="L157" i="1" s="1"/>
  <c r="N157" i="1" s="1"/>
  <c r="O157" i="1" s="1"/>
  <c r="K125" i="1"/>
  <c r="L125" i="1" s="1"/>
  <c r="N125" i="1" s="1"/>
  <c r="O125" i="1" s="1"/>
  <c r="K93" i="1"/>
  <c r="L93" i="1" s="1"/>
  <c r="N93" i="1" s="1"/>
  <c r="O93" i="1" s="1"/>
  <c r="K61" i="1"/>
  <c r="L61" i="1" s="1"/>
  <c r="N61" i="1" s="1"/>
  <c r="O61" i="1" s="1"/>
  <c r="K29" i="1"/>
  <c r="L29" i="1" s="1"/>
  <c r="N29" i="1" s="1"/>
  <c r="O29" i="1" s="1"/>
  <c r="K7" i="1"/>
  <c r="L7" i="1" s="1"/>
  <c r="K236" i="1"/>
  <c r="L236" i="1" s="1"/>
  <c r="N236" i="1" s="1"/>
  <c r="O236" i="1" s="1"/>
  <c r="K266" i="1"/>
  <c r="L266" i="1" s="1"/>
  <c r="N266" i="1" s="1"/>
  <c r="O266" i="1" s="1"/>
  <c r="K172" i="1"/>
  <c r="L172" i="1" s="1"/>
  <c r="N172" i="1" s="1"/>
  <c r="O172" i="1" s="1"/>
  <c r="K124" i="1"/>
  <c r="L124" i="1" s="1"/>
  <c r="N124" i="1" s="1"/>
  <c r="O124" i="1" s="1"/>
  <c r="K115" i="1"/>
  <c r="L115" i="1" s="1"/>
  <c r="N115" i="1" s="1"/>
  <c r="O115" i="1" s="1"/>
  <c r="K35" i="1"/>
  <c r="L35" i="1" s="1"/>
  <c r="N35" i="1" s="1"/>
  <c r="O35" i="1" s="1"/>
  <c r="K64" i="1"/>
  <c r="L64" i="1" s="1"/>
  <c r="N64" i="1" s="1"/>
  <c r="O64" i="1" s="1"/>
  <c r="K149" i="1"/>
  <c r="L149" i="1" s="1"/>
  <c r="N149" i="1" s="1"/>
  <c r="O149" i="1" s="1"/>
  <c r="K69" i="1"/>
  <c r="L69" i="1" s="1"/>
  <c r="N69" i="1" s="1"/>
  <c r="O69" i="1" s="1"/>
  <c r="K272" i="1"/>
  <c r="L272" i="1" s="1"/>
  <c r="N272" i="1" s="1"/>
  <c r="O272" i="1" s="1"/>
  <c r="K240" i="1"/>
  <c r="L240" i="1" s="1"/>
  <c r="N240" i="1" s="1"/>
  <c r="O240" i="1" s="1"/>
  <c r="K208" i="1"/>
  <c r="L208" i="1" s="1"/>
  <c r="N208" i="1" s="1"/>
  <c r="O208" i="1" s="1"/>
  <c r="K176" i="1"/>
  <c r="L176" i="1" s="1"/>
  <c r="N176" i="1" s="1"/>
  <c r="O176" i="1" s="1"/>
  <c r="K254" i="1"/>
  <c r="L254" i="1" s="1"/>
  <c r="N254" i="1" s="1"/>
  <c r="O254" i="1" s="1"/>
  <c r="K222" i="1"/>
  <c r="L222" i="1" s="1"/>
  <c r="N222" i="1" s="1"/>
  <c r="O222" i="1" s="1"/>
  <c r="K190" i="1"/>
  <c r="L190" i="1" s="1"/>
  <c r="N190" i="1" s="1"/>
  <c r="O190" i="1" s="1"/>
  <c r="K166" i="1"/>
  <c r="L166" i="1" s="1"/>
  <c r="N166" i="1" s="1"/>
  <c r="O166" i="1" s="1"/>
  <c r="K150" i="1"/>
  <c r="L150" i="1" s="1"/>
  <c r="N150" i="1" s="1"/>
  <c r="O150" i="1" s="1"/>
  <c r="K134" i="1"/>
  <c r="L134" i="1" s="1"/>
  <c r="N134" i="1" s="1"/>
  <c r="O134" i="1" s="1"/>
  <c r="K118" i="1"/>
  <c r="L118" i="1" s="1"/>
  <c r="N118" i="1" s="1"/>
  <c r="O118" i="1" s="1"/>
  <c r="K151" i="1"/>
  <c r="L151" i="1" s="1"/>
  <c r="N151" i="1" s="1"/>
  <c r="O151" i="1" s="1"/>
  <c r="K119" i="1"/>
  <c r="L119" i="1" s="1"/>
  <c r="N119" i="1" s="1"/>
  <c r="O119" i="1" s="1"/>
  <c r="K100" i="1"/>
  <c r="L100" i="1" s="1"/>
  <c r="N100" i="1" s="1"/>
  <c r="O100" i="1" s="1"/>
  <c r="K68" i="1"/>
  <c r="L68" i="1" s="1"/>
  <c r="N68" i="1" s="1"/>
  <c r="O68" i="1" s="1"/>
  <c r="K36" i="1"/>
  <c r="L36" i="1" s="1"/>
  <c r="N36" i="1" s="1"/>
  <c r="O36" i="1" s="1"/>
  <c r="K169" i="1"/>
  <c r="L169" i="1" s="1"/>
  <c r="N169" i="1" s="1"/>
  <c r="O169" i="1" s="1"/>
  <c r="K137" i="1"/>
  <c r="L137" i="1" s="1"/>
  <c r="N137" i="1" s="1"/>
  <c r="O137" i="1" s="1"/>
  <c r="K105" i="1"/>
  <c r="L105" i="1" s="1"/>
  <c r="N105" i="1" s="1"/>
  <c r="O105" i="1" s="1"/>
  <c r="K73" i="1"/>
  <c r="L73" i="1" s="1"/>
  <c r="N73" i="1" s="1"/>
  <c r="O73" i="1" s="1"/>
  <c r="K41" i="1"/>
  <c r="L41" i="1" s="1"/>
  <c r="N41" i="1" s="1"/>
  <c r="O41" i="1" s="1"/>
  <c r="K164" i="1"/>
  <c r="L164" i="1" s="1"/>
  <c r="N164" i="1" s="1"/>
  <c r="O164" i="1" s="1"/>
  <c r="K112" i="1"/>
  <c r="L112" i="1" s="1"/>
  <c r="N112" i="1" s="1"/>
  <c r="O112" i="1" s="1"/>
  <c r="K232" i="1"/>
  <c r="L232" i="1" s="1"/>
  <c r="N232" i="1" s="1"/>
  <c r="O232" i="1" s="1"/>
  <c r="K278" i="1"/>
  <c r="L278" i="1" s="1"/>
  <c r="N278" i="1" s="1"/>
  <c r="O278" i="1" s="1"/>
  <c r="K246" i="1"/>
  <c r="L246" i="1" s="1"/>
  <c r="N246" i="1" s="1"/>
  <c r="O246" i="1" s="1"/>
  <c r="K182" i="1"/>
  <c r="L182" i="1" s="1"/>
  <c r="N182" i="1" s="1"/>
  <c r="O182" i="1" s="1"/>
  <c r="K146" i="1"/>
  <c r="L146" i="1" s="1"/>
  <c r="N146" i="1" s="1"/>
  <c r="O146" i="1" s="1"/>
  <c r="K114" i="1"/>
  <c r="L114" i="1" s="1"/>
  <c r="N114" i="1" s="1"/>
  <c r="O114" i="1" s="1"/>
  <c r="K92" i="1"/>
  <c r="L92" i="1" s="1"/>
  <c r="N92" i="1" s="1"/>
  <c r="O92" i="1" s="1"/>
  <c r="K60" i="1"/>
  <c r="L60" i="1" s="1"/>
  <c r="N60" i="1" s="1"/>
  <c r="O60" i="1" s="1"/>
  <c r="K161" i="1"/>
  <c r="L161" i="1" s="1"/>
  <c r="N161" i="1" s="1"/>
  <c r="O161" i="1" s="1"/>
  <c r="K129" i="1"/>
  <c r="L129" i="1" s="1"/>
  <c r="N129" i="1" s="1"/>
  <c r="O129" i="1" s="1"/>
  <c r="K65" i="1"/>
  <c r="L65" i="1" s="1"/>
  <c r="N65" i="1" s="1"/>
  <c r="O65" i="1" s="1"/>
  <c r="K111" i="1"/>
  <c r="L111" i="1" s="1"/>
  <c r="N111" i="1" s="1"/>
  <c r="O111" i="1" s="1"/>
  <c r="K79" i="1"/>
  <c r="L79" i="1" s="1"/>
  <c r="N79" i="1" s="1"/>
  <c r="O79" i="1" s="1"/>
  <c r="K47" i="1"/>
  <c r="L47" i="1" s="1"/>
  <c r="N47" i="1" s="1"/>
  <c r="O47" i="1" s="1"/>
  <c r="K15" i="1"/>
  <c r="L15" i="1" s="1"/>
  <c r="N15" i="1" s="1"/>
  <c r="O15" i="1" s="1"/>
  <c r="K103" i="1"/>
  <c r="L103" i="1" s="1"/>
  <c r="N103" i="1" s="1"/>
  <c r="O103" i="1" s="1"/>
  <c r="K71" i="1"/>
  <c r="L71" i="1" s="1"/>
  <c r="N71" i="1" s="1"/>
  <c r="O71" i="1" s="1"/>
  <c r="K39" i="1"/>
  <c r="L39" i="1" s="1"/>
  <c r="N39" i="1" s="1"/>
  <c r="O39" i="1" s="1"/>
  <c r="K131" i="1"/>
  <c r="L131" i="1" s="1"/>
  <c r="N131" i="1" s="1"/>
  <c r="O131" i="1" s="1"/>
  <c r="L364" i="1" l="1"/>
  <c r="N7" i="1" l="1"/>
  <c r="O7" i="1" l="1"/>
  <c r="N364" i="1"/>
  <c r="O364" i="1" s="1"/>
  <c r="P364" i="1" l="1"/>
  <c r="P172" i="1"/>
  <c r="P29" i="1"/>
  <c r="P198" i="1"/>
  <c r="P155" i="1"/>
  <c r="P8" i="1"/>
  <c r="P240" i="1"/>
  <c r="P63" i="1"/>
  <c r="P96" i="1"/>
  <c r="P200" i="1"/>
  <c r="P65" i="1"/>
  <c r="P11" i="1"/>
  <c r="P122" i="1"/>
  <c r="P218" i="1"/>
  <c r="P23" i="1"/>
  <c r="P129" i="1"/>
  <c r="P150" i="1"/>
  <c r="P266" i="1"/>
  <c r="P171" i="1"/>
  <c r="P147" i="1"/>
  <c r="P95" i="1"/>
  <c r="P132" i="1"/>
  <c r="P158" i="1"/>
  <c r="P188" i="1"/>
  <c r="P120" i="1"/>
  <c r="P116" i="1"/>
  <c r="P55" i="1"/>
  <c r="P352" i="1"/>
  <c r="P320" i="1"/>
  <c r="P346" i="1"/>
  <c r="P307" i="1"/>
  <c r="P195" i="1"/>
  <c r="P345" i="1"/>
  <c r="P277" i="1"/>
  <c r="P213" i="1"/>
  <c r="P82" i="1"/>
  <c r="P278" i="1"/>
  <c r="P146" i="1"/>
  <c r="P151" i="1"/>
  <c r="P115" i="1"/>
  <c r="P75" i="1"/>
  <c r="P165" i="1"/>
  <c r="P108" i="1"/>
  <c r="P280" i="1"/>
  <c r="P167" i="1"/>
  <c r="P163" i="1"/>
  <c r="P91" i="1"/>
  <c r="P48" i="1"/>
  <c r="P53" i="1"/>
  <c r="P271" i="1"/>
  <c r="P335" i="1"/>
  <c r="P283" i="1"/>
  <c r="P310" i="1"/>
  <c r="P223" i="1"/>
  <c r="P294" i="1"/>
  <c r="P305" i="1"/>
  <c r="P241" i="1"/>
  <c r="P177" i="1"/>
  <c r="P38" i="1"/>
  <c r="P103" i="1"/>
  <c r="P112" i="1"/>
  <c r="P190" i="1"/>
  <c r="P267" i="1"/>
  <c r="P323" i="1"/>
  <c r="P217" i="1"/>
  <c r="P92" i="1"/>
  <c r="P139" i="1"/>
  <c r="P25" i="1"/>
  <c r="P85" i="1"/>
  <c r="P15" i="1"/>
  <c r="P157" i="1"/>
  <c r="P216" i="1"/>
  <c r="P173" i="1"/>
  <c r="P304" i="1"/>
  <c r="P164" i="1"/>
  <c r="P160" i="1"/>
  <c r="P67" i="1"/>
  <c r="P27" i="1"/>
  <c r="P288" i="1"/>
  <c r="P41" i="1"/>
  <c r="P254" i="1"/>
  <c r="P61" i="1"/>
  <c r="P178" i="1"/>
  <c r="P252" i="1"/>
  <c r="P138" i="1"/>
  <c r="P57" i="1"/>
  <c r="P270" i="1"/>
  <c r="P77" i="1"/>
  <c r="P194" i="1"/>
  <c r="P33" i="1"/>
  <c r="P106" i="1"/>
  <c r="P344" i="1"/>
  <c r="P312" i="1"/>
  <c r="P330" i="1"/>
  <c r="P259" i="1"/>
  <c r="P179" i="1"/>
  <c r="P329" i="1"/>
  <c r="P261" i="1"/>
  <c r="P197" i="1"/>
  <c r="P62" i="1"/>
  <c r="P71" i="1"/>
  <c r="P232" i="1"/>
  <c r="P166" i="1"/>
  <c r="P236" i="1"/>
  <c r="P128" i="1"/>
  <c r="P140" i="1"/>
  <c r="P127" i="1"/>
  <c r="P202" i="1"/>
  <c r="P174" i="1"/>
  <c r="P268" i="1"/>
  <c r="P136" i="1"/>
  <c r="P156" i="1"/>
  <c r="P87" i="1"/>
  <c r="P359" i="1"/>
  <c r="P327" i="1"/>
  <c r="P358" i="1"/>
  <c r="P263" i="1"/>
  <c r="P207" i="1"/>
  <c r="P357" i="1"/>
  <c r="P289" i="1"/>
  <c r="P225" i="1"/>
  <c r="P94" i="1"/>
  <c r="P22" i="1"/>
  <c r="P111" i="1"/>
  <c r="P105" i="1"/>
  <c r="P208" i="1"/>
  <c r="P144" i="1"/>
  <c r="P186" i="1"/>
  <c r="P159" i="1"/>
  <c r="P220" i="1"/>
  <c r="P206" i="1"/>
  <c r="P13" i="1"/>
  <c r="P152" i="1"/>
  <c r="P234" i="1"/>
  <c r="P321" i="1"/>
  <c r="P356" i="1"/>
  <c r="P324" i="1"/>
  <c r="P354" i="1"/>
  <c r="P247" i="1"/>
  <c r="P203" i="1"/>
  <c r="P353" i="1"/>
  <c r="P285" i="1"/>
  <c r="P221" i="1"/>
  <c r="P90" i="1"/>
  <c r="P18" i="1"/>
  <c r="P315" i="1"/>
  <c r="P334" i="1"/>
  <c r="P275" i="1"/>
  <c r="P183" i="1"/>
  <c r="P333" i="1"/>
  <c r="P265" i="1"/>
  <c r="P201" i="1"/>
  <c r="P66" i="1"/>
  <c r="P338" i="1"/>
  <c r="P187" i="1"/>
  <c r="P269" i="1"/>
  <c r="P70" i="1"/>
  <c r="P339" i="1"/>
  <c r="P318" i="1"/>
  <c r="P231" i="1"/>
  <c r="P302" i="1"/>
  <c r="P249" i="1"/>
  <c r="P185" i="1"/>
  <c r="P50" i="1"/>
  <c r="P233" i="1"/>
  <c r="P30" i="1"/>
  <c r="P107" i="1"/>
  <c r="P219" i="1"/>
  <c r="P34" i="1"/>
  <c r="P349" i="1"/>
  <c r="P137" i="1"/>
  <c r="P21" i="1"/>
  <c r="P256" i="1"/>
  <c r="P143" i="1"/>
  <c r="P246" i="1"/>
  <c r="P274" i="1"/>
  <c r="P153" i="1"/>
  <c r="P168" i="1"/>
  <c r="P355" i="1"/>
  <c r="P134" i="1"/>
  <c r="P51" i="1"/>
  <c r="P9" i="1"/>
  <c r="P180" i="1"/>
  <c r="P347" i="1"/>
  <c r="P169" i="1"/>
  <c r="P272" i="1"/>
  <c r="P24" i="1"/>
  <c r="P196" i="1"/>
  <c r="P113" i="1"/>
  <c r="P230" i="1"/>
  <c r="P20" i="1"/>
  <c r="P37" i="1"/>
  <c r="P40" i="1"/>
  <c r="P212" i="1"/>
  <c r="P130" i="1"/>
  <c r="P255" i="1"/>
  <c r="P336" i="1"/>
  <c r="P284" i="1"/>
  <c r="P314" i="1"/>
  <c r="P227" i="1"/>
  <c r="P298" i="1"/>
  <c r="P309" i="1"/>
  <c r="P245" i="1"/>
  <c r="P181" i="1"/>
  <c r="P46" i="1"/>
  <c r="P79" i="1"/>
  <c r="P73" i="1"/>
  <c r="P176" i="1"/>
  <c r="P93" i="1"/>
  <c r="P210" i="1"/>
  <c r="P17" i="1"/>
  <c r="P154" i="1"/>
  <c r="P89" i="1"/>
  <c r="P192" i="1"/>
  <c r="P109" i="1"/>
  <c r="P226" i="1"/>
  <c r="P97" i="1"/>
  <c r="P42" i="1"/>
  <c r="P351" i="1"/>
  <c r="P319" i="1"/>
  <c r="P342" i="1"/>
  <c r="P292" i="1"/>
  <c r="P191" i="1"/>
  <c r="P341" i="1"/>
  <c r="P273" i="1"/>
  <c r="P209" i="1"/>
  <c r="P78" i="1"/>
  <c r="P39" i="1"/>
  <c r="P60" i="1"/>
  <c r="P68" i="1"/>
  <c r="P149" i="1"/>
  <c r="P125" i="1"/>
  <c r="P242" i="1"/>
  <c r="P49" i="1"/>
  <c r="P170" i="1"/>
  <c r="P121" i="1"/>
  <c r="P224" i="1"/>
  <c r="P141" i="1"/>
  <c r="P258" i="1"/>
  <c r="P28" i="1"/>
  <c r="P10" i="1"/>
  <c r="P348" i="1"/>
  <c r="P316" i="1"/>
  <c r="P291" i="1"/>
  <c r="P337" i="1"/>
  <c r="P205" i="1"/>
  <c r="P299" i="1"/>
  <c r="P313" i="1"/>
  <c r="P80" i="1"/>
  <c r="P126" i="1"/>
  <c r="P123" i="1"/>
  <c r="P250" i="1"/>
  <c r="P332" i="1"/>
  <c r="P290" i="1"/>
  <c r="P237" i="1"/>
  <c r="P350" i="1"/>
  <c r="P281" i="1"/>
  <c r="P14" i="1"/>
  <c r="P222" i="1"/>
  <c r="P44" i="1"/>
  <c r="P45" i="1"/>
  <c r="P74" i="1"/>
  <c r="P100" i="1"/>
  <c r="P282" i="1"/>
  <c r="P142" i="1"/>
  <c r="P99" i="1"/>
  <c r="P131" i="1"/>
  <c r="P64" i="1"/>
  <c r="P81" i="1"/>
  <c r="P238" i="1"/>
  <c r="P204" i="1"/>
  <c r="P47" i="1"/>
  <c r="P119" i="1"/>
  <c r="P35" i="1"/>
  <c r="P43" i="1"/>
  <c r="P117" i="1"/>
  <c r="P76" i="1"/>
  <c r="P248" i="1"/>
  <c r="P135" i="1"/>
  <c r="P83" i="1"/>
  <c r="P59" i="1"/>
  <c r="P133" i="1"/>
  <c r="P264" i="1"/>
  <c r="P360" i="1"/>
  <c r="P328" i="1"/>
  <c r="P362" i="1"/>
  <c r="P279" i="1"/>
  <c r="P211" i="1"/>
  <c r="P361" i="1"/>
  <c r="P293" i="1"/>
  <c r="P229" i="1"/>
  <c r="P98" i="1"/>
  <c r="P26" i="1"/>
  <c r="P161" i="1"/>
  <c r="P36" i="1"/>
  <c r="P69" i="1"/>
  <c r="P56" i="1"/>
  <c r="P228" i="1"/>
  <c r="P145" i="1"/>
  <c r="P262" i="1"/>
  <c r="P52" i="1"/>
  <c r="P101" i="1"/>
  <c r="P72" i="1"/>
  <c r="P244" i="1"/>
  <c r="P162" i="1"/>
  <c r="P239" i="1"/>
  <c r="P343" i="1"/>
  <c r="P311" i="1"/>
  <c r="P326" i="1"/>
  <c r="P243" i="1"/>
  <c r="P175" i="1"/>
  <c r="P325" i="1"/>
  <c r="P257" i="1"/>
  <c r="P193" i="1"/>
  <c r="P58" i="1"/>
  <c r="P114" i="1"/>
  <c r="P182" i="1"/>
  <c r="P118" i="1"/>
  <c r="P124" i="1"/>
  <c r="P88" i="1"/>
  <c r="P260" i="1"/>
  <c r="P12" i="1"/>
  <c r="P184" i="1"/>
  <c r="P84" i="1"/>
  <c r="P16" i="1"/>
  <c r="P104" i="1"/>
  <c r="P276" i="1"/>
  <c r="P214" i="1"/>
  <c r="P303" i="1"/>
  <c r="P340" i="1"/>
  <c r="P300" i="1"/>
  <c r="P322" i="1"/>
  <c r="P235" i="1"/>
  <c r="P306" i="1"/>
  <c r="P317" i="1"/>
  <c r="P253" i="1"/>
  <c r="P189" i="1"/>
  <c r="P54" i="1"/>
  <c r="P331" i="1"/>
  <c r="P251" i="1"/>
  <c r="P295" i="1"/>
  <c r="P215" i="1"/>
  <c r="P286" i="1"/>
  <c r="P297" i="1"/>
  <c r="P102" i="1"/>
  <c r="P31" i="1"/>
  <c r="P32" i="1"/>
  <c r="P148" i="1"/>
  <c r="P19" i="1"/>
  <c r="P287" i="1"/>
  <c r="P296" i="1"/>
  <c r="P301" i="1"/>
  <c r="P110" i="1"/>
  <c r="P308" i="1"/>
  <c r="P199" i="1"/>
  <c r="P86" i="1"/>
  <c r="P7" i="1"/>
</calcChain>
</file>

<file path=xl/sharedStrings.xml><?xml version="1.0" encoding="utf-8"?>
<sst xmlns="http://schemas.openxmlformats.org/spreadsheetml/2006/main" count="501" uniqueCount="444">
  <si>
    <t>Nr</t>
  </si>
  <si>
    <t>Kommunenavn</t>
  </si>
  <si>
    <t>Skatter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</si>
  <si>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</si>
  <si>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</si>
  <si>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</si>
  <si>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</si>
  <si>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</si>
  <si>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</si>
  <si>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</si>
  <si>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</si>
  <si>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</si>
  <si>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</si>
  <si>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</si>
  <si>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</si>
  <si>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</si>
  <si>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</si>
  <si>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</si>
  <si>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</si>
  <si>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</si>
  <si>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</si>
  <si>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</si>
  <si>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</si>
  <si>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</si>
  <si>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</si>
  <si>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</si>
  <si>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</si>
  <si>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</si>
  <si>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</si>
  <si>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</si>
  <si>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</si>
  <si>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</si>
  <si>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</si>
  <si>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</si>
  <si>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</si>
  <si>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</si>
  <si>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</si>
  <si>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</si>
  <si>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</si>
  <si>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</si>
  <si>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</si>
  <si>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</si>
  <si>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</si>
  <si>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</si>
  <si>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</si>
  <si>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</si>
  <si>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</si>
  <si>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</si>
  <si>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</si>
  <si>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</si>
  <si>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</si>
  <si>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</si>
  <si>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</si>
  <si>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</si>
  <si>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</si>
  <si>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</si>
  <si>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</si>
  <si>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</si>
  <si>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</si>
  <si>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</si>
  <si>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</si>
  <si>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</si>
  <si>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</si>
  <si>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</si>
  <si>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</si>
  <si>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</si>
  <si>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</si>
  <si>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</si>
  <si>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</si>
  <si>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</si>
  <si>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</si>
  <si>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</si>
  <si>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</si>
  <si>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</si>
  <si>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</si>
  <si>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</si>
  <si>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</si>
  <si>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</si>
  <si>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</si>
  <si>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</si>
  <si>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</si>
  <si>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</si>
  <si>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</si>
  <si>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</si>
  <si>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</si>
  <si>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</si>
  <si>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</si>
  <si>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</si>
  <si>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</si>
  <si>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</si>
  <si>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</si>
  <si>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</si>
  <si>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</si>
  <si>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</si>
  <si>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</si>
  <si>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</si>
  <si>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</si>
  <si>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</si>
  <si>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</si>
  <si>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</si>
  <si>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</si>
  <si>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</si>
  <si>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</si>
  <si>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</si>
  <si>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</si>
  <si>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</si>
  <si>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</si>
  <si>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</si>
  <si>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</si>
  <si>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</si>
  <si>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</si>
  <si>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</si>
  <si>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</si>
  <si>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</si>
  <si>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</si>
  <si>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</si>
  <si>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</si>
  <si>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</si>
  <si>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</si>
  <si>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</si>
  <si>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</si>
  <si>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</si>
  <si>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</si>
  <si>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</si>
  <si>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</si>
  <si>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</si>
  <si>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</si>
  <si>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</si>
  <si>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</si>
  <si>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</si>
  <si>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</si>
  <si>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</si>
  <si>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</si>
  <si>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</si>
  <si>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</si>
  <si>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</si>
  <si>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</si>
  <si>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</si>
  <si>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</si>
  <si>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</si>
  <si>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</si>
  <si>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</si>
  <si>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</si>
  <si>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</si>
  <si>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</si>
  <si>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</si>
  <si>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</si>
  <si>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</si>
  <si>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</si>
  <si>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</si>
  <si>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</si>
  <si>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</si>
  <si>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</si>
  <si>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</si>
  <si>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</si>
  <si>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</si>
  <si>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</si>
  <si>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</si>
  <si>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</si>
  <si>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</si>
  <si>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</si>
  <si>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</si>
  <si>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</si>
  <si>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</si>
  <si>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</si>
  <si>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</si>
  <si>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</si>
  <si>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</si>
  <si>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</si>
  <si>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</si>
  <si>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</si>
  <si>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</si>
  <si>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</si>
  <si>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</si>
  <si>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</si>
  <si>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</si>
  <si>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</si>
  <si>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</si>
  <si>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</si>
  <si>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</si>
  <si>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</si>
  <si>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</si>
  <si>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</si>
  <si>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</si>
  <si>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</si>
  <si>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</si>
  <si>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</si>
  <si>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</si>
  <si>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</si>
  <si>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</si>
  <si>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</si>
  <si>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</si>
  <si>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</si>
  <si>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</si>
  <si>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</si>
  <si>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</si>
  <si>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</si>
  <si>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</si>
  <si>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</si>
  <si>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</si>
  <si>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</si>
  <si>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</si>
  <si>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</si>
  <si>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</si>
  <si>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</si>
  <si>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</si>
  <si>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</si>
  <si>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</si>
  <si>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</si>
  <si>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</si>
  <si>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</si>
  <si>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</si>
  <si>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</si>
  <si>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</si>
  <si>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</si>
  <si>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</si>
  <si>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</si>
  <si>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</si>
  <si>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</si>
  <si>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</si>
  <si>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</si>
  <si>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</si>
  <si>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</si>
  <si>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</si>
  <si>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</si>
  <si>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</si>
  <si>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</si>
  <si>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</si>
  <si>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</si>
  <si>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</si>
  <si>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</si>
  <si>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</si>
  <si>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</si>
  <si>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</si>
  <si>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</si>
  <si>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</si>
  <si>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</si>
  <si>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</si>
  <si>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</si>
  <si>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</si>
  <si>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</si>
  <si>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</si>
  <si>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</si>
  <si>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</si>
  <si>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</si>
  <si>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</si>
  <si>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</si>
  <si>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</si>
  <si>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</si>
  <si>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</si>
  <si>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</si>
  <si>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</si>
  <si>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</si>
  <si>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</si>
  <si>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</si>
  <si>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</si>
  <si>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</si>
  <si>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</si>
  <si>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</si>
  <si>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</si>
  <si>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</si>
  <si>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</si>
  <si>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</si>
  <si>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</si>
  <si>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</si>
  <si>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</si>
  <si>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</si>
  <si>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</si>
  <si>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</si>
  <si>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</si>
  <si>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</si>
  <si>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</si>
  <si>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</si>
  <si>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</si>
  <si>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</si>
  <si>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</si>
  <si>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</si>
  <si>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</si>
  <si>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</si>
  <si>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</si>
  <si>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</si>
  <si>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</si>
  <si>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</si>
  <si>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</si>
  <si>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</si>
  <si>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</si>
  <si>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</si>
  <si>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</si>
  <si>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</si>
  <si>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</si>
  <si>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</si>
  <si>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</si>
  <si>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</si>
  <si>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</si>
  <si>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</si>
  <si>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</si>
  <si>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</si>
  <si>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</si>
  <si>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</si>
  <si>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</si>
  <si>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</si>
  <si>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</si>
  <si>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</si>
  <si>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</si>
  <si>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</si>
  <si>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</si>
  <si>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</si>
  <si>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</si>
  <si>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</si>
  <si>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</si>
  <si>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</si>
  <si>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</si>
  <si>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</si>
  <si>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</si>
  <si>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</si>
  <si>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</si>
  <si>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</si>
  <si>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</si>
  <si>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</si>
  <si>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</si>
  <si>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</si>
  <si>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</si>
  <si>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</si>
  <si>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</si>
  <si>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</si>
  <si>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</si>
  <si>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</si>
  <si>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</si>
  <si>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</si>
  <si>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</si>
  <si>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</si>
  <si>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</si>
  <si>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</si>
  <si>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</si>
  <si>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</si>
  <si>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</si>
  <si>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</si>
  <si>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</si>
  <si>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</si>
  <si>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</si>
  <si>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</si>
  <si>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</si>
  <si>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</si>
  <si>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</si>
  <si>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</si>
  <si>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</si>
  <si>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</si>
  <si>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</si>
  <si>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</si>
  <si>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</si>
  <si>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</si>
  <si>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</si>
  <si>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</si>
  <si>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</si>
  <si>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</si>
  <si>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</si>
  <si>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</si>
  <si>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</si>
  <si>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</si>
  <si>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</si>
  <si>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</si>
  <si>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</si>
  <si>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</si>
  <si>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</si>
  <si>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</si>
  <si>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</si>
  <si>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</si>
  <si>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</si>
  <si>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</si>
  <si>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</si>
  <si>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</si>
  <si>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</si>
  <si>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</si>
  <si>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</si>
  <si>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</si>
  <si>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</si>
  <si>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</si>
  <si>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</si>
  <si>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</si>
  <si>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</si>
  <si>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</si>
  <si>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</si>
  <si>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</si>
  <si>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</si>
  <si>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</si>
  <si>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</si>
  <si>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</si>
  <si>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</si>
  <si>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</si>
  <si>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</si>
  <si>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</si>
  <si>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</si>
  <si>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</si>
  <si>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</si>
  <si>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Skatt 2020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</si>
  <si>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</si>
  <si>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</si>
  <si>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</si>
  <si>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</si>
  <si>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</si>
  <si>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</si>
  <si>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</si>
  <si>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</si>
  <si>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</si>
  <si>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</si>
  <si>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Netto utjevn.</t>
  </si>
  <si>
    <t>Alle tall i 1000 kr</t>
  </si>
  <si>
    <t>Kommunene</t>
  </si>
  <si>
    <t>Fylkeskommunene</t>
  </si>
  <si>
    <t>Kommuner og fylkeskommuner i alt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</si>
  <si>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</si>
  <si>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</si>
  <si>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</si>
  <si>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</si>
  <si>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</si>
  <si>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</si>
  <si>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</si>
  <si>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</si>
  <si>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</si>
  <si>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</si>
  <si>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</si>
  <si>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</si>
  <si>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</si>
  <si>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</si>
  <si>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</si>
  <si>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Anslag NB2021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</si>
  <si>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</si>
  <si>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</si>
  <si>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</si>
  <si>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</si>
  <si>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</si>
  <si>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2021   2)</t>
  </si>
  <si>
    <t>Endring fra 2020</t>
  </si>
  <si>
    <t>1.1.2021</t>
  </si>
  <si>
    <t>Skatt 2021</t>
  </si>
  <si>
    <t>Skatt og netto skatteutjevning 2021</t>
  </si>
  <si>
    <t>Folketall 1.1.2021</t>
  </si>
  <si>
    <t>endring 20-21</t>
  </si>
  <si>
    <t>Anslag RNB2021</t>
  </si>
  <si>
    <t>Anslag NB2022</t>
  </si>
  <si>
    <t>Utbetales/trekkes ved 7. termin rammetilskudd i juli</t>
  </si>
  <si>
    <t>mai 2021</t>
  </si>
  <si>
    <t>mai 2020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</si>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</sst>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  <numFmt numFmtId="176" formatCode="#,##0.0000"/>
    <numFmt numFmtId="177" formatCode="#,##0.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DepCentury Old Style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9"/>
      <color indexed="10"/>
      <name val="Times New Roman"/>
      <family val="1"/>
    </font>
    <font>
      <b/>
      <sz val="9"/>
      <name val="Arial"/>
      <family val="2"/>
    </font>
    <font>
      <b/>
      <sz val="9"/>
      <color rgb="FFFF0000"/>
      <name val="Times New Roman"/>
      <family val="1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64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Border="1" applyAlignment="1">
      <alignment horizontal="centerContinuous"/>
    </xf>
    <xf numFmtId="0" fontId="7" fillId="0" borderId="0" xfId="2" applyFont="1" applyBorder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0" fillId="0" borderId="0" xfId="0" applyNumberFormat="1"/>
    <xf numFmtId="167" fontId="0" fillId="0" borderId="0" xfId="5" applyNumberFormat="1" applyFont="1"/>
    <xf numFmtId="164" fontId="6" fillId="0" borderId="0" xfId="1" applyNumberFormat="1" applyFont="1"/>
    <xf numFmtId="3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0" fontId="18" fillId="3" borderId="3" xfId="2" applyFont="1" applyFill="1" applyBorder="1" applyAlignment="1">
      <alignment horizontal="center"/>
    </xf>
    <xf numFmtId="0" fontId="9" fillId="0" borderId="0" xfId="2" applyFont="1" applyBorder="1" applyAlignment="1"/>
    <xf numFmtId="0" fontId="18" fillId="0" borderId="0" xfId="2" applyFont="1" applyBorder="1" applyAlignment="1">
      <alignment horizontal="right"/>
    </xf>
    <xf numFmtId="0" fontId="15" fillId="0" borderId="0" xfId="2" applyFont="1"/>
    <xf numFmtId="0" fontId="16" fillId="0" borderId="0" xfId="2" applyFont="1" applyFill="1"/>
    <xf numFmtId="0" fontId="19" fillId="8" borderId="0" xfId="0" applyFont="1" applyFill="1"/>
    <xf numFmtId="0" fontId="17" fillId="0" borderId="0" xfId="0" applyFont="1"/>
    <xf numFmtId="173" fontId="9" fillId="0" borderId="0" xfId="2" applyNumberFormat="1" applyFont="1" applyBorder="1"/>
    <xf numFmtId="0" fontId="9" fillId="0" borderId="0" xfId="2" applyFont="1" applyBorder="1"/>
    <xf numFmtId="0" fontId="0" fillId="8" borderId="0" xfId="0" applyFont="1" applyFill="1"/>
    <xf numFmtId="164" fontId="17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ont="1" applyFill="1" applyBorder="1"/>
    <xf numFmtId="164" fontId="0" fillId="0" borderId="4" xfId="0" applyNumberFormat="1" applyBorder="1"/>
    <xf numFmtId="1" fontId="6" fillId="0" borderId="0" xfId="9" applyNumberFormat="1" applyFont="1"/>
    <xf numFmtId="0" fontId="6" fillId="0" borderId="0" xfId="9" applyFont="1"/>
    <xf numFmtId="0" fontId="17" fillId="0" borderId="0" xfId="0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7" fillId="0" borderId="0" xfId="0" applyFont="1" applyFill="1" applyBorder="1"/>
    <xf numFmtId="164" fontId="0" fillId="0" borderId="0" xfId="0" applyNumberFormat="1" applyFill="1" applyBorder="1"/>
    <xf numFmtId="164" fontId="17" fillId="0" borderId="0" xfId="0" applyNumberFormat="1" applyFont="1" applyFill="1" applyBorder="1"/>
    <xf numFmtId="3" fontId="17" fillId="0" borderId="0" xfId="0" applyNumberFormat="1" applyFont="1" applyFill="1" applyBorder="1"/>
    <xf numFmtId="164" fontId="21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21" fillId="0" borderId="3" xfId="0" applyFont="1" applyBorder="1" applyAlignment="1">
      <alignment horizontal="center"/>
    </xf>
    <xf numFmtId="164" fontId="19" fillId="0" borderId="0" xfId="0" applyNumberFormat="1" applyFont="1"/>
    <xf numFmtId="164" fontId="9" fillId="0" borderId="0" xfId="11" applyNumberFormat="1" applyFont="1"/>
    <xf numFmtId="164" fontId="9" fillId="0" borderId="0" xfId="1" applyNumberFormat="1" applyFont="1" applyBorder="1"/>
    <xf numFmtId="164" fontId="22" fillId="0" borderId="0" xfId="11" applyNumberFormat="1" applyFont="1"/>
    <xf numFmtId="164" fontId="23" fillId="0" borderId="0" xfId="0" applyNumberFormat="1" applyFont="1"/>
    <xf numFmtId="164" fontId="22" fillId="0" borderId="0" xfId="1" applyNumberFormat="1" applyFont="1"/>
    <xf numFmtId="164" fontId="24" fillId="0" borderId="0" xfId="1" applyNumberFormat="1" applyFont="1" applyBorder="1"/>
    <xf numFmtId="10" fontId="17" fillId="0" borderId="0" xfId="5" applyNumberFormat="1" applyFont="1"/>
    <xf numFmtId="164" fontId="0" fillId="0" borderId="1" xfId="0" applyNumberFormat="1" applyBorder="1"/>
    <xf numFmtId="167" fontId="0" fillId="0" borderId="0" xfId="0" applyNumberFormat="1"/>
    <xf numFmtId="167" fontId="9" fillId="0" borderId="0" xfId="5" applyNumberFormat="1" applyFont="1"/>
    <xf numFmtId="0" fontId="25" fillId="0" borderId="0" xfId="0" applyFont="1"/>
    <xf numFmtId="3" fontId="26" fillId="0" borderId="0" xfId="0" applyNumberFormat="1" applyFont="1"/>
    <xf numFmtId="164" fontId="9" fillId="0" borderId="0" xfId="1" applyNumberFormat="1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7" fontId="0" fillId="0" borderId="1" xfId="5" applyNumberFormat="1" applyFont="1" applyBorder="1"/>
    <xf numFmtId="164" fontId="0" fillId="0" borderId="0" xfId="0" applyNumberFormat="1" applyBorder="1"/>
    <xf numFmtId="167" fontId="0" fillId="0" borderId="0" xfId="5" applyNumberFormat="1" applyFont="1" applyBorder="1"/>
    <xf numFmtId="164" fontId="0" fillId="0" borderId="3" xfId="0" applyNumberFormat="1" applyBorder="1"/>
    <xf numFmtId="167" fontId="0" fillId="0" borderId="3" xfId="5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Fill="1"/>
    <xf numFmtId="3" fontId="6" fillId="0" borderId="0" xfId="11" applyNumberFormat="1" applyFont="1" applyFill="1"/>
    <xf numFmtId="3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0" fontId="1" fillId="0" borderId="0" xfId="0" applyFont="1"/>
    <xf numFmtId="3" fontId="2" fillId="0" borderId="0" xfId="11" applyNumberFormat="1" applyFont="1" applyFill="1"/>
    <xf numFmtId="3" fontId="6" fillId="0" borderId="0" xfId="1" applyNumberFormat="1" applyFont="1" applyFill="1"/>
    <xf numFmtId="164" fontId="27" fillId="0" borderId="5" xfId="1" applyNumberFormat="1" applyFont="1" applyBorder="1"/>
    <xf numFmtId="164" fontId="2" fillId="0" borderId="0" xfId="1" applyNumberFormat="1" applyFont="1" applyFill="1"/>
    <xf numFmtId="164" fontId="1" fillId="0" borderId="0" xfId="0" applyNumberFormat="1" applyFont="1"/>
    <xf numFmtId="164" fontId="6" fillId="0" borderId="3" xfId="1" applyNumberFormat="1" applyFont="1" applyBorder="1"/>
    <xf numFmtId="3" fontId="6" fillId="0" borderId="3" xfId="11" applyNumberFormat="1" applyFont="1" applyFill="1" applyBorder="1"/>
    <xf numFmtId="3" fontId="2" fillId="0" borderId="3" xfId="11" applyNumberFormat="1" applyFont="1" applyFill="1" applyBorder="1"/>
    <xf numFmtId="164" fontId="27" fillId="0" borderId="6" xfId="1" applyNumberFormat="1" applyFont="1" applyBorder="1"/>
    <xf numFmtId="0" fontId="27" fillId="0" borderId="0" xfId="0" applyFont="1"/>
    <xf numFmtId="164" fontId="27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7" fontId="6" fillId="0" borderId="3" xfId="5" applyNumberFormat="1" applyFont="1" applyBorder="1"/>
    <xf numFmtId="164" fontId="6" fillId="0" borderId="0" xfId="11" applyNumberFormat="1" applyFont="1"/>
    <xf numFmtId="164" fontId="6" fillId="0" borderId="0" xfId="7" applyNumberFormat="1" applyFont="1" applyBorder="1" applyProtection="1"/>
    <xf numFmtId="164" fontId="6" fillId="0" borderId="7" xfId="1" applyNumberFormat="1" applyFont="1" applyBorder="1"/>
    <xf numFmtId="164" fontId="6" fillId="0" borderId="0" xfId="7" applyNumberFormat="1" applyFont="1" applyFill="1" applyBorder="1" applyAlignment="1" applyProtection="1">
      <alignment horizontal="center"/>
    </xf>
    <xf numFmtId="164" fontId="6" fillId="0" borderId="0" xfId="1" applyNumberFormat="1" applyFont="1" applyFill="1" applyBorder="1"/>
    <xf numFmtId="164" fontId="29" fillId="0" borderId="0" xfId="0" applyNumberFormat="1" applyFont="1"/>
    <xf numFmtId="0" fontId="6" fillId="0" borderId="0" xfId="0" applyFont="1"/>
    <xf numFmtId="164" fontId="11" fillId="0" borderId="0" xfId="0" applyNumberFormat="1" applyFont="1"/>
    <xf numFmtId="170" fontId="6" fillId="0" borderId="0" xfId="1" applyNumberFormat="1" applyFont="1" applyBorder="1"/>
    <xf numFmtId="164" fontId="6" fillId="0" borderId="8" xfId="1" applyNumberFormat="1" applyFont="1" applyBorder="1"/>
    <xf numFmtId="3" fontId="14" fillId="0" borderId="0" xfId="6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 applyFill="1"/>
    <xf numFmtId="4" fontId="0" fillId="0" borderId="0" xfId="0" applyNumberFormat="1" applyFill="1"/>
    <xf numFmtId="167" fontId="2" fillId="0" borderId="0" xfId="5" applyNumberFormat="1" applyFont="1"/>
    <xf numFmtId="167" fontId="2" fillId="0" borderId="3" xfId="5" applyNumberFormat="1" applyFont="1" applyBorder="1"/>
    <xf numFmtId="3" fontId="6" fillId="0" borderId="0" xfId="3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1" fontId="14" fillId="0" borderId="0" xfId="6" applyNumberFormat="1" applyFont="1" applyFill="1" applyBorder="1" applyAlignment="1">
      <alignment horizontal="right" vertic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49" fontId="6" fillId="8" borderId="0" xfId="3" quotePrefix="1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30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7" fillId="0" borderId="0" xfId="7" applyNumberFormat="1" applyFont="1" applyFill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3" fontId="6" fillId="0" borderId="0" xfId="7" applyNumberFormat="1" applyFont="1" applyAlignment="1">
      <alignment horizontal="right" indent="1"/>
    </xf>
    <xf numFmtId="3" fontId="21" fillId="0" borderId="0" xfId="1" applyNumberFormat="1" applyFont="1" applyFill="1" applyAlignment="1">
      <alignment horizontal="right"/>
    </xf>
    <xf numFmtId="0" fontId="31" fillId="0" borderId="0" xfId="0" applyFont="1" applyFill="1" applyAlignment="1">
      <alignment horizontal="right"/>
    </xf>
    <xf numFmtId="0" fontId="28" fillId="0" borderId="0" xfId="2" applyFont="1" applyFill="1"/>
    <xf numFmtId="0" fontId="31" fillId="0" borderId="0" xfId="0" applyFont="1" applyFill="1"/>
    <xf numFmtId="167" fontId="0" fillId="0" borderId="0" xfId="0" applyNumberFormat="1" applyFill="1"/>
    <xf numFmtId="176" fontId="0" fillId="0" borderId="0" xfId="0" applyNumberFormat="1"/>
    <xf numFmtId="177" fontId="0" fillId="0" borderId="0" xfId="0" applyNumberFormat="1" applyFill="1" applyBorder="1"/>
    <xf numFmtId="10" fontId="0" fillId="0" borderId="4" xfId="5" applyNumberFormat="1" applyFont="1" applyBorder="1"/>
    <xf numFmtId="10" fontId="0" fillId="0" borderId="0" xfId="0" applyNumberFormat="1"/>
    <xf numFmtId="0" fontId="32" fillId="0" borderId="1" xfId="2" applyFont="1" applyBorder="1" applyAlignment="1">
      <alignment horizontal="left"/>
    </xf>
    <xf numFmtId="0" fontId="33" fillId="0" borderId="1" xfId="2" applyFont="1" applyBorder="1" applyAlignment="1">
      <alignment horizontal="center"/>
    </xf>
    <xf numFmtId="0" fontId="33" fillId="0" borderId="1" xfId="2" applyFont="1" applyBorder="1" applyAlignment="1">
      <alignment horizontal="center" wrapText="1"/>
    </xf>
    <xf numFmtId="3" fontId="32" fillId="2" borderId="1" xfId="3" applyNumberFormat="1" applyFont="1" applyFill="1" applyBorder="1" applyAlignment="1">
      <alignment horizontal="center"/>
    </xf>
    <xf numFmtId="3" fontId="32" fillId="0" borderId="1" xfId="3" applyNumberFormat="1" applyFont="1" applyFill="1" applyBorder="1" applyAlignment="1">
      <alignment horizontal="center"/>
    </xf>
    <xf numFmtId="164" fontId="32" fillId="0" borderId="1" xfId="1" applyNumberFormat="1" applyFont="1" applyFill="1" applyBorder="1" applyAlignment="1">
      <alignment horizontal="center"/>
    </xf>
    <xf numFmtId="0" fontId="34" fillId="0" borderId="0" xfId="2" applyFont="1" applyBorder="1" applyAlignment="1">
      <alignment horizontal="left"/>
    </xf>
    <xf numFmtId="0" fontId="32" fillId="0" borderId="0" xfId="2" applyFont="1" applyBorder="1"/>
    <xf numFmtId="0" fontId="32" fillId="0" borderId="0" xfId="2" applyFont="1" applyBorder="1" applyAlignment="1">
      <alignment horizontal="centerContinuous"/>
    </xf>
    <xf numFmtId="49" fontId="33" fillId="0" borderId="0" xfId="2" applyNumberFormat="1" applyFont="1" applyBorder="1" applyAlignment="1">
      <alignment horizontal="center"/>
    </xf>
    <xf numFmtId="0" fontId="33" fillId="0" borderId="0" xfId="2" applyFont="1" applyBorder="1" applyAlignment="1">
      <alignment horizontal="center"/>
    </xf>
    <xf numFmtId="3" fontId="32" fillId="2" borderId="0" xfId="3" applyNumberFormat="1" applyFont="1" applyFill="1" applyBorder="1" applyAlignment="1">
      <alignment horizontal="center"/>
    </xf>
    <xf numFmtId="164" fontId="32" fillId="0" borderId="0" xfId="1" applyNumberFormat="1" applyFont="1" applyFill="1" applyBorder="1" applyAlignment="1">
      <alignment horizontal="center"/>
    </xf>
    <xf numFmtId="0" fontId="34" fillId="0" borderId="0" xfId="2" applyFont="1" applyBorder="1"/>
    <xf numFmtId="0" fontId="32" fillId="0" borderId="0" xfId="2" applyFont="1" applyBorder="1" applyAlignment="1">
      <alignment horizontal="right"/>
    </xf>
    <xf numFmtId="3" fontId="32" fillId="0" borderId="0" xfId="3" applyNumberFormat="1" applyFont="1" applyBorder="1" applyAlignment="1">
      <alignment horizontal="center"/>
    </xf>
    <xf numFmtId="3" fontId="32" fillId="0" borderId="0" xfId="3" applyNumberFormat="1" applyFont="1" applyBorder="1" applyAlignment="1">
      <alignment horizontal="centerContinuous"/>
    </xf>
    <xf numFmtId="0" fontId="32" fillId="0" borderId="0" xfId="2" applyFont="1" applyBorder="1" applyAlignment="1">
      <alignment horizontal="center"/>
    </xf>
    <xf numFmtId="17" fontId="33" fillId="0" borderId="0" xfId="2" applyNumberFormat="1" applyFont="1" applyBorder="1" applyAlignment="1">
      <alignment horizontal="center"/>
    </xf>
    <xf numFmtId="3" fontId="32" fillId="6" borderId="0" xfId="3" applyNumberFormat="1" applyFont="1" applyFill="1" applyBorder="1" applyAlignment="1">
      <alignment horizontal="center"/>
    </xf>
    <xf numFmtId="0" fontId="32" fillId="6" borderId="0" xfId="2" applyFont="1" applyFill="1" applyBorder="1" applyAlignment="1">
      <alignment horizontal="center"/>
    </xf>
    <xf numFmtId="3" fontId="33" fillId="2" borderId="0" xfId="3" quotePrefix="1" applyNumberFormat="1" applyFont="1" applyFill="1" applyBorder="1" applyAlignment="1">
      <alignment horizontal="center"/>
    </xf>
    <xf numFmtId="3" fontId="32" fillId="0" borderId="0" xfId="3" quotePrefix="1" applyNumberFormat="1" applyFont="1" applyFill="1" applyBorder="1" applyAlignment="1">
      <alignment horizontal="center"/>
    </xf>
    <xf numFmtId="165" fontId="33" fillId="2" borderId="2" xfId="2" applyNumberFormat="1" applyFont="1" applyFill="1" applyBorder="1" applyAlignment="1">
      <alignment horizontal="left"/>
    </xf>
    <xf numFmtId="0" fontId="32" fillId="0" borderId="0" xfId="4" applyFont="1" applyFill="1" applyBorder="1" applyAlignment="1">
      <alignment horizontal="center"/>
    </xf>
    <xf numFmtId="14" fontId="35" fillId="2" borderId="0" xfId="2" applyNumberFormat="1" applyFont="1" applyFill="1" applyBorder="1" applyAlignment="1">
      <alignment horizontal="center"/>
    </xf>
    <xf numFmtId="166" fontId="32" fillId="0" borderId="0" xfId="1" applyNumberFormat="1" applyFont="1" applyFill="1" applyBorder="1" applyAlignment="1">
      <alignment horizontal="center"/>
    </xf>
    <xf numFmtId="0" fontId="34" fillId="3" borderId="3" xfId="2" applyFont="1" applyFill="1" applyBorder="1" applyAlignment="1">
      <alignment horizontal="right"/>
    </xf>
    <xf numFmtId="0" fontId="34" fillId="3" borderId="3" xfId="2" applyFont="1" applyFill="1" applyBorder="1" applyAlignment="1">
      <alignment horizontal="center"/>
    </xf>
    <xf numFmtId="0" fontId="34" fillId="7" borderId="3" xfId="2" applyFont="1" applyFill="1" applyBorder="1" applyAlignment="1">
      <alignment horizontal="center"/>
    </xf>
    <xf numFmtId="0" fontId="34" fillId="4" borderId="3" xfId="2" applyFont="1" applyFill="1" applyBorder="1" applyAlignment="1">
      <alignment horizontal="center"/>
    </xf>
    <xf numFmtId="0" fontId="35" fillId="0" borderId="0" xfId="0" applyFont="1"/>
    <xf numFmtId="0" fontId="36" fillId="0" borderId="0" xfId="0" applyFont="1"/>
    <xf numFmtId="0" fontId="36" fillId="5" borderId="0" xfId="0" applyFont="1" applyFill="1"/>
    <xf numFmtId="168" fontId="32" fillId="0" borderId="0" xfId="1" applyNumberFormat="1" applyFont="1" applyBorder="1"/>
    <xf numFmtId="9" fontId="36" fillId="0" borderId="0" xfId="5" applyFont="1"/>
    <xf numFmtId="3" fontId="32" fillId="0" borderId="0" xfId="2" applyNumberFormat="1" applyFont="1" applyBorder="1"/>
    <xf numFmtId="164" fontId="32" fillId="0" borderId="0" xfId="1" applyNumberFormat="1" applyFont="1"/>
    <xf numFmtId="164" fontId="36" fillId="0" borderId="0" xfId="0" applyNumberFormat="1" applyFont="1"/>
    <xf numFmtId="167" fontId="36" fillId="0" borderId="0" xfId="5" applyNumberFormat="1" applyFont="1"/>
    <xf numFmtId="170" fontId="37" fillId="0" borderId="0" xfId="1" applyNumberFormat="1" applyFont="1"/>
    <xf numFmtId="3" fontId="32" fillId="2" borderId="0" xfId="8" applyNumberFormat="1" applyFont="1" applyFill="1" applyBorder="1" applyAlignment="1" applyProtection="1">
      <alignment horizontal="right"/>
    </xf>
    <xf numFmtId="3" fontId="36" fillId="0" borderId="0" xfId="0" applyNumberFormat="1" applyFont="1"/>
    <xf numFmtId="167" fontId="36" fillId="0" borderId="0" xfId="5" applyNumberFormat="1" applyFont="1" applyFill="1"/>
    <xf numFmtId="167" fontId="32" fillId="0" borderId="0" xfId="5" applyNumberFormat="1" applyFont="1" applyFill="1"/>
    <xf numFmtId="0" fontId="37" fillId="0" borderId="4" xfId="0" applyFont="1" applyBorder="1"/>
    <xf numFmtId="3" fontId="37" fillId="0" borderId="4" xfId="0" applyNumberFormat="1" applyFont="1" applyBorder="1"/>
    <xf numFmtId="168" fontId="33" fillId="0" borderId="4" xfId="1" applyNumberFormat="1" applyFont="1" applyBorder="1"/>
    <xf numFmtId="167" fontId="37" fillId="0" borderId="4" xfId="5" applyNumberFormat="1" applyFont="1" applyBorder="1"/>
    <xf numFmtId="3" fontId="33" fillId="0" borderId="4" xfId="2" applyNumberFormat="1" applyFont="1" applyBorder="1"/>
    <xf numFmtId="3" fontId="38" fillId="0" borderId="4" xfId="2" applyNumberFormat="1" applyFont="1" applyBorder="1"/>
    <xf numFmtId="164" fontId="37" fillId="0" borderId="4" xfId="0" applyNumberFormat="1" applyFont="1" applyBorder="1"/>
    <xf numFmtId="170" fontId="37" fillId="0" borderId="4" xfId="1" applyNumberFormat="1" applyFont="1" applyBorder="1"/>
    <xf numFmtId="3" fontId="37" fillId="2" borderId="4" xfId="0" applyNumberFormat="1" applyFont="1" applyFill="1" applyBorder="1"/>
    <xf numFmtId="0" fontId="39" fillId="2" borderId="0" xfId="0" applyFont="1" applyFill="1" applyBorder="1" applyAlignment="1">
      <alignment horizontal="right"/>
    </xf>
    <xf numFmtId="0" fontId="40" fillId="2" borderId="0" xfId="2" applyFont="1" applyFill="1" applyBorder="1"/>
    <xf numFmtId="3" fontId="40" fillId="2" borderId="0" xfId="3" applyNumberFormat="1" applyFont="1" applyFill="1" applyBorder="1"/>
    <xf numFmtId="4" fontId="40" fillId="2" borderId="0" xfId="1" applyNumberFormat="1" applyFont="1" applyFill="1" applyBorder="1"/>
    <xf numFmtId="10" fontId="36" fillId="0" borderId="0" xfId="0" applyNumberFormat="1" applyFont="1"/>
    <xf numFmtId="0" fontId="41" fillId="2" borderId="0" xfId="0" applyFont="1" applyFill="1" applyAlignment="1">
      <alignment horizontal="right"/>
    </xf>
    <xf numFmtId="0" fontId="40" fillId="2" borderId="0" xfId="2" applyFont="1" applyFill="1"/>
    <xf numFmtId="167" fontId="40" fillId="2" borderId="0" xfId="5" applyNumberFormat="1" applyFont="1" applyFill="1"/>
    <xf numFmtId="0" fontId="41" fillId="2" borderId="0" xfId="0" applyFont="1" applyFill="1"/>
    <xf numFmtId="3" fontId="7" fillId="0" borderId="0" xfId="2" applyNumberFormat="1" applyFont="1" applyAlignment="1">
      <alignment horizontal="center"/>
    </xf>
    <xf numFmtId="49" fontId="32" fillId="0" borderId="0" xfId="1" applyNumberFormat="1" applyFont="1" applyFill="1" applyBorder="1" applyAlignment="1">
      <alignment horizontal="center"/>
    </xf>
    <xf numFmtId="3" fontId="32" fillId="6" borderId="1" xfId="3" applyNumberFormat="1" applyFont="1" applyFill="1" applyBorder="1" applyAlignment="1">
      <alignment horizontal="center"/>
    </xf>
    <xf numFmtId="49" fontId="32" fillId="0" borderId="0" xfId="3" applyNumberFormat="1" applyFont="1" applyBorder="1" applyAlignment="1">
      <alignment horizontal="center"/>
    </xf>
    <xf numFmtId="3" fontId="32" fillId="0" borderId="0" xfId="3" applyNumberFormat="1" applyFont="1" applyBorder="1" applyAlignment="1">
      <alignment horizontal="center"/>
    </xf>
    <xf numFmtId="49" fontId="32" fillId="0" borderId="0" xfId="2" applyNumberFormat="1" applyFont="1" applyBorder="1" applyAlignment="1">
      <alignment horizontal="center"/>
    </xf>
    <xf numFmtId="0" fontId="32" fillId="0" borderId="0" xfId="2" applyNumberFormat="1" applyFont="1" applyBorder="1" applyAlignment="1">
      <alignment horizontal="center"/>
    </xf>
    <xf numFmtId="0" fontId="32" fillId="0" borderId="0" xfId="2" applyFont="1" applyBorder="1" applyAlignment="1">
      <alignment horizontal="center"/>
    </xf>
    <xf numFmtId="3" fontId="32" fillId="0" borderId="1" xfId="3" applyNumberFormat="1" applyFont="1" applyBorder="1" applyAlignment="1">
      <alignment horizontal="center"/>
    </xf>
    <xf numFmtId="0" fontId="32" fillId="0" borderId="1" xfId="2" applyFont="1" applyBorder="1" applyAlignment="1">
      <alignment horizontal="center"/>
    </xf>
    <xf numFmtId="3" fontId="32" fillId="6" borderId="0" xfId="3" applyNumberFormat="1" applyFon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0" xfId="0" applyFont="1" applyFill="1" applyBorder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42" fillId="0" borderId="0" xfId="0" applyNumberFormat="1" applyFont="1"/>
    <xf numFmtId="3" fontId="5" fillId="0" borderId="0" xfId="0" applyNumberFormat="1" applyFont="1"/>
    <xf numFmtId="3" fontId="6" fillId="0" borderId="0" xfId="1" applyNumberFormat="1" applyFont="1" applyFill="1" applyBorder="1"/>
    <xf numFmtId="10" fontId="0" fillId="0" borderId="0" xfId="5" applyNumberFormat="1" applyFont="1"/>
    <xf numFmtId="167" fontId="22" fillId="0" borderId="0" xfId="5" applyNumberFormat="1" applyFont="1"/>
    <xf numFmtId="0" fontId="5" fillId="0" borderId="0" xfId="0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7" fillId="0" borderId="1" xfId="0" applyFont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3" fontId="6" fillId="9" borderId="10" xfId="3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167" fontId="0" fillId="0" borderId="10" xfId="5" applyNumberFormat="1" applyFont="1" applyBorder="1"/>
    <xf numFmtId="10" fontId="0" fillId="0" borderId="12" xfId="5" applyNumberFormat="1" applyFont="1" applyBorder="1"/>
    <xf numFmtId="1" fontId="0" fillId="0" borderId="9" xfId="0" applyNumberForma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8" fillId="3" borderId="9" xfId="2" applyFont="1" applyFill="1" applyBorder="1" applyAlignment="1">
      <alignment horizontal="center"/>
    </xf>
    <xf numFmtId="0" fontId="17" fillId="0" borderId="10" xfId="0" applyFont="1" applyBorder="1"/>
    <xf numFmtId="0" fontId="17" fillId="0" borderId="0" xfId="0" applyFont="1" applyBorder="1"/>
    <xf numFmtId="3" fontId="0" fillId="0" borderId="10" xfId="0" applyNumberFormat="1" applyBorder="1"/>
    <xf numFmtId="3" fontId="17" fillId="0" borderId="10" xfId="0" applyNumberFormat="1" applyFont="1" applyBorder="1"/>
    <xf numFmtId="164" fontId="17" fillId="0" borderId="12" xfId="0" applyNumberFormat="1" applyFont="1" applyBorder="1"/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komm!$C$31:$C$56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komm!$F$31:$F$56</c:f>
              <c:numCache>
                <c:formatCode>0%</c:formatCode>
                <c:ptCount val="26"/>
                <c:pt idx="0">
                  <c:v>0.86736324179192026</c:v>
                </c:pt>
                <c:pt idx="1">
                  <c:v>0.9647606431022886</c:v>
                </c:pt>
                <c:pt idx="2">
                  <c:v>0.9699722491273205</c:v>
                </c:pt>
                <c:pt idx="3">
                  <c:v>0.84556647123356132</c:v>
                </c:pt>
                <c:pt idx="4">
                  <c:v>0.9794179274003223</c:v>
                </c:pt>
                <c:pt idx="5">
                  <c:v>1.0491290976666767</c:v>
                </c:pt>
                <c:pt idx="6">
                  <c:v>1.0155765965992822</c:v>
                </c:pt>
                <c:pt idx="7">
                  <c:v>0.80699761587416896</c:v>
                </c:pt>
                <c:pt idx="8">
                  <c:v>0.79729975310970791</c:v>
                </c:pt>
                <c:pt idx="9">
                  <c:v>0.88952054357624422</c:v>
                </c:pt>
                <c:pt idx="10">
                  <c:v>0.85562448713879646</c:v>
                </c:pt>
                <c:pt idx="11">
                  <c:v>0.83955291293660173</c:v>
                </c:pt>
                <c:pt idx="12">
                  <c:v>0.91453781291269698</c:v>
                </c:pt>
                <c:pt idx="13">
                  <c:v>0.87368909906955217</c:v>
                </c:pt>
                <c:pt idx="14">
                  <c:v>0.87339257332849529</c:v>
                </c:pt>
                <c:pt idx="15">
                  <c:v>0.91951651743563745</c:v>
                </c:pt>
                <c:pt idx="16">
                  <c:v>0.90334193386765926</c:v>
                </c:pt>
                <c:pt idx="17">
                  <c:v>0.75049284804367733</c:v>
                </c:pt>
                <c:pt idx="18">
                  <c:v>0.76289212423524266</c:v>
                </c:pt>
                <c:pt idx="19">
                  <c:v>1.0113362747425438</c:v>
                </c:pt>
                <c:pt idx="20">
                  <c:v>0.80576778190211518</c:v>
                </c:pt>
                <c:pt idx="21">
                  <c:v>0.85231069740654519</c:v>
                </c:pt>
                <c:pt idx="22">
                  <c:v>0.85647192042953302</c:v>
                </c:pt>
                <c:pt idx="23">
                  <c:v>0.77128373210820556</c:v>
                </c:pt>
                <c:pt idx="24">
                  <c:v>0.96654258677384919</c:v>
                </c:pt>
                <c:pt idx="25">
                  <c:v>0.81093757033590286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0-41F0-86D9-5D2517E5DB5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komm!$C$31:$C$56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komm!$P$31:$P$56</c:f>
              <c:numCache>
                <c:formatCode>0.0\ %</c:formatCode>
                <c:ptCount val="26"/>
                <c:pt idx="0">
                  <c:v>0.94698445700203016</c:v>
                </c:pt>
                <c:pt idx="1">
                  <c:v>0.97452055215334954</c:v>
                </c:pt>
                <c:pt idx="2">
                  <c:v>0.97660519456336226</c:v>
                </c:pt>
                <c:pt idx="3">
                  <c:v>0.94589461847411238</c:v>
                </c:pt>
                <c:pt idx="4">
                  <c:v>0.9803834658725632</c:v>
                </c:pt>
                <c:pt idx="5">
                  <c:v>1.0082679339791047</c:v>
                </c:pt>
                <c:pt idx="6">
                  <c:v>0.99484693355214693</c:v>
                </c:pt>
                <c:pt idx="7">
                  <c:v>0.94396617570614261</c:v>
                </c:pt>
                <c:pt idx="8">
                  <c:v>0.94348128256791941</c:v>
                </c:pt>
                <c:pt idx="9">
                  <c:v>0.94809232209124639</c:v>
                </c:pt>
                <c:pt idx="10">
                  <c:v>0.9463975192693741</c:v>
                </c:pt>
                <c:pt idx="11">
                  <c:v>0.94559394055926405</c:v>
                </c:pt>
                <c:pt idx="12">
                  <c:v>0.95443142007751314</c:v>
                </c:pt>
                <c:pt idx="13">
                  <c:v>0.94730074986591184</c:v>
                </c:pt>
                <c:pt idx="14">
                  <c:v>0.94728592357885877</c:v>
                </c:pt>
                <c:pt idx="15">
                  <c:v>0.9564229018866891</c:v>
                </c:pt>
                <c:pt idx="16">
                  <c:v>0.9499530684594979</c:v>
                </c:pt>
                <c:pt idx="17">
                  <c:v>0.94114093731461801</c:v>
                </c:pt>
                <c:pt idx="18">
                  <c:v>0.9417609011241963</c:v>
                </c:pt>
                <c:pt idx="19">
                  <c:v>0.99315080480945173</c:v>
                </c:pt>
                <c:pt idx="20">
                  <c:v>0.94390468400753991</c:v>
                </c:pt>
                <c:pt idx="21">
                  <c:v>0.94623182978276144</c:v>
                </c:pt>
                <c:pt idx="22">
                  <c:v>0.94643989093391079</c:v>
                </c:pt>
                <c:pt idx="23">
                  <c:v>0.9421804815178445</c:v>
                </c:pt>
                <c:pt idx="24">
                  <c:v>0.97523332962197373</c:v>
                </c:pt>
                <c:pt idx="25">
                  <c:v>0.94416317342922929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0-41F0-86D9-5D2517E5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komm!$C$324:$C$362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komm!$F$324:$F$362</c:f>
              <c:numCache>
                <c:formatCode>0%</c:formatCode>
                <c:ptCount val="39"/>
                <c:pt idx="0">
                  <c:v>0.99082407136678474</c:v>
                </c:pt>
                <c:pt idx="1">
                  <c:v>0.85745247355322041</c:v>
                </c:pt>
                <c:pt idx="2">
                  <c:v>0.86722792076686461</c:v>
                </c:pt>
                <c:pt idx="3">
                  <c:v>0.6970440637580827</c:v>
                </c:pt>
                <c:pt idx="4">
                  <c:v>0.85632278452421329</c:v>
                </c:pt>
                <c:pt idx="5">
                  <c:v>0.9286555783364342</c:v>
                </c:pt>
                <c:pt idx="6">
                  <c:v>0.72550153598286848</c:v>
                </c:pt>
                <c:pt idx="7">
                  <c:v>0.74071862020549761</c:v>
                </c:pt>
                <c:pt idx="8">
                  <c:v>0.78394492046716768</c:v>
                </c:pt>
                <c:pt idx="9">
                  <c:v>0.7869544436104875</c:v>
                </c:pt>
                <c:pt idx="10">
                  <c:v>0.59818646648036056</c:v>
                </c:pt>
                <c:pt idx="11">
                  <c:v>1.0686923794581324</c:v>
                </c:pt>
                <c:pt idx="12">
                  <c:v>0.78218659750448849</c:v>
                </c:pt>
                <c:pt idx="13">
                  <c:v>0.9244676492861299</c:v>
                </c:pt>
                <c:pt idx="14">
                  <c:v>0.82074351686734548</c:v>
                </c:pt>
                <c:pt idx="15">
                  <c:v>0.7181128719795945</c:v>
                </c:pt>
                <c:pt idx="16">
                  <c:v>0.85342037405799887</c:v>
                </c:pt>
                <c:pt idx="17">
                  <c:v>0.70938084671451274</c:v>
                </c:pt>
                <c:pt idx="18">
                  <c:v>0.78382637506113695</c:v>
                </c:pt>
                <c:pt idx="19">
                  <c:v>0.70432758132427753</c:v>
                </c:pt>
                <c:pt idx="20">
                  <c:v>0.92107109283910671</c:v>
                </c:pt>
                <c:pt idx="21">
                  <c:v>0.732132138045133</c:v>
                </c:pt>
                <c:pt idx="22">
                  <c:v>0.78839529142069975</c:v>
                </c:pt>
                <c:pt idx="23">
                  <c:v>0.75730834403803649</c:v>
                </c:pt>
                <c:pt idx="24">
                  <c:v>0.89168385140414153</c:v>
                </c:pt>
                <c:pt idx="25">
                  <c:v>0.60267066969618244</c:v>
                </c:pt>
                <c:pt idx="26">
                  <c:v>0.71762028297632596</c:v>
                </c:pt>
                <c:pt idx="27">
                  <c:v>0.71117522088159302</c:v>
                </c:pt>
                <c:pt idx="28">
                  <c:v>0.82882713254491935</c:v>
                </c:pt>
                <c:pt idx="29">
                  <c:v>0.80814221742347114</c:v>
                </c:pt>
                <c:pt idx="30">
                  <c:v>0.8194978608668847</c:v>
                </c:pt>
                <c:pt idx="31">
                  <c:v>0.72232951056508865</c:v>
                </c:pt>
                <c:pt idx="32">
                  <c:v>0.90510768482082993</c:v>
                </c:pt>
                <c:pt idx="33">
                  <c:v>0.71856717503315792</c:v>
                </c:pt>
                <c:pt idx="34">
                  <c:v>0.78638274238436834</c:v>
                </c:pt>
                <c:pt idx="35">
                  <c:v>0.77766395930353616</c:v>
                </c:pt>
                <c:pt idx="36">
                  <c:v>0.65708265927639764</c:v>
                </c:pt>
                <c:pt idx="37">
                  <c:v>0.81743054766230361</c:v>
                </c:pt>
                <c:pt idx="38">
                  <c:v>0.85631038529157821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3-47EE-8561-99237CB8C59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komm!$C$324:$C$362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komm!$P$324:$P$362</c:f>
              <c:numCache>
                <c:formatCode>0.0\ %</c:formatCode>
                <c:ptCount val="39"/>
                <c:pt idx="0">
                  <c:v>0.984945923459148</c:v>
                </c:pt>
                <c:pt idx="1">
                  <c:v>0.9464889185900951</c:v>
                </c:pt>
                <c:pt idx="2">
                  <c:v>0.94697769095077733</c:v>
                </c:pt>
                <c:pt idx="3">
                  <c:v>0.93846849810033828</c:v>
                </c:pt>
                <c:pt idx="4">
                  <c:v>0.94643243413864486</c:v>
                </c:pt>
                <c:pt idx="5">
                  <c:v>0.96007852624700762</c:v>
                </c:pt>
                <c:pt idx="6">
                  <c:v>0.93989137171157766</c:v>
                </c:pt>
                <c:pt idx="7">
                  <c:v>0.94065222592270903</c:v>
                </c:pt>
                <c:pt idx="8">
                  <c:v>0.94281354093579262</c:v>
                </c:pt>
                <c:pt idx="9">
                  <c:v>0.94296401709295863</c:v>
                </c:pt>
                <c:pt idx="10">
                  <c:v>0.93352561823645219</c:v>
                </c:pt>
                <c:pt idx="11">
                  <c:v>1.0160932466956869</c:v>
                </c:pt>
                <c:pt idx="12">
                  <c:v>0.94272562478765853</c:v>
                </c:pt>
                <c:pt idx="13">
                  <c:v>0.95840335462688608</c:v>
                </c:pt>
                <c:pt idx="14">
                  <c:v>0.94465347075580142</c:v>
                </c:pt>
                <c:pt idx="15">
                  <c:v>0.93952193851141397</c:v>
                </c:pt>
                <c:pt idx="16">
                  <c:v>0.94628731361533414</c:v>
                </c:pt>
                <c:pt idx="17">
                  <c:v>0.93908533724815968</c:v>
                </c:pt>
                <c:pt idx="18">
                  <c:v>0.94280761366549093</c:v>
                </c:pt>
                <c:pt idx="19">
                  <c:v>0.938832673978648</c:v>
                </c:pt>
                <c:pt idx="20">
                  <c:v>0.95704473204807694</c:v>
                </c:pt>
                <c:pt idx="21">
                  <c:v>0.94022290181469081</c:v>
                </c:pt>
                <c:pt idx="22">
                  <c:v>0.94303605948346914</c:v>
                </c:pt>
                <c:pt idx="23">
                  <c:v>0.94148171211433596</c:v>
                </c:pt>
                <c:pt idx="24">
                  <c:v>0.94820048748264096</c:v>
                </c:pt>
                <c:pt idx="25">
                  <c:v>0.93374982839724319</c:v>
                </c:pt>
                <c:pt idx="26">
                  <c:v>0.9394973090612504</c:v>
                </c:pt>
                <c:pt idx="27">
                  <c:v>0.93917505595651385</c:v>
                </c:pt>
                <c:pt idx="28">
                  <c:v>0.94505765153968013</c:v>
                </c:pt>
                <c:pt idx="29">
                  <c:v>0.94402340578360777</c:v>
                </c:pt>
                <c:pt idx="30">
                  <c:v>0.94459118795577834</c:v>
                </c:pt>
                <c:pt idx="31">
                  <c:v>0.93973277044068837</c:v>
                </c:pt>
                <c:pt idx="32">
                  <c:v>0.95065936884076618</c:v>
                </c:pt>
                <c:pt idx="33">
                  <c:v>0.93954465366409201</c:v>
                </c:pt>
                <c:pt idx="34">
                  <c:v>0.94293543203165242</c:v>
                </c:pt>
                <c:pt idx="35">
                  <c:v>0.94249949287761103</c:v>
                </c:pt>
                <c:pt idx="36">
                  <c:v>0.93647042787625412</c:v>
                </c:pt>
                <c:pt idx="37">
                  <c:v>0.94448782229554928</c:v>
                </c:pt>
                <c:pt idx="38">
                  <c:v>0.94643181417701294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3-47EE-8561-99237CB8C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2019-2020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NB2021 </c:v>
                </c:pt>
                <c:pt idx="13">
                  <c:v> Anslag RNB2021 </c:v>
                </c:pt>
                <c:pt idx="14">
                  <c:v> Anslag NB2022 </c:v>
                </c:pt>
              </c:strCache>
            </c:strRef>
          </c:cat>
          <c:val>
            <c:numRef>
              <c:f>tabellalle!$C$23:$C$37</c:f>
              <c:numCache>
                <c:formatCode>0.0\ %</c:formatCode>
                <c:ptCount val="15"/>
                <c:pt idx="0">
                  <c:v>3.0746113615962672E-2</c:v>
                </c:pt>
                <c:pt idx="1">
                  <c:v>2.6474443429102629E-2</c:v>
                </c:pt>
                <c:pt idx="2">
                  <c:v>1.5979408592894182E-2</c:v>
                </c:pt>
                <c:pt idx="3">
                  <c:v>1.1582888104399681E-2</c:v>
                </c:pt>
                <c:pt idx="4">
                  <c:v>-3.5277100205936024E-2</c:v>
                </c:pt>
                <c:pt idx="5">
                  <c:v>-2.2990931084298054E-2</c:v>
                </c:pt>
                <c:pt idx="6">
                  <c:v>4.1055409585105422E-3</c:v>
                </c:pt>
                <c:pt idx="7">
                  <c:v>5.640009789606863E-3</c:v>
                </c:pt>
                <c:pt idx="8">
                  <c:v>-9.4198804596434154E-4</c:v>
                </c:pt>
                <c:pt idx="9">
                  <c:v>7.7850546456893538E-4</c:v>
                </c:pt>
                <c:pt idx="10">
                  <c:v>-8.8272203882596659E-3</c:v>
                </c:pt>
                <c:pt idx="11">
                  <c:v>-7.2252672304739772E-3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2020-2021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AE7-462D-B832-01CBDA7CF2C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NB2021 </c:v>
                </c:pt>
                <c:pt idx="13">
                  <c:v> Anslag RNB2021 </c:v>
                </c:pt>
                <c:pt idx="14">
                  <c:v> Anslag NB2022 </c:v>
                </c:pt>
              </c:strCache>
            </c:strRef>
          </c:cat>
          <c:val>
            <c:numRef>
              <c:f>tabellalle!$D$23:$D$37</c:f>
              <c:numCache>
                <c:formatCode>0.0\ %</c:formatCode>
                <c:ptCount val="15"/>
                <c:pt idx="0">
                  <c:v>6.6961061728874824E-3</c:v>
                </c:pt>
                <c:pt idx="1">
                  <c:v>1.0327737969847123E-2</c:v>
                </c:pt>
                <c:pt idx="2">
                  <c:v>8.0149806077892169E-2</c:v>
                </c:pt>
                <c:pt idx="3">
                  <c:v>8.4302728586373638E-2</c:v>
                </c:pt>
                <c:pt idx="4">
                  <c:v>0.10262940860256554</c:v>
                </c:pt>
                <c:pt idx="12">
                  <c:v>6.9526961549956565E-2</c:v>
                </c:pt>
                <c:pt idx="13">
                  <c:v>8.5649650487872986E-2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2019-2020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NB2021 </c:v>
                </c:pt>
                <c:pt idx="13">
                  <c:v> Anslag RNB2021 </c:v>
                </c:pt>
                <c:pt idx="14">
                  <c:v> Anslag NB2022 </c:v>
                </c:pt>
              </c:strCache>
            </c:strRef>
          </c:cat>
          <c:val>
            <c:numRef>
              <c:f>tabellalle!$G$23:$G$37</c:f>
              <c:numCache>
                <c:formatCode>0.0\ %</c:formatCode>
                <c:ptCount val="15"/>
                <c:pt idx="0">
                  <c:v>2.6398549428736897E-2</c:v>
                </c:pt>
                <c:pt idx="1">
                  <c:v>2.2562749033607651E-2</c:v>
                </c:pt>
                <c:pt idx="2">
                  <c:v>1.4934014244971374E-2</c:v>
                </c:pt>
                <c:pt idx="3">
                  <c:v>1.0104384462184084E-2</c:v>
                </c:pt>
                <c:pt idx="4">
                  <c:v>-5.2112404672988916E-2</c:v>
                </c:pt>
                <c:pt idx="5">
                  <c:v>-3.9963492214182127E-2</c:v>
                </c:pt>
                <c:pt idx="6">
                  <c:v>-1.4943817671916276E-2</c:v>
                </c:pt>
                <c:pt idx="7">
                  <c:v>-1.3261331612922787E-2</c:v>
                </c:pt>
                <c:pt idx="8">
                  <c:v>-2.0615363952366648E-2</c:v>
                </c:pt>
                <c:pt idx="9">
                  <c:v>-1.9177454835129955E-2</c:v>
                </c:pt>
                <c:pt idx="10">
                  <c:v>-2.4905754189902474E-2</c:v>
                </c:pt>
                <c:pt idx="11">
                  <c:v>-2.3347396245920006E-2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2020-2021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5E-4104-BB67-50E50D1AB65B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5E-4104-BB67-50E50D1AB65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5E-4104-BB67-50E50D1AB6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NB2021 </c:v>
                </c:pt>
                <c:pt idx="13">
                  <c:v> Anslag RNB2021 </c:v>
                </c:pt>
                <c:pt idx="14">
                  <c:v> Anslag NB2022 </c:v>
                </c:pt>
              </c:strCache>
            </c:strRef>
          </c:cat>
          <c:val>
            <c:numRef>
              <c:f>tabellalle!$H$23:$H$37</c:f>
              <c:numCache>
                <c:formatCode>0.0\ %</c:formatCode>
                <c:ptCount val="15"/>
                <c:pt idx="0">
                  <c:v>-1.7725790945053971E-2</c:v>
                </c:pt>
                <c:pt idx="1">
                  <c:v>-1.3458364191117674E-2</c:v>
                </c:pt>
                <c:pt idx="2">
                  <c:v>6.759514606973048E-2</c:v>
                </c:pt>
                <c:pt idx="3">
                  <c:v>7.1834367502448093E-2</c:v>
                </c:pt>
                <c:pt idx="4">
                  <c:v>0.11231838616456015</c:v>
                </c:pt>
                <c:pt idx="12">
                  <c:v>9.2621017465590663E-2</c:v>
                </c:pt>
                <c:pt idx="13">
                  <c:v>0.10628606432402699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komm!$C$8:$C$30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komm!$F$8:$F$30</c:f>
              <c:numCache>
                <c:formatCode>0%</c:formatCode>
                <c:ptCount val="23"/>
                <c:pt idx="0">
                  <c:v>0.99648047580950361</c:v>
                </c:pt>
                <c:pt idx="1">
                  <c:v>1.2110215097824399</c:v>
                </c:pt>
                <c:pt idx="2">
                  <c:v>0.97812849887743225</c:v>
                </c:pt>
                <c:pt idx="3">
                  <c:v>1.0026218303473866</c:v>
                </c:pt>
                <c:pt idx="4">
                  <c:v>0.82703326056449822</c:v>
                </c:pt>
                <c:pt idx="5">
                  <c:v>0.8019148212453574</c:v>
                </c:pt>
                <c:pt idx="6">
                  <c:v>0.82662316384875123</c:v>
                </c:pt>
                <c:pt idx="7">
                  <c:v>0.80144359015794053</c:v>
                </c:pt>
                <c:pt idx="8">
                  <c:v>0.90613771864275949</c:v>
                </c:pt>
                <c:pt idx="9">
                  <c:v>0.97199189698287014</c:v>
                </c:pt>
                <c:pt idx="10">
                  <c:v>0.86086755951212235</c:v>
                </c:pt>
                <c:pt idx="11">
                  <c:v>1.2291952291217825</c:v>
                </c:pt>
                <c:pt idx="12">
                  <c:v>1.0778886917242463</c:v>
                </c:pt>
                <c:pt idx="13">
                  <c:v>0.88379067431534153</c:v>
                </c:pt>
                <c:pt idx="14">
                  <c:v>1.3802311782571379</c:v>
                </c:pt>
                <c:pt idx="15">
                  <c:v>1.6227562831371511</c:v>
                </c:pt>
                <c:pt idx="16">
                  <c:v>1.1170834315921658</c:v>
                </c:pt>
                <c:pt idx="17">
                  <c:v>0.8416218844058504</c:v>
                </c:pt>
                <c:pt idx="18">
                  <c:v>0.90625848611203619</c:v>
                </c:pt>
                <c:pt idx="19">
                  <c:v>0.90315997574558726</c:v>
                </c:pt>
                <c:pt idx="20">
                  <c:v>0.86753165628221662</c:v>
                </c:pt>
                <c:pt idx="21">
                  <c:v>1.0768267803146967</c:v>
                </c:pt>
                <c:pt idx="22">
                  <c:v>1.1309326549363214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B-412B-9F12-F0B51020646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komm!$C$8:$C$30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komm!$P$8:$P$30</c:f>
              <c:numCache>
                <c:formatCode>0.0\ %</c:formatCode>
                <c:ptCount val="23"/>
                <c:pt idx="0">
                  <c:v>0.98720848523623561</c:v>
                </c:pt>
                <c:pt idx="1">
                  <c:v>1.0730248988254099</c:v>
                </c:pt>
                <c:pt idx="2">
                  <c:v>0.97986769446340705</c:v>
                </c:pt>
                <c:pt idx="3">
                  <c:v>0.9896650270513887</c:v>
                </c:pt>
                <c:pt idx="4">
                  <c:v>0.94496795794065902</c:v>
                </c:pt>
                <c:pt idx="5">
                  <c:v>0.94371203597470199</c:v>
                </c:pt>
                <c:pt idx="6">
                  <c:v>0.94494745310487172</c:v>
                </c:pt>
                <c:pt idx="7">
                  <c:v>0.9436884744203311</c:v>
                </c:pt>
                <c:pt idx="8">
                  <c:v>0.95107138236953803</c:v>
                </c:pt>
                <c:pt idx="9">
                  <c:v>0.9774130537055824</c:v>
                </c:pt>
                <c:pt idx="10">
                  <c:v>0.94665967288804032</c:v>
                </c:pt>
                <c:pt idx="11">
                  <c:v>1.0802943865611472</c:v>
                </c:pt>
                <c:pt idx="12">
                  <c:v>1.0197717716021326</c:v>
                </c:pt>
                <c:pt idx="13">
                  <c:v>0.94780582862820129</c:v>
                </c:pt>
                <c:pt idx="14">
                  <c:v>1.1407087662152893</c:v>
                </c:pt>
                <c:pt idx="15">
                  <c:v>1.2377188081672945</c:v>
                </c:pt>
                <c:pt idx="16">
                  <c:v>1.0354496675493006</c:v>
                </c:pt>
                <c:pt idx="17">
                  <c:v>0.94569738913272683</c:v>
                </c:pt>
                <c:pt idx="18">
                  <c:v>0.95111968935724867</c:v>
                </c:pt>
                <c:pt idx="19">
                  <c:v>0.94988028521066892</c:v>
                </c:pt>
                <c:pt idx="20">
                  <c:v>0.94699287772654495</c:v>
                </c:pt>
                <c:pt idx="21">
                  <c:v>1.0193470070383128</c:v>
                </c:pt>
                <c:pt idx="22">
                  <c:v>1.0409893568869626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B-412B-9F12-F0B510206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komm!$C$57:$C$97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komm!$F$57:$F$97</c:f>
              <c:numCache>
                <c:formatCode>0%</c:formatCode>
                <c:ptCount val="41"/>
                <c:pt idx="0">
                  <c:v>0.98653525038705792</c:v>
                </c:pt>
                <c:pt idx="1">
                  <c:v>0.9178123068238595</c:v>
                </c:pt>
                <c:pt idx="2">
                  <c:v>1.0034996583931011</c:v>
                </c:pt>
                <c:pt idx="3">
                  <c:v>0.70082305158661273</c:v>
                </c:pt>
                <c:pt idx="4">
                  <c:v>0.80500823049622705</c:v>
                </c:pt>
                <c:pt idx="5">
                  <c:v>0.71785830377915805</c:v>
                </c:pt>
                <c:pt idx="6">
                  <c:v>0.70385670015835555</c:v>
                </c:pt>
                <c:pt idx="7">
                  <c:v>0.89150906821096143</c:v>
                </c:pt>
                <c:pt idx="8">
                  <c:v>0.82507064152950893</c:v>
                </c:pt>
                <c:pt idx="9">
                  <c:v>0.6670951460214718</c:v>
                </c:pt>
                <c:pt idx="10">
                  <c:v>0.83642827224839755</c:v>
                </c:pt>
                <c:pt idx="11">
                  <c:v>0.77736137373869385</c:v>
                </c:pt>
                <c:pt idx="12">
                  <c:v>0.7688012358522579</c:v>
                </c:pt>
                <c:pt idx="13">
                  <c:v>0.78633573534306844</c:v>
                </c:pt>
                <c:pt idx="14">
                  <c:v>0.77868513904679681</c:v>
                </c:pt>
                <c:pt idx="15">
                  <c:v>1.175045856187116</c:v>
                </c:pt>
                <c:pt idx="16">
                  <c:v>0.91632850790260578</c:v>
                </c:pt>
                <c:pt idx="17">
                  <c:v>1.1597638002094688</c:v>
                </c:pt>
                <c:pt idx="18">
                  <c:v>1.037320813928595</c:v>
                </c:pt>
                <c:pt idx="19">
                  <c:v>0.81138757218171709</c:v>
                </c:pt>
                <c:pt idx="20">
                  <c:v>1.064320290201487</c:v>
                </c:pt>
                <c:pt idx="21">
                  <c:v>0.94457979833180361</c:v>
                </c:pt>
                <c:pt idx="22">
                  <c:v>1.0538961029510703</c:v>
                </c:pt>
                <c:pt idx="23">
                  <c:v>0.78153264826433266</c:v>
                </c:pt>
                <c:pt idx="24">
                  <c:v>0.90247849854297657</c:v>
                </c:pt>
                <c:pt idx="25">
                  <c:v>1.2604523096630833</c:v>
                </c:pt>
                <c:pt idx="26">
                  <c:v>0.80649818471682433</c:v>
                </c:pt>
                <c:pt idx="27">
                  <c:v>0.7880776847567591</c:v>
                </c:pt>
                <c:pt idx="28">
                  <c:v>0.72629460859235517</c:v>
                </c:pt>
                <c:pt idx="29">
                  <c:v>1.0181531192101572</c:v>
                </c:pt>
                <c:pt idx="30">
                  <c:v>0.96515075772676329</c:v>
                </c:pt>
                <c:pt idx="31">
                  <c:v>0.88958575033726517</c:v>
                </c:pt>
                <c:pt idx="32">
                  <c:v>0.79937873289398587</c:v>
                </c:pt>
                <c:pt idx="33">
                  <c:v>0.85227082749119842</c:v>
                </c:pt>
                <c:pt idx="34">
                  <c:v>0.86474655592799965</c:v>
                </c:pt>
                <c:pt idx="35">
                  <c:v>0.93911382418347278</c:v>
                </c:pt>
                <c:pt idx="36">
                  <c:v>0.8871947886609044</c:v>
                </c:pt>
                <c:pt idx="37">
                  <c:v>0.83299294786216593</c:v>
                </c:pt>
                <c:pt idx="38">
                  <c:v>0.88455775222629296</c:v>
                </c:pt>
                <c:pt idx="39">
                  <c:v>0.9089551948244895</c:v>
                </c:pt>
                <c:pt idx="40">
                  <c:v>0.90382100690862499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7-4AF0-9634-98E33D2DA2C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komm!$C$57:$C$97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komm!$P$57:$P$97</c:f>
              <c:numCache>
                <c:formatCode>0.0\ %</c:formatCode>
                <c:ptCount val="41"/>
                <c:pt idx="0">
                  <c:v>0.9832303950672574</c:v>
                </c:pt>
                <c:pt idx="1">
                  <c:v>0.95574121764197784</c:v>
                </c:pt>
                <c:pt idx="2">
                  <c:v>0.99001615826967448</c:v>
                </c:pt>
                <c:pt idx="3">
                  <c:v>0.93865744749176483</c:v>
                </c:pt>
                <c:pt idx="4">
                  <c:v>0.94386670643724535</c:v>
                </c:pt>
                <c:pt idx="5">
                  <c:v>0.9395092101013921</c:v>
                </c:pt>
                <c:pt idx="6">
                  <c:v>0.93880912992035181</c:v>
                </c:pt>
                <c:pt idx="7">
                  <c:v>0.94819174832298225</c:v>
                </c:pt>
                <c:pt idx="8">
                  <c:v>0.94486982698890964</c:v>
                </c:pt>
                <c:pt idx="9">
                  <c:v>0.93697105221350785</c:v>
                </c:pt>
                <c:pt idx="10">
                  <c:v>0.9454377085248542</c:v>
                </c:pt>
                <c:pt idx="11">
                  <c:v>0.94248436359936882</c:v>
                </c:pt>
                <c:pt idx="12">
                  <c:v>0.94205635670504695</c:v>
                </c:pt>
                <c:pt idx="13">
                  <c:v>0.94293308167958734</c:v>
                </c:pt>
                <c:pt idx="14">
                  <c:v>0.94255055186477388</c:v>
                </c:pt>
                <c:pt idx="15">
                  <c:v>1.0586346373872806</c:v>
                </c:pt>
                <c:pt idx="16">
                  <c:v>0.95514769807347644</c:v>
                </c:pt>
                <c:pt idx="17">
                  <c:v>1.0525218149962219</c:v>
                </c:pt>
                <c:pt idx="18">
                  <c:v>1.0035446204838721</c:v>
                </c:pt>
                <c:pt idx="19">
                  <c:v>0.94418567352151994</c:v>
                </c:pt>
                <c:pt idx="20">
                  <c:v>1.0143444109930289</c:v>
                </c:pt>
                <c:pt idx="21">
                  <c:v>0.9664482142451557</c:v>
                </c:pt>
                <c:pt idx="22">
                  <c:v>1.0101747360928621</c:v>
                </c:pt>
                <c:pt idx="23">
                  <c:v>0.94269292732565058</c:v>
                </c:pt>
                <c:pt idx="24">
                  <c:v>0.94960769432962477</c:v>
                </c:pt>
                <c:pt idx="25">
                  <c:v>1.0927972187776676</c:v>
                </c:pt>
                <c:pt idx="26">
                  <c:v>0.94394120414827554</c:v>
                </c:pt>
                <c:pt idx="27">
                  <c:v>0.94302017915027214</c:v>
                </c:pt>
                <c:pt idx="28">
                  <c:v>0.93993102534205175</c:v>
                </c:pt>
                <c:pt idx="29">
                  <c:v>0.99587754259649708</c:v>
                </c:pt>
                <c:pt idx="30">
                  <c:v>0.97467659800313944</c:v>
                </c:pt>
                <c:pt idx="31">
                  <c:v>0.94809558242929759</c:v>
                </c:pt>
                <c:pt idx="32">
                  <c:v>0.94358523155713347</c:v>
                </c:pt>
                <c:pt idx="33">
                  <c:v>0.94622983628699409</c:v>
                </c:pt>
                <c:pt idx="34">
                  <c:v>0.94685362270883411</c:v>
                </c:pt>
                <c:pt idx="35">
                  <c:v>0.96426182458582321</c:v>
                </c:pt>
                <c:pt idx="36">
                  <c:v>0.94797603434547939</c:v>
                </c:pt>
                <c:pt idx="37">
                  <c:v>0.94526594230554251</c:v>
                </c:pt>
                <c:pt idx="38">
                  <c:v>0.94784418252374891</c:v>
                </c:pt>
                <c:pt idx="39">
                  <c:v>0.95219837284222997</c:v>
                </c:pt>
                <c:pt idx="40">
                  <c:v>0.95014469767588405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7-4AF0-9634-98E33D2D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komm!$C$98:$C$148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komm!$F$98:$F$148</c:f>
              <c:numCache>
                <c:formatCode>0%</c:formatCode>
                <c:ptCount val="51"/>
                <c:pt idx="0">
                  <c:v>0.76481776871502827</c:v>
                </c:pt>
                <c:pt idx="1">
                  <c:v>0.88383544458993002</c:v>
                </c:pt>
                <c:pt idx="2">
                  <c:v>0.80619754159798396</c:v>
                </c:pt>
                <c:pt idx="3">
                  <c:v>0.83833653048328793</c:v>
                </c:pt>
                <c:pt idx="4">
                  <c:v>0.92028282438260278</c:v>
                </c:pt>
                <c:pt idx="5">
                  <c:v>1.0421414343996163</c:v>
                </c:pt>
                <c:pt idx="6">
                  <c:v>0.86224830486974746</c:v>
                </c:pt>
                <c:pt idx="7">
                  <c:v>1.1035730855655144</c:v>
                </c:pt>
                <c:pt idx="8">
                  <c:v>0.78772210375044638</c:v>
                </c:pt>
                <c:pt idx="9">
                  <c:v>0.770762886082617</c:v>
                </c:pt>
                <c:pt idx="10">
                  <c:v>0.83578748563326732</c:v>
                </c:pt>
                <c:pt idx="11">
                  <c:v>0.80916694460211147</c:v>
                </c:pt>
                <c:pt idx="12">
                  <c:v>0.78371071244966095</c:v>
                </c:pt>
                <c:pt idx="13">
                  <c:v>0.8641376451577063</c:v>
                </c:pt>
                <c:pt idx="14">
                  <c:v>0.8198400563854864</c:v>
                </c:pt>
                <c:pt idx="15">
                  <c:v>0.96792805479638111</c:v>
                </c:pt>
                <c:pt idx="16">
                  <c:v>1.1326086261936092</c:v>
                </c:pt>
                <c:pt idx="17">
                  <c:v>0.92780316672765528</c:v>
                </c:pt>
                <c:pt idx="18">
                  <c:v>1.1585362041223706</c:v>
                </c:pt>
                <c:pt idx="19">
                  <c:v>1.0466983413076956</c:v>
                </c:pt>
                <c:pt idx="20">
                  <c:v>1.5945012837508952</c:v>
                </c:pt>
                <c:pt idx="21">
                  <c:v>1.3201618157789179</c:v>
                </c:pt>
                <c:pt idx="22">
                  <c:v>0.78422034765825277</c:v>
                </c:pt>
                <c:pt idx="23">
                  <c:v>1.0086080767442986</c:v>
                </c:pt>
                <c:pt idx="24">
                  <c:v>0.86103854481448194</c:v>
                </c:pt>
                <c:pt idx="25">
                  <c:v>1.0239785523854619</c:v>
                </c:pt>
                <c:pt idx="26">
                  <c:v>1.0332070023011406</c:v>
                </c:pt>
                <c:pt idx="27">
                  <c:v>1.0678341790289432</c:v>
                </c:pt>
                <c:pt idx="28">
                  <c:v>1.0897171066844764</c:v>
                </c:pt>
                <c:pt idx="29">
                  <c:v>0.89963253145271838</c:v>
                </c:pt>
                <c:pt idx="30">
                  <c:v>0.82363940085135801</c:v>
                </c:pt>
                <c:pt idx="31">
                  <c:v>0.79181019263957964</c:v>
                </c:pt>
                <c:pt idx="32">
                  <c:v>0.8185594772840793</c:v>
                </c:pt>
                <c:pt idx="33">
                  <c:v>0.72252505013647383</c:v>
                </c:pt>
                <c:pt idx="34">
                  <c:v>1.1112302681387505</c:v>
                </c:pt>
                <c:pt idx="35">
                  <c:v>0.95893865188705063</c:v>
                </c:pt>
                <c:pt idx="36">
                  <c:v>0.95091382088493304</c:v>
                </c:pt>
                <c:pt idx="37">
                  <c:v>0.97955202637822358</c:v>
                </c:pt>
                <c:pt idx="38">
                  <c:v>1.158014627953698</c:v>
                </c:pt>
                <c:pt idx="39">
                  <c:v>1.0107309847993988</c:v>
                </c:pt>
                <c:pt idx="40">
                  <c:v>1.440772937543555</c:v>
                </c:pt>
                <c:pt idx="41">
                  <c:v>0.88912241426712879</c:v>
                </c:pt>
                <c:pt idx="42">
                  <c:v>0.97124964023443261</c:v>
                </c:pt>
                <c:pt idx="43">
                  <c:v>0.84688231726960961</c:v>
                </c:pt>
                <c:pt idx="44">
                  <c:v>0.90540284310598429</c:v>
                </c:pt>
                <c:pt idx="45">
                  <c:v>1.1026878641457043</c:v>
                </c:pt>
                <c:pt idx="46">
                  <c:v>0.92634510138589343</c:v>
                </c:pt>
                <c:pt idx="47">
                  <c:v>0.97175660364379612</c:v>
                </c:pt>
                <c:pt idx="48">
                  <c:v>1.4331995693568882</c:v>
                </c:pt>
                <c:pt idx="49">
                  <c:v>0.84006010781784624</c:v>
                </c:pt>
                <c:pt idx="50">
                  <c:v>0.88683573754562006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D-43A5-A41C-82AC81A14BD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komm!$C$98:$C$148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komm!$P$98:$P$148</c:f>
              <c:numCache>
                <c:formatCode>0.0\ %</c:formatCode>
                <c:ptCount val="51"/>
                <c:pt idx="0">
                  <c:v>0.94185718334818558</c:v>
                </c:pt>
                <c:pt idx="1">
                  <c:v>0.94780806714193067</c:v>
                </c:pt>
                <c:pt idx="2">
                  <c:v>0.94392617199233331</c:v>
                </c:pt>
                <c:pt idx="3">
                  <c:v>0.94553312143659851</c:v>
                </c:pt>
                <c:pt idx="4">
                  <c:v>0.95672942466547528</c:v>
                </c:pt>
                <c:pt idx="5">
                  <c:v>1.0054728686722807</c:v>
                </c:pt>
                <c:pt idx="6">
                  <c:v>0.94672871015592153</c:v>
                </c:pt>
                <c:pt idx="7">
                  <c:v>1.0300455291386401</c:v>
                </c:pt>
                <c:pt idx="8">
                  <c:v>0.94300240009995662</c:v>
                </c:pt>
                <c:pt idx="9">
                  <c:v>0.94215443921656483</c:v>
                </c:pt>
                <c:pt idx="10">
                  <c:v>0.94540566919409763</c:v>
                </c:pt>
                <c:pt idx="11">
                  <c:v>0.94407464214253978</c:v>
                </c:pt>
                <c:pt idx="12">
                  <c:v>0.94280183053491717</c:v>
                </c:pt>
                <c:pt idx="13">
                  <c:v>0.9468231771703195</c:v>
                </c:pt>
                <c:pt idx="14">
                  <c:v>0.9446082977317084</c:v>
                </c:pt>
                <c:pt idx="15">
                  <c:v>0.97578751683098652</c:v>
                </c:pt>
                <c:pt idx="16">
                  <c:v>1.0416597453898782</c:v>
                </c:pt>
                <c:pt idx="17">
                  <c:v>0.95973756160349621</c:v>
                </c:pt>
                <c:pt idx="18">
                  <c:v>1.0520307765613826</c:v>
                </c:pt>
                <c:pt idx="19">
                  <c:v>1.0072956314355124</c:v>
                </c:pt>
                <c:pt idx="20">
                  <c:v>1.2264168084127922</c:v>
                </c:pt>
                <c:pt idx="21">
                  <c:v>1.1166810212240013</c:v>
                </c:pt>
                <c:pt idx="22">
                  <c:v>0.94282731229534678</c:v>
                </c:pt>
                <c:pt idx="23">
                  <c:v>0.99205952561015365</c:v>
                </c:pt>
                <c:pt idx="24">
                  <c:v>0.94666822215315827</c:v>
                </c:pt>
                <c:pt idx="25">
                  <c:v>0.99820771586661883</c:v>
                </c:pt>
                <c:pt idx="26">
                  <c:v>1.0018990958328904</c:v>
                </c:pt>
                <c:pt idx="27">
                  <c:v>1.0157499665240113</c:v>
                </c:pt>
                <c:pt idx="28">
                  <c:v>1.0245031375862248</c:v>
                </c:pt>
                <c:pt idx="29">
                  <c:v>0.94859792148507005</c:v>
                </c:pt>
                <c:pt idx="30">
                  <c:v>0.94479826495500208</c:v>
                </c:pt>
                <c:pt idx="31">
                  <c:v>0.94320680454441308</c:v>
                </c:pt>
                <c:pt idx="32">
                  <c:v>0.944544268776638</c:v>
                </c:pt>
                <c:pt idx="33">
                  <c:v>0.93974254741925767</c:v>
                </c:pt>
                <c:pt idx="34">
                  <c:v>1.0331084021679344</c:v>
                </c:pt>
                <c:pt idx="35">
                  <c:v>0.97219175566725435</c:v>
                </c:pt>
                <c:pt idx="36">
                  <c:v>0.96898182326640747</c:v>
                </c:pt>
                <c:pt idx="37">
                  <c:v>0.98043710546372353</c:v>
                </c:pt>
                <c:pt idx="38">
                  <c:v>1.0518221460939132</c:v>
                </c:pt>
                <c:pt idx="39">
                  <c:v>0.99290868883219352</c:v>
                </c:pt>
                <c:pt idx="40">
                  <c:v>1.1649254699298561</c:v>
                </c:pt>
                <c:pt idx="41">
                  <c:v>0.9480724156257907</c:v>
                </c:pt>
                <c:pt idx="42">
                  <c:v>0.97711615100620719</c:v>
                </c:pt>
                <c:pt idx="43">
                  <c:v>0.94596041077591453</c:v>
                </c:pt>
                <c:pt idx="44">
                  <c:v>0.9507774321548278</c:v>
                </c:pt>
                <c:pt idx="45">
                  <c:v>1.029691440570716</c:v>
                </c:pt>
                <c:pt idx="46">
                  <c:v>0.95915433546679152</c:v>
                </c:pt>
                <c:pt idx="47">
                  <c:v>0.9773189363699526</c:v>
                </c:pt>
                <c:pt idx="48">
                  <c:v>1.1618961226551896</c:v>
                </c:pt>
                <c:pt idx="49">
                  <c:v>0.94561930030332642</c:v>
                </c:pt>
                <c:pt idx="50">
                  <c:v>0.94795808178971508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D-43A5-A41C-82AC81A14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komm!$C$195:$C$217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komm!$F$195:$F$217</c:f>
              <c:numCache>
                <c:formatCode>0%</c:formatCode>
                <c:ptCount val="23"/>
                <c:pt idx="0">
                  <c:v>0.80974071215498711</c:v>
                </c:pt>
                <c:pt idx="1">
                  <c:v>0.88066814925108228</c:v>
                </c:pt>
                <c:pt idx="2">
                  <c:v>0.93931255095009369</c:v>
                </c:pt>
                <c:pt idx="3">
                  <c:v>0.85818228720459533</c:v>
                </c:pt>
                <c:pt idx="4">
                  <c:v>0.86510031913511165</c:v>
                </c:pt>
                <c:pt idx="5">
                  <c:v>0.90088482819328775</c:v>
                </c:pt>
                <c:pt idx="6">
                  <c:v>0.82932094440646809</c:v>
                </c:pt>
                <c:pt idx="7">
                  <c:v>0.82401275940780017</c:v>
                </c:pt>
                <c:pt idx="8">
                  <c:v>0.96844728726655149</c:v>
                </c:pt>
                <c:pt idx="9">
                  <c:v>0.8139221194579308</c:v>
                </c:pt>
                <c:pt idx="10">
                  <c:v>0.88592796071390989</c:v>
                </c:pt>
                <c:pt idx="11">
                  <c:v>0.78214497853842735</c:v>
                </c:pt>
                <c:pt idx="12">
                  <c:v>0.70470461058325951</c:v>
                </c:pt>
                <c:pt idx="13">
                  <c:v>0.74480622455550227</c:v>
                </c:pt>
                <c:pt idx="14">
                  <c:v>0.73202469453549057</c:v>
                </c:pt>
                <c:pt idx="15">
                  <c:v>1.3844323290857508</c:v>
                </c:pt>
                <c:pt idx="16">
                  <c:v>1.0427074226134283</c:v>
                </c:pt>
                <c:pt idx="17">
                  <c:v>0.90973831230397073</c:v>
                </c:pt>
                <c:pt idx="18">
                  <c:v>0.85332552721127686</c:v>
                </c:pt>
                <c:pt idx="19">
                  <c:v>1.0211245468026189</c:v>
                </c:pt>
                <c:pt idx="20">
                  <c:v>1.0320862211438404</c:v>
                </c:pt>
                <c:pt idx="21">
                  <c:v>1.5535724018923398</c:v>
                </c:pt>
                <c:pt idx="22">
                  <c:v>1.5694225815439979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6-48FB-8F56-A11AB084DA9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komm!$C$195:$C$217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komm!$P$195:$P$217</c:f>
              <c:numCache>
                <c:formatCode>0.0\ %</c:formatCode>
                <c:ptCount val="23"/>
                <c:pt idx="0">
                  <c:v>0.94410333052018358</c:v>
                </c:pt>
                <c:pt idx="1">
                  <c:v>0.94764970237498836</c:v>
                </c:pt>
                <c:pt idx="2">
                  <c:v>0.96434131529247169</c:v>
                </c:pt>
                <c:pt idx="3">
                  <c:v>0.94652540927266382</c:v>
                </c:pt>
                <c:pt idx="4">
                  <c:v>0.94687131086918963</c:v>
                </c:pt>
                <c:pt idx="5">
                  <c:v>0.94897022618974924</c:v>
                </c:pt>
                <c:pt idx="6">
                  <c:v>0.94508234213275744</c:v>
                </c:pt>
                <c:pt idx="7">
                  <c:v>0.94481693288282398</c:v>
                </c:pt>
                <c:pt idx="8">
                  <c:v>0.97599520981905463</c:v>
                </c:pt>
                <c:pt idx="9">
                  <c:v>0.94431240088533086</c:v>
                </c:pt>
                <c:pt idx="10">
                  <c:v>0.94791269294812963</c:v>
                </c:pt>
                <c:pt idx="11">
                  <c:v>0.94272354383935553</c:v>
                </c:pt>
                <c:pt idx="12">
                  <c:v>0.93885152544159722</c:v>
                </c:pt>
                <c:pt idx="13">
                  <c:v>0.94085660614020916</c:v>
                </c:pt>
                <c:pt idx="14">
                  <c:v>0.94021752963920857</c:v>
                </c:pt>
                <c:pt idx="15">
                  <c:v>1.1423892265467344</c:v>
                </c:pt>
                <c:pt idx="16">
                  <c:v>1.0056992639578053</c:v>
                </c:pt>
                <c:pt idx="17">
                  <c:v>0.95251161983402244</c:v>
                </c:pt>
                <c:pt idx="18">
                  <c:v>0.94628257127299786</c:v>
                </c:pt>
                <c:pt idx="19">
                  <c:v>0.99706611363348185</c:v>
                </c:pt>
                <c:pt idx="20">
                  <c:v>1.0014507833699704</c:v>
                </c:pt>
                <c:pt idx="21">
                  <c:v>1.2100452556693706</c:v>
                </c:pt>
                <c:pt idx="22">
                  <c:v>1.2163853275300334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6-48FB-8F56-A11AB084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komm!$C$149:$C$194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komm!$F$149:$F$194</c:f>
              <c:numCache>
                <c:formatCode>0%</c:formatCode>
                <c:ptCount val="46"/>
                <c:pt idx="0">
                  <c:v>0.81706053419576918</c:v>
                </c:pt>
                <c:pt idx="1">
                  <c:v>0.91238672020844491</c:v>
                </c:pt>
                <c:pt idx="2">
                  <c:v>0.91820438450144859</c:v>
                </c:pt>
                <c:pt idx="3">
                  <c:v>0.83497981046998082</c:v>
                </c:pt>
                <c:pt idx="4">
                  <c:v>0.78741227999185781</c:v>
                </c:pt>
                <c:pt idx="5">
                  <c:v>0.73212537128885058</c:v>
                </c:pt>
                <c:pt idx="6">
                  <c:v>0.79448643729106572</c:v>
                </c:pt>
                <c:pt idx="7">
                  <c:v>0.68474596317091641</c:v>
                </c:pt>
                <c:pt idx="8">
                  <c:v>0.79261317374721718</c:v>
                </c:pt>
                <c:pt idx="9">
                  <c:v>0.67770806592450539</c:v>
                </c:pt>
                <c:pt idx="10">
                  <c:v>0.73496702528267244</c:v>
                </c:pt>
                <c:pt idx="11">
                  <c:v>0.68894411645316556</c:v>
                </c:pt>
                <c:pt idx="12">
                  <c:v>0.70785616906314874</c:v>
                </c:pt>
                <c:pt idx="13">
                  <c:v>0.79323698885483018</c:v>
                </c:pt>
                <c:pt idx="14">
                  <c:v>0.80229258181282603</c:v>
                </c:pt>
                <c:pt idx="15">
                  <c:v>0.81395533737151982</c:v>
                </c:pt>
                <c:pt idx="16">
                  <c:v>0.69854210824100582</c:v>
                </c:pt>
                <c:pt idx="17">
                  <c:v>0.82483492334007447</c:v>
                </c:pt>
                <c:pt idx="18">
                  <c:v>0.69130110148732404</c:v>
                </c:pt>
                <c:pt idx="19">
                  <c:v>0.59247603534844717</c:v>
                </c:pt>
                <c:pt idx="20">
                  <c:v>0.79559845325449474</c:v>
                </c:pt>
                <c:pt idx="21">
                  <c:v>0.81088878496328243</c:v>
                </c:pt>
                <c:pt idx="22">
                  <c:v>0.70018594259379718</c:v>
                </c:pt>
                <c:pt idx="23">
                  <c:v>0.8488343014633174</c:v>
                </c:pt>
                <c:pt idx="24">
                  <c:v>0.71807367092194585</c:v>
                </c:pt>
                <c:pt idx="25">
                  <c:v>0.75303535152419077</c:v>
                </c:pt>
                <c:pt idx="26">
                  <c:v>1.0055214335808995</c:v>
                </c:pt>
                <c:pt idx="27">
                  <c:v>0.76656895528493507</c:v>
                </c:pt>
                <c:pt idx="28">
                  <c:v>0.76353156295259073</c:v>
                </c:pt>
                <c:pt idx="29">
                  <c:v>0.95224134583713704</c:v>
                </c:pt>
                <c:pt idx="30">
                  <c:v>0.67819661353626703</c:v>
                </c:pt>
                <c:pt idx="31">
                  <c:v>0.85667570724624498</c:v>
                </c:pt>
                <c:pt idx="32">
                  <c:v>0.78235812180092834</c:v>
                </c:pt>
                <c:pt idx="33">
                  <c:v>0.90569862265755929</c:v>
                </c:pt>
                <c:pt idx="34">
                  <c:v>0.81047840688857775</c:v>
                </c:pt>
                <c:pt idx="35">
                  <c:v>0.78469973014696115</c:v>
                </c:pt>
                <c:pt idx="36">
                  <c:v>0.78145763479957919</c:v>
                </c:pt>
                <c:pt idx="37">
                  <c:v>0.83956482113882724</c:v>
                </c:pt>
                <c:pt idx="38">
                  <c:v>0.68691984239499959</c:v>
                </c:pt>
                <c:pt idx="39">
                  <c:v>0.7569296769494398</c:v>
                </c:pt>
                <c:pt idx="40">
                  <c:v>0.84695775816178243</c:v>
                </c:pt>
                <c:pt idx="41">
                  <c:v>0.70672939768803711</c:v>
                </c:pt>
                <c:pt idx="42">
                  <c:v>0.88813238844090114</c:v>
                </c:pt>
                <c:pt idx="43">
                  <c:v>0.93127172291855509</c:v>
                </c:pt>
                <c:pt idx="44">
                  <c:v>0.96223121353426821</c:v>
                </c:pt>
                <c:pt idx="45">
                  <c:v>0.99622003101829371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1-4CD3-9F2E-7DF10C760C77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komm!$C$149:$C$194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komm!$P$149:$P$194</c:f>
              <c:numCache>
                <c:formatCode>0.0\ %</c:formatCode>
                <c:ptCount val="46"/>
                <c:pt idx="0">
                  <c:v>0.94446932162222264</c:v>
                </c:pt>
                <c:pt idx="1">
                  <c:v>0.95357098299581211</c:v>
                </c:pt>
                <c:pt idx="2">
                  <c:v>0.95589804871301354</c:v>
                </c:pt>
                <c:pt idx="3">
                  <c:v>0.94536528543593312</c:v>
                </c:pt>
                <c:pt idx="4">
                  <c:v>0.94298690891202697</c:v>
                </c:pt>
                <c:pt idx="5">
                  <c:v>0.94022256347687672</c:v>
                </c:pt>
                <c:pt idx="6">
                  <c:v>0.94334061677698755</c:v>
                </c:pt>
                <c:pt idx="7">
                  <c:v>0.93785359307098004</c:v>
                </c:pt>
                <c:pt idx="8">
                  <c:v>0.94324695359979494</c:v>
                </c:pt>
                <c:pt idx="9">
                  <c:v>0.93750169820865925</c:v>
                </c:pt>
                <c:pt idx="10">
                  <c:v>0.94036464617656779</c:v>
                </c:pt>
                <c:pt idx="11">
                  <c:v>0.93806350073509237</c:v>
                </c:pt>
                <c:pt idx="12">
                  <c:v>0.93900910336559151</c:v>
                </c:pt>
                <c:pt idx="13">
                  <c:v>0.94327814435517565</c:v>
                </c:pt>
                <c:pt idx="14">
                  <c:v>0.94373092400307546</c:v>
                </c:pt>
                <c:pt idx="15">
                  <c:v>0.94431406178101018</c:v>
                </c:pt>
                <c:pt idx="16">
                  <c:v>0.93854340032448436</c:v>
                </c:pt>
                <c:pt idx="17">
                  <c:v>0.94485804107943794</c:v>
                </c:pt>
                <c:pt idx="18">
                  <c:v>0.93818134998680025</c:v>
                </c:pt>
                <c:pt idx="19">
                  <c:v>0.93324009667985652</c:v>
                </c:pt>
                <c:pt idx="20">
                  <c:v>0.9433962175751589</c:v>
                </c:pt>
                <c:pt idx="21">
                  <c:v>0.9441607341605982</c:v>
                </c:pt>
                <c:pt idx="22">
                  <c:v>0.93862559204212392</c:v>
                </c:pt>
                <c:pt idx="23">
                  <c:v>0.94605800998559997</c:v>
                </c:pt>
                <c:pt idx="24">
                  <c:v>0.93951997845853141</c:v>
                </c:pt>
                <c:pt idx="25">
                  <c:v>0.9412680624886437</c:v>
                </c:pt>
                <c:pt idx="26">
                  <c:v>0.990824868344794</c:v>
                </c:pt>
                <c:pt idx="27">
                  <c:v>0.94194474267668082</c:v>
                </c:pt>
                <c:pt idx="28">
                  <c:v>0.94179287306006365</c:v>
                </c:pt>
                <c:pt idx="29">
                  <c:v>0.96951283324728887</c:v>
                </c:pt>
                <c:pt idx="30">
                  <c:v>0.93752612558924742</c:v>
                </c:pt>
                <c:pt idx="31">
                  <c:v>0.94645008027474642</c:v>
                </c:pt>
                <c:pt idx="32">
                  <c:v>0.94273420100248051</c:v>
                </c:pt>
                <c:pt idx="33">
                  <c:v>0.95089574397545784</c:v>
                </c:pt>
                <c:pt idx="34">
                  <c:v>0.94414021525686309</c:v>
                </c:pt>
                <c:pt idx="35">
                  <c:v>0.94285128141978225</c:v>
                </c:pt>
                <c:pt idx="36">
                  <c:v>0.94268917665241292</c:v>
                </c:pt>
                <c:pt idx="37">
                  <c:v>0.94559453596937537</c:v>
                </c:pt>
                <c:pt idx="38">
                  <c:v>0.93796228703218409</c:v>
                </c:pt>
                <c:pt idx="39">
                  <c:v>0.94146277875990603</c:v>
                </c:pt>
                <c:pt idx="40">
                  <c:v>0.94596418282052319</c:v>
                </c:pt>
                <c:pt idx="41">
                  <c:v>0.93895276479683587</c:v>
                </c:pt>
                <c:pt idx="42">
                  <c:v>0.94802291433447916</c:v>
                </c:pt>
                <c:pt idx="43">
                  <c:v>0.96112498407985636</c:v>
                </c:pt>
                <c:pt idx="44">
                  <c:v>0.97350878032614141</c:v>
                </c:pt>
                <c:pt idx="45">
                  <c:v>0.98710430731975163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1-4CD3-9F2E-7DF10C76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komm!$C$218:$C$242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komm!$F$218:$F$242</c:f>
              <c:numCache>
                <c:formatCode>0%</c:formatCode>
                <c:ptCount val="25"/>
                <c:pt idx="0">
                  <c:v>0.79537240331594627</c:v>
                </c:pt>
                <c:pt idx="1">
                  <c:v>0.84071666631907549</c:v>
                </c:pt>
                <c:pt idx="2">
                  <c:v>0.82107927036689488</c:v>
                </c:pt>
                <c:pt idx="3">
                  <c:v>0.85157112727937712</c:v>
                </c:pt>
                <c:pt idx="4">
                  <c:v>0.80659463432747414</c:v>
                </c:pt>
                <c:pt idx="5">
                  <c:v>0.80834357615827201</c:v>
                </c:pt>
                <c:pt idx="6">
                  <c:v>0.86323755127001467</c:v>
                </c:pt>
                <c:pt idx="7">
                  <c:v>0.68040583462676929</c:v>
                </c:pt>
                <c:pt idx="8">
                  <c:v>0.71033172423528557</c:v>
                </c:pt>
                <c:pt idx="9">
                  <c:v>0.78959440028748329</c:v>
                </c:pt>
                <c:pt idx="10">
                  <c:v>0.78297408385230349</c:v>
                </c:pt>
                <c:pt idx="11">
                  <c:v>0.86681638580841169</c:v>
                </c:pt>
                <c:pt idx="12">
                  <c:v>0.69441156894701439</c:v>
                </c:pt>
                <c:pt idx="13">
                  <c:v>0.83469828750577968</c:v>
                </c:pt>
                <c:pt idx="14">
                  <c:v>0.87819716878562737</c:v>
                </c:pt>
                <c:pt idx="15">
                  <c:v>0.75807564129668459</c:v>
                </c:pt>
                <c:pt idx="16">
                  <c:v>0.9388061571980969</c:v>
                </c:pt>
                <c:pt idx="17">
                  <c:v>1.6703204258990265</c:v>
                </c:pt>
                <c:pt idx="18">
                  <c:v>3.8928700053446788</c:v>
                </c:pt>
                <c:pt idx="19">
                  <c:v>0.74929318910214204</c:v>
                </c:pt>
                <c:pt idx="20">
                  <c:v>1.8614755136040044</c:v>
                </c:pt>
                <c:pt idx="21">
                  <c:v>0.72963525356152581</c:v>
                </c:pt>
                <c:pt idx="22">
                  <c:v>0.74557797524424163</c:v>
                </c:pt>
                <c:pt idx="23">
                  <c:v>1.028113318688425</c:v>
                </c:pt>
                <c:pt idx="24">
                  <c:v>2.5090691781995234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2-4DA0-B87B-B471F1D3F0E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komm!$C$218:$C$242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komm!$P$218:$P$242</c:f>
              <c:numCache>
                <c:formatCode>0.0\ %</c:formatCode>
                <c:ptCount val="25"/>
                <c:pt idx="0">
                  <c:v>0.94338491507823141</c:v>
                </c:pt>
                <c:pt idx="1">
                  <c:v>0.94565212822838784</c:v>
                </c:pt>
                <c:pt idx="2">
                  <c:v>0.94467025843077901</c:v>
                </c:pt>
                <c:pt idx="3">
                  <c:v>0.94619485127640313</c:v>
                </c:pt>
                <c:pt idx="4">
                  <c:v>0.94394602662880778</c:v>
                </c:pt>
                <c:pt idx="5">
                  <c:v>0.94403347372034774</c:v>
                </c:pt>
                <c:pt idx="6">
                  <c:v>0.94677817247593488</c:v>
                </c:pt>
                <c:pt idx="7">
                  <c:v>0.93763658664377258</c:v>
                </c:pt>
                <c:pt idx="8">
                  <c:v>0.93913288112419857</c:v>
                </c:pt>
                <c:pt idx="9">
                  <c:v>0.94309601492680839</c:v>
                </c:pt>
                <c:pt idx="10">
                  <c:v>0.9427649991050493</c:v>
                </c:pt>
                <c:pt idx="11">
                  <c:v>0.94695711420285467</c:v>
                </c:pt>
                <c:pt idx="12">
                  <c:v>0.93833687335978488</c:v>
                </c:pt>
                <c:pt idx="13">
                  <c:v>0.94535120928772309</c:v>
                </c:pt>
                <c:pt idx="14">
                  <c:v>0.94752615335171553</c:v>
                </c:pt>
                <c:pt idx="15">
                  <c:v>0.94152007697726836</c:v>
                </c:pt>
                <c:pt idx="16">
                  <c:v>0.96413875779167291</c:v>
                </c:pt>
                <c:pt idx="17">
                  <c:v>1.2567444652720448</c:v>
                </c:pt>
                <c:pt idx="18">
                  <c:v>2.1457642970503059</c:v>
                </c:pt>
                <c:pt idx="19">
                  <c:v>0.94108095436754113</c:v>
                </c:pt>
                <c:pt idx="20">
                  <c:v>1.3332065003540363</c:v>
                </c:pt>
                <c:pt idx="21">
                  <c:v>0.94009805759051046</c:v>
                </c:pt>
                <c:pt idx="22">
                  <c:v>0.94089519367464602</c:v>
                </c:pt>
                <c:pt idx="23">
                  <c:v>0.99986162238780396</c:v>
                </c:pt>
                <c:pt idx="24">
                  <c:v>1.5922439661922441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2-4DA0-B87B-B471F1D3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komm!$C$243:$C$285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komm!$F$243:$F$285</c:f>
              <c:numCache>
                <c:formatCode>0%</c:formatCode>
                <c:ptCount val="43"/>
                <c:pt idx="0">
                  <c:v>1.0403456114771938</c:v>
                </c:pt>
                <c:pt idx="1">
                  <c:v>0.98897739122387263</c:v>
                </c:pt>
                <c:pt idx="2">
                  <c:v>0.99026463805199472</c:v>
                </c:pt>
                <c:pt idx="3">
                  <c:v>1.0725056948901301</c:v>
                </c:pt>
                <c:pt idx="4">
                  <c:v>0.92511335885257606</c:v>
                </c:pt>
                <c:pt idx="5">
                  <c:v>0.95364152517439882</c:v>
                </c:pt>
                <c:pt idx="6">
                  <c:v>0.88790397098103557</c:v>
                </c:pt>
                <c:pt idx="7">
                  <c:v>0.9760527755118501</c:v>
                </c:pt>
                <c:pt idx="8">
                  <c:v>0.99916769799985172</c:v>
                </c:pt>
                <c:pt idx="9">
                  <c:v>1.1331763386824127</c:v>
                </c:pt>
                <c:pt idx="10">
                  <c:v>2.6374993883355069</c:v>
                </c:pt>
                <c:pt idx="11">
                  <c:v>1.3160916028598204</c:v>
                </c:pt>
                <c:pt idx="12">
                  <c:v>0.88921914719590134</c:v>
                </c:pt>
                <c:pt idx="13">
                  <c:v>0.91083171439042387</c:v>
                </c:pt>
                <c:pt idx="14">
                  <c:v>0.91443772784854815</c:v>
                </c:pt>
                <c:pt idx="15">
                  <c:v>0.91164984299362617</c:v>
                </c:pt>
                <c:pt idx="16">
                  <c:v>1.559751649044633</c:v>
                </c:pt>
                <c:pt idx="17">
                  <c:v>0.902771145467265</c:v>
                </c:pt>
                <c:pt idx="18">
                  <c:v>0.8451296258482075</c:v>
                </c:pt>
                <c:pt idx="19">
                  <c:v>0.99233790895020113</c:v>
                </c:pt>
                <c:pt idx="20">
                  <c:v>3.1884489879699212</c:v>
                </c:pt>
                <c:pt idx="21">
                  <c:v>0.79347997433417672</c:v>
                </c:pt>
                <c:pt idx="22">
                  <c:v>0.85001715095923724</c:v>
                </c:pt>
                <c:pt idx="23">
                  <c:v>1.0617337611973412</c:v>
                </c:pt>
                <c:pt idx="24">
                  <c:v>0.85821508109767408</c:v>
                </c:pt>
                <c:pt idx="25">
                  <c:v>1.2648631183247503</c:v>
                </c:pt>
                <c:pt idx="26">
                  <c:v>1.0289811482174229</c:v>
                </c:pt>
                <c:pt idx="27">
                  <c:v>0.92332667709997618</c:v>
                </c:pt>
                <c:pt idx="28">
                  <c:v>0.97647557168363275</c:v>
                </c:pt>
                <c:pt idx="29">
                  <c:v>1.099795957352242</c:v>
                </c:pt>
                <c:pt idx="30">
                  <c:v>1.1213057562678379</c:v>
                </c:pt>
                <c:pt idx="31">
                  <c:v>0.86160055536303826</c:v>
                </c:pt>
                <c:pt idx="32">
                  <c:v>1.9296501532775405</c:v>
                </c:pt>
                <c:pt idx="33">
                  <c:v>1.2532528608657645</c:v>
                </c:pt>
                <c:pt idx="34">
                  <c:v>1.2447753758245304</c:v>
                </c:pt>
                <c:pt idx="35">
                  <c:v>1.1810964087400164</c:v>
                </c:pt>
                <c:pt idx="36">
                  <c:v>0.85197341138426086</c:v>
                </c:pt>
                <c:pt idx="37">
                  <c:v>0.77223583354742775</c:v>
                </c:pt>
                <c:pt idx="38">
                  <c:v>0.9114725588237601</c:v>
                </c:pt>
                <c:pt idx="39">
                  <c:v>1.079671853400773</c:v>
                </c:pt>
                <c:pt idx="40">
                  <c:v>0.80623687480043715</c:v>
                </c:pt>
                <c:pt idx="41">
                  <c:v>0.81142280689960344</c:v>
                </c:pt>
                <c:pt idx="42">
                  <c:v>0.80896584390020465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1-410C-85AF-5021730F1E1A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komm!$C$243:$C$285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komm!$P$243:$P$285</c:f>
              <c:numCache>
                <c:formatCode>0.0\ %</c:formatCode>
                <c:ptCount val="43"/>
                <c:pt idx="0">
                  <c:v>1.0047545395033119</c:v>
                </c:pt>
                <c:pt idx="1">
                  <c:v>0.98420725140198317</c:v>
                </c:pt>
                <c:pt idx="2">
                  <c:v>0.98472215013323205</c:v>
                </c:pt>
                <c:pt idx="3">
                  <c:v>1.0176185728684861</c:v>
                </c:pt>
                <c:pt idx="4">
                  <c:v>0.95866163845346464</c:v>
                </c:pt>
                <c:pt idx="5">
                  <c:v>0.97007290498219367</c:v>
                </c:pt>
                <c:pt idx="6">
                  <c:v>0.94801149346148594</c:v>
                </c:pt>
                <c:pt idx="7">
                  <c:v>0.97903740511717419</c:v>
                </c:pt>
                <c:pt idx="8">
                  <c:v>0.98828337411237488</c:v>
                </c:pt>
                <c:pt idx="9">
                  <c:v>1.0418868303853992</c:v>
                </c:pt>
                <c:pt idx="10">
                  <c:v>1.6436160502466373</c:v>
                </c:pt>
                <c:pt idx="11">
                  <c:v>1.1150529360563624</c:v>
                </c:pt>
                <c:pt idx="12">
                  <c:v>0.94807725227222928</c:v>
                </c:pt>
                <c:pt idx="13">
                  <c:v>0.95294898066860356</c:v>
                </c:pt>
                <c:pt idx="14">
                  <c:v>0.95439138605185336</c:v>
                </c:pt>
                <c:pt idx="15">
                  <c:v>0.95327623210988455</c:v>
                </c:pt>
                <c:pt idx="16">
                  <c:v>1.2125169545302878</c:v>
                </c:pt>
                <c:pt idx="17">
                  <c:v>0.94972475309934012</c:v>
                </c:pt>
                <c:pt idx="18">
                  <c:v>0.94587277620484445</c:v>
                </c:pt>
                <c:pt idx="19">
                  <c:v>0.98555145849251469</c:v>
                </c:pt>
                <c:pt idx="20">
                  <c:v>1.8639958901004032</c:v>
                </c:pt>
                <c:pt idx="21">
                  <c:v>0.94329029362914296</c:v>
                </c:pt>
                <c:pt idx="22">
                  <c:v>0.94611715246039596</c:v>
                </c:pt>
                <c:pt idx="23">
                  <c:v>1.0133097993913707</c:v>
                </c:pt>
                <c:pt idx="24">
                  <c:v>0.94652704896731776</c:v>
                </c:pt>
                <c:pt idx="25">
                  <c:v>1.0945615422423345</c:v>
                </c:pt>
                <c:pt idx="26">
                  <c:v>1.0002087541994034</c:v>
                </c:pt>
                <c:pt idx="27">
                  <c:v>0.95794696575242466</c:v>
                </c:pt>
                <c:pt idx="28">
                  <c:v>0.97920652358588733</c:v>
                </c:pt>
                <c:pt idx="29">
                  <c:v>1.0285346778533311</c:v>
                </c:pt>
                <c:pt idx="30">
                  <c:v>1.0371385974195695</c:v>
                </c:pt>
                <c:pt idx="31">
                  <c:v>0.94669632268058612</c:v>
                </c:pt>
                <c:pt idx="32">
                  <c:v>1.3604763562234503</c:v>
                </c:pt>
                <c:pt idx="33">
                  <c:v>1.0899174392587403</c:v>
                </c:pt>
                <c:pt idx="34">
                  <c:v>1.0865264452422465</c:v>
                </c:pt>
                <c:pt idx="35">
                  <c:v>1.0610548584084407</c:v>
                </c:pt>
                <c:pt idx="36">
                  <c:v>0.9462149654816473</c:v>
                </c:pt>
                <c:pt idx="37">
                  <c:v>0.9422280865898055</c:v>
                </c:pt>
                <c:pt idx="38">
                  <c:v>0.95320531844193812</c:v>
                </c:pt>
                <c:pt idx="39">
                  <c:v>1.0204850362727436</c:v>
                </c:pt>
                <c:pt idx="40">
                  <c:v>0.94392813865245606</c:v>
                </c:pt>
                <c:pt idx="41">
                  <c:v>0.94418743525741422</c:v>
                </c:pt>
                <c:pt idx="42">
                  <c:v>0.94406458710744445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1-410C-85AF-5021730F1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komm!$C$286:$C$323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komm!$F$286:$F$323</c:f>
              <c:numCache>
                <c:formatCode>0%</c:formatCode>
                <c:ptCount val="38"/>
                <c:pt idx="0">
                  <c:v>1.0018782955073917</c:v>
                </c:pt>
                <c:pt idx="1">
                  <c:v>0.75007668184631082</c:v>
                </c:pt>
                <c:pt idx="2">
                  <c:v>0.78899885985519891</c:v>
                </c:pt>
                <c:pt idx="3">
                  <c:v>1.4407788572428737</c:v>
                </c:pt>
                <c:pt idx="4">
                  <c:v>0.71650542258979533</c:v>
                </c:pt>
                <c:pt idx="5">
                  <c:v>0.81776597767966674</c:v>
                </c:pt>
                <c:pt idx="6">
                  <c:v>0.81192131854232252</c:v>
                </c:pt>
                <c:pt idx="7">
                  <c:v>0.84806128543391956</c:v>
                </c:pt>
                <c:pt idx="8">
                  <c:v>0.70390221072685566</c:v>
                </c:pt>
                <c:pt idx="9">
                  <c:v>0.71409480351175092</c:v>
                </c:pt>
                <c:pt idx="10">
                  <c:v>0.80458271108993373</c:v>
                </c:pt>
                <c:pt idx="11">
                  <c:v>0.79523185473996139</c:v>
                </c:pt>
                <c:pt idx="12">
                  <c:v>0.90292725356307968</c:v>
                </c:pt>
                <c:pt idx="13">
                  <c:v>0.81360355626691594</c:v>
                </c:pt>
                <c:pt idx="14">
                  <c:v>1.8741303503688433</c:v>
                </c:pt>
                <c:pt idx="15">
                  <c:v>0.80642818422563267</c:v>
                </c:pt>
                <c:pt idx="16">
                  <c:v>0.79210296544590042</c:v>
                </c:pt>
                <c:pt idx="17">
                  <c:v>0.67607847753430339</c:v>
                </c:pt>
                <c:pt idx="18">
                  <c:v>0.78767753272342644</c:v>
                </c:pt>
                <c:pt idx="19">
                  <c:v>0.73473351893621441</c:v>
                </c:pt>
                <c:pt idx="20">
                  <c:v>0.68565457134690455</c:v>
                </c:pt>
                <c:pt idx="21">
                  <c:v>0.80404995224243347</c:v>
                </c:pt>
                <c:pt idx="22">
                  <c:v>1.0422439669910057</c:v>
                </c:pt>
                <c:pt idx="23">
                  <c:v>1.351523191321043</c:v>
                </c:pt>
                <c:pt idx="24">
                  <c:v>0.89226968226595349</c:v>
                </c:pt>
                <c:pt idx="25">
                  <c:v>0.66979601278087608</c:v>
                </c:pt>
                <c:pt idx="26">
                  <c:v>0.7548841655793086</c:v>
                </c:pt>
                <c:pt idx="27">
                  <c:v>0.87165923444074156</c:v>
                </c:pt>
                <c:pt idx="28">
                  <c:v>0.75746783805619222</c:v>
                </c:pt>
                <c:pt idx="29">
                  <c:v>0.77431069735105773</c:v>
                </c:pt>
                <c:pt idx="30">
                  <c:v>0.71357961785309709</c:v>
                </c:pt>
                <c:pt idx="31">
                  <c:v>0.83015647488711664</c:v>
                </c:pt>
                <c:pt idx="32">
                  <c:v>0.87087834573568401</c:v>
                </c:pt>
                <c:pt idx="33">
                  <c:v>0.80287501876588196</c:v>
                </c:pt>
                <c:pt idx="34">
                  <c:v>0.811168430170642</c:v>
                </c:pt>
                <c:pt idx="35">
                  <c:v>0.77428912775358449</c:v>
                </c:pt>
                <c:pt idx="36">
                  <c:v>0.89900581668687229</c:v>
                </c:pt>
                <c:pt idx="37">
                  <c:v>0.80814492295371232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8-4FCF-9C78-6E0CCD03130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komm!$C$286:$C$323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komm!$P$286:$P$323</c:f>
              <c:numCache>
                <c:formatCode>0.0\ %</c:formatCode>
                <c:ptCount val="38"/>
                <c:pt idx="0">
                  <c:v>0.9893676131153909</c:v>
                </c:pt>
                <c:pt idx="1">
                  <c:v>0.94112012900474984</c:v>
                </c:pt>
                <c:pt idx="2">
                  <c:v>0.94306623790519417</c:v>
                </c:pt>
                <c:pt idx="3">
                  <c:v>1.1649278378095835</c:v>
                </c:pt>
                <c:pt idx="4">
                  <c:v>0.93944156604192386</c:v>
                </c:pt>
                <c:pt idx="5">
                  <c:v>0.9445045937964176</c:v>
                </c:pt>
                <c:pt idx="6">
                  <c:v>0.94421236083955029</c:v>
                </c:pt>
                <c:pt idx="7">
                  <c:v>0.94601935918412994</c:v>
                </c:pt>
                <c:pt idx="8">
                  <c:v>0.93881140544877695</c:v>
                </c:pt>
                <c:pt idx="9">
                  <c:v>0.93932103508802156</c:v>
                </c:pt>
                <c:pt idx="10">
                  <c:v>0.94384543046693081</c:v>
                </c:pt>
                <c:pt idx="11">
                  <c:v>0.9433778876494322</c:v>
                </c:pt>
                <c:pt idx="12">
                  <c:v>0.94978719633766595</c:v>
                </c:pt>
                <c:pt idx="13">
                  <c:v>0.94429647272577988</c:v>
                </c:pt>
                <c:pt idx="14">
                  <c:v>1.3382684350599721</c:v>
                </c:pt>
                <c:pt idx="15">
                  <c:v>0.9439377041237158</c:v>
                </c:pt>
                <c:pt idx="16">
                  <c:v>0.94322144318472922</c:v>
                </c:pt>
                <c:pt idx="17">
                  <c:v>0.93742021878914938</c:v>
                </c:pt>
                <c:pt idx="18">
                  <c:v>0.94300017154860527</c:v>
                </c:pt>
                <c:pt idx="19">
                  <c:v>0.94035297085924485</c:v>
                </c:pt>
                <c:pt idx="20">
                  <c:v>0.93789902347977938</c:v>
                </c:pt>
                <c:pt idx="21">
                  <c:v>0.94381879252455592</c:v>
                </c:pt>
                <c:pt idx="22">
                  <c:v>1.0055138817088363</c:v>
                </c:pt>
                <c:pt idx="23">
                  <c:v>1.1292255714408514</c:v>
                </c:pt>
                <c:pt idx="24">
                  <c:v>0.9482297790257318</c:v>
                </c:pt>
                <c:pt idx="25">
                  <c:v>0.93710609555147795</c:v>
                </c:pt>
                <c:pt idx="26">
                  <c:v>0.94136050319139952</c:v>
                </c:pt>
                <c:pt idx="27">
                  <c:v>0.94719925663447124</c:v>
                </c:pt>
                <c:pt idx="28">
                  <c:v>0.94148968681524359</c:v>
                </c:pt>
                <c:pt idx="29">
                  <c:v>0.9423318297799872</c:v>
                </c:pt>
                <c:pt idx="30">
                  <c:v>0.9392952758050892</c:v>
                </c:pt>
                <c:pt idx="31">
                  <c:v>0.94512411865678991</c:v>
                </c:pt>
                <c:pt idx="32">
                  <c:v>0.94716021219921831</c:v>
                </c:pt>
                <c:pt idx="33">
                  <c:v>0.94376004585072804</c:v>
                </c:pt>
                <c:pt idx="34">
                  <c:v>0.94417471642096629</c:v>
                </c:pt>
                <c:pt idx="35">
                  <c:v>0.94233075130011335</c:v>
                </c:pt>
                <c:pt idx="36">
                  <c:v>0.94856658574677788</c:v>
                </c:pt>
                <c:pt idx="37">
                  <c:v>0.94402354106011976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8-4FCF-9C78-6E0CCD03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95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9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304800</xdr:colOff>
      <xdr:row>35</xdr:row>
      <xdr:rowOff>161925</xdr:rowOff>
    </xdr:from>
    <xdr:to>
      <xdr:col>31</xdr:col>
      <xdr:colOff>304800</xdr:colOff>
      <xdr:row>52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46243A-13BC-4676-9621-BE1BD248E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514349</xdr:colOff>
      <xdr:row>11</xdr:row>
      <xdr:rowOff>28575</xdr:rowOff>
    </xdr:from>
    <xdr:to>
      <xdr:col>31</xdr:col>
      <xdr:colOff>457200</xdr:colOff>
      <xdr:row>29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46A83A-78BB-41FE-ABCA-98DBBC077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419100</xdr:colOff>
      <xdr:row>56</xdr:row>
      <xdr:rowOff>104776</xdr:rowOff>
    </xdr:from>
    <xdr:to>
      <xdr:col>33</xdr:col>
      <xdr:colOff>335139</xdr:colOff>
      <xdr:row>75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343A4F4-2687-4CE7-A976-BE0CD6EA3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447676</xdr:colOff>
      <xdr:row>118</xdr:row>
      <xdr:rowOff>61736</xdr:rowOff>
    </xdr:from>
    <xdr:to>
      <xdr:col>35</xdr:col>
      <xdr:colOff>742950</xdr:colOff>
      <xdr:row>137</xdr:row>
      <xdr:rowOff>61736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F21D4BA-6127-4374-932E-4A58E06CA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195</xdr:row>
      <xdr:rowOff>0</xdr:rowOff>
    </xdr:from>
    <xdr:to>
      <xdr:col>32</xdr:col>
      <xdr:colOff>457200</xdr:colOff>
      <xdr:row>214</xdr:row>
      <xdr:rowOff>104774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4D3DBBF-8AC9-4467-9920-AFD364B45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692150</xdr:colOff>
      <xdr:row>150</xdr:row>
      <xdr:rowOff>136524</xdr:rowOff>
    </xdr:from>
    <xdr:to>
      <xdr:col>33</xdr:col>
      <xdr:colOff>406400</xdr:colOff>
      <xdr:row>169</xdr:row>
      <xdr:rowOff>174623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512B655-A267-4BDA-8CF8-7C3279A39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220</xdr:row>
      <xdr:rowOff>0</xdr:rowOff>
    </xdr:from>
    <xdr:to>
      <xdr:col>32</xdr:col>
      <xdr:colOff>457200</xdr:colOff>
      <xdr:row>239</xdr:row>
      <xdr:rowOff>104774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AC0C4DB-910D-40C0-81F8-B599C7B04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-1</xdr:colOff>
      <xdr:row>245</xdr:row>
      <xdr:rowOff>0</xdr:rowOff>
    </xdr:from>
    <xdr:to>
      <xdr:col>34</xdr:col>
      <xdr:colOff>8818</xdr:colOff>
      <xdr:row>264</xdr:row>
      <xdr:rowOff>104774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CC3BF57-434D-4E35-BC31-261760F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287</xdr:row>
      <xdr:rowOff>0</xdr:rowOff>
    </xdr:from>
    <xdr:to>
      <xdr:col>36</xdr:col>
      <xdr:colOff>120650</xdr:colOff>
      <xdr:row>306</xdr:row>
      <xdr:rowOff>104774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4F9901E-7016-46DB-99F8-3DE3A6437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0</xdr:colOff>
      <xdr:row>325</xdr:row>
      <xdr:rowOff>0</xdr:rowOff>
    </xdr:from>
    <xdr:to>
      <xdr:col>33</xdr:col>
      <xdr:colOff>467430</xdr:colOff>
      <xdr:row>343</xdr:row>
      <xdr:rowOff>123825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7FF30B7-AE37-408F-90CC-504B9F22A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68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Q359" sqref="Q359"/>
    </sheetView>
  </sheetViews>
  <sheetFormatPr baseColWidth="10" defaultRowHeight="15"/>
  <cols>
    <col min="1" max="1" width="5.85546875" customWidth="1"/>
    <col min="2" max="2" width="11.7109375" style="169" customWidth="1"/>
    <col min="3" max="3" width="18.42578125" style="169" customWidth="1"/>
    <col min="4" max="4" width="15.140625" style="169" customWidth="1"/>
    <col min="5" max="12" width="11.42578125" style="169"/>
    <col min="13" max="13" width="15" style="169" customWidth="1"/>
    <col min="14" max="14" width="13.42578125" style="169" customWidth="1"/>
    <col min="15" max="16" width="11.42578125" style="169"/>
    <col min="17" max="17" width="12.5703125" style="169" customWidth="1"/>
    <col min="18" max="18" width="14.85546875" style="169" customWidth="1"/>
    <col min="19" max="19" width="11.42578125" style="169"/>
    <col min="20" max="20" width="13" style="169" customWidth="1"/>
    <col min="21" max="21" width="16.7109375" style="169" customWidth="1"/>
    <col min="22" max="22" width="13.140625" style="169" customWidth="1"/>
  </cols>
  <sheetData>
    <row r="1" spans="2:28" ht="30">
      <c r="B1" s="137" t="s">
        <v>0</v>
      </c>
      <c r="C1" s="137" t="s">
        <v>1</v>
      </c>
      <c r="D1" s="208" t="s">
        <v>2</v>
      </c>
      <c r="E1" s="208"/>
      <c r="F1" s="208"/>
      <c r="G1" s="208" t="s">
        <v>381</v>
      </c>
      <c r="H1" s="208"/>
      <c r="I1" s="208" t="s">
        <v>3</v>
      </c>
      <c r="J1" s="208"/>
      <c r="K1" s="208"/>
      <c r="L1" s="208"/>
      <c r="M1" s="138" t="s">
        <v>405</v>
      </c>
      <c r="N1" s="209" t="s">
        <v>4</v>
      </c>
      <c r="O1" s="209"/>
      <c r="P1" s="209"/>
      <c r="Q1" s="139" t="s">
        <v>5</v>
      </c>
      <c r="R1" s="202" t="s">
        <v>432</v>
      </c>
      <c r="S1" s="202"/>
      <c r="T1" s="140" t="s">
        <v>6</v>
      </c>
      <c r="U1" s="141" t="s">
        <v>7</v>
      </c>
      <c r="V1" s="142" t="s">
        <v>8</v>
      </c>
    </row>
    <row r="2" spans="2:28">
      <c r="B2" s="143" t="s">
        <v>9</v>
      </c>
      <c r="C2" s="144"/>
      <c r="D2" s="203" t="s">
        <v>441</v>
      </c>
      <c r="E2" s="203"/>
      <c r="F2" s="203"/>
      <c r="G2" s="204" t="s">
        <v>10</v>
      </c>
      <c r="H2" s="204"/>
      <c r="I2" s="145" t="s">
        <v>11</v>
      </c>
      <c r="J2" s="145"/>
      <c r="K2" s="145"/>
      <c r="L2" s="145"/>
      <c r="M2" s="146" t="str">
        <f>D2</f>
        <v>mai 2021</v>
      </c>
      <c r="N2" s="205" t="str">
        <f>D2</f>
        <v>mai 2021</v>
      </c>
      <c r="O2" s="206"/>
      <c r="P2" s="206"/>
      <c r="Q2" s="147" t="s">
        <v>443</v>
      </c>
      <c r="R2" s="210" t="s">
        <v>383</v>
      </c>
      <c r="S2" s="210"/>
      <c r="T2" s="148" t="s">
        <v>12</v>
      </c>
      <c r="U2" s="201" t="s">
        <v>442</v>
      </c>
      <c r="V2" s="149" t="str">
        <f>U2</f>
        <v>mai 2020</v>
      </c>
    </row>
    <row r="3" spans="2:28">
      <c r="B3" s="150" t="s">
        <v>13</v>
      </c>
      <c r="C3" s="151"/>
      <c r="D3" s="152"/>
      <c r="E3" s="152"/>
      <c r="F3" s="153" t="s">
        <v>14</v>
      </c>
      <c r="G3" s="207" t="s">
        <v>15</v>
      </c>
      <c r="H3" s="207"/>
      <c r="I3" s="145" t="s">
        <v>16</v>
      </c>
      <c r="J3" s="145"/>
      <c r="K3" s="145" t="s">
        <v>17</v>
      </c>
      <c r="L3" s="145"/>
      <c r="M3" s="146" t="s">
        <v>18</v>
      </c>
      <c r="N3" s="154" t="s">
        <v>19</v>
      </c>
      <c r="O3" s="145"/>
      <c r="P3" s="154" t="s">
        <v>20</v>
      </c>
      <c r="Q3" s="155" t="s">
        <v>431</v>
      </c>
      <c r="R3" s="156" t="s">
        <v>7</v>
      </c>
      <c r="S3" s="157" t="s">
        <v>8</v>
      </c>
      <c r="T3" s="158" t="s">
        <v>433</v>
      </c>
      <c r="U3" s="159"/>
      <c r="V3" s="149"/>
    </row>
    <row r="4" spans="2:28">
      <c r="B4" s="151"/>
      <c r="C4" s="160">
        <f>J366</f>
        <v>-183.6803091381706</v>
      </c>
      <c r="D4" s="161" t="s">
        <v>21</v>
      </c>
      <c r="E4" s="152" t="s">
        <v>22</v>
      </c>
      <c r="F4" s="152" t="s">
        <v>23</v>
      </c>
      <c r="G4" s="154" t="s">
        <v>24</v>
      </c>
      <c r="H4" s="154" t="s">
        <v>21</v>
      </c>
      <c r="I4" s="154" t="s">
        <v>22</v>
      </c>
      <c r="J4" s="154" t="s">
        <v>21</v>
      </c>
      <c r="K4" s="154" t="s">
        <v>22</v>
      </c>
      <c r="L4" s="154" t="s">
        <v>21</v>
      </c>
      <c r="M4" s="147" t="s">
        <v>21</v>
      </c>
      <c r="N4" s="154" t="s">
        <v>21</v>
      </c>
      <c r="O4" s="154" t="s">
        <v>22</v>
      </c>
      <c r="P4" s="154" t="s">
        <v>25</v>
      </c>
      <c r="Q4" s="147" t="s">
        <v>21</v>
      </c>
      <c r="R4" s="157" t="s">
        <v>26</v>
      </c>
      <c r="S4" s="157" t="s">
        <v>22</v>
      </c>
      <c r="T4" s="162"/>
      <c r="U4" s="163" t="s">
        <v>21</v>
      </c>
      <c r="V4" s="161" t="s">
        <v>22</v>
      </c>
    </row>
    <row r="5" spans="2:28">
      <c r="B5" s="164"/>
      <c r="C5" s="164"/>
      <c r="D5" s="165">
        <v>1</v>
      </c>
      <c r="E5" s="165">
        <v>2</v>
      </c>
      <c r="F5" s="165">
        <v>3</v>
      </c>
      <c r="G5" s="165">
        <v>4</v>
      </c>
      <c r="H5" s="165">
        <v>5</v>
      </c>
      <c r="I5" s="165">
        <v>6</v>
      </c>
      <c r="J5" s="165">
        <v>7</v>
      </c>
      <c r="K5" s="165">
        <v>8</v>
      </c>
      <c r="L5" s="165">
        <v>9</v>
      </c>
      <c r="M5" s="165">
        <v>10</v>
      </c>
      <c r="N5" s="165">
        <v>11</v>
      </c>
      <c r="O5" s="165">
        <v>12</v>
      </c>
      <c r="P5" s="165">
        <v>13</v>
      </c>
      <c r="Q5" s="165">
        <v>14</v>
      </c>
      <c r="R5" s="166">
        <v>15</v>
      </c>
      <c r="S5" s="166">
        <v>16</v>
      </c>
      <c r="T5" s="167">
        <v>17</v>
      </c>
      <c r="U5" s="165">
        <v>18</v>
      </c>
      <c r="V5" s="165">
        <v>19</v>
      </c>
    </row>
    <row r="6" spans="2:28" ht="18.75" customHeight="1">
      <c r="B6" s="168"/>
      <c r="R6" s="170"/>
      <c r="S6" s="170"/>
      <c r="T6" s="170"/>
      <c r="U6" s="170"/>
      <c r="V6" s="170"/>
    </row>
    <row r="7" spans="2:28" ht="21.95" customHeight="1">
      <c r="B7" s="171">
        <v>301</v>
      </c>
      <c r="C7" s="171" t="s">
        <v>27</v>
      </c>
      <c r="D7" s="171">
        <v>14989092</v>
      </c>
      <c r="E7" s="171">
        <f>D7/T7*1000</f>
        <v>21504.844980703288</v>
      </c>
      <c r="F7" s="172">
        <f>E7/E$364</f>
        <v>1.3327765744884827</v>
      </c>
      <c r="G7" s="173">
        <f>($E$364-E7)*0.6</f>
        <v>-3221.6841672795131</v>
      </c>
      <c r="H7" s="173">
        <f t="shared" ref="H7" si="0">G7*T7/1000</f>
        <v>-2245546.0814354937</v>
      </c>
      <c r="I7" s="173">
        <f>IF(E7&lt;E$364*0.9,(E$364*0.9-E7)*0.35,0)</f>
        <v>0</v>
      </c>
      <c r="J7" s="174">
        <f t="shared" ref="J7" si="1">I7*T7/1000</f>
        <v>0</v>
      </c>
      <c r="K7" s="173">
        <f>I7+J$366</f>
        <v>-183.6803091381706</v>
      </c>
      <c r="L7" s="174">
        <f t="shared" ref="L7" si="2">K7*T7/1000</f>
        <v>-128027.0122723963</v>
      </c>
      <c r="M7" s="175">
        <f>+H7+L7</f>
        <v>-2373573.0937078898</v>
      </c>
      <c r="N7" s="175">
        <f>D7+M7</f>
        <v>12615518.906292111</v>
      </c>
      <c r="O7" s="175">
        <f>N7/T7*1000</f>
        <v>18099.480504285606</v>
      </c>
      <c r="P7" s="176">
        <f>O7/O$364</f>
        <v>1.1217269247078274</v>
      </c>
      <c r="Q7" s="177">
        <v>-984868.37747582793</v>
      </c>
      <c r="R7" s="176">
        <f>(D7-U7)/U7</f>
        <v>0.1077460230136907</v>
      </c>
      <c r="S7" s="176">
        <f>(E7-V7)/V7</f>
        <v>0.10215810459513693</v>
      </c>
      <c r="T7" s="178">
        <v>697010</v>
      </c>
      <c r="U7" s="179">
        <v>13531163</v>
      </c>
      <c r="V7" s="179">
        <v>19511.579047547635</v>
      </c>
      <c r="Z7" s="14"/>
      <c r="AA7" s="14"/>
      <c r="AB7" s="13"/>
    </row>
    <row r="8" spans="2:28" ht="24.95" customHeight="1">
      <c r="B8" s="171">
        <v>1101</v>
      </c>
      <c r="C8" s="171" t="s">
        <v>28</v>
      </c>
      <c r="D8" s="171">
        <v>237754</v>
      </c>
      <c r="E8" s="171">
        <f t="shared" ref="E8:E71" si="3">D8/T8*1000</f>
        <v>16078.582538716439</v>
      </c>
      <c r="F8" s="172">
        <f t="shared" ref="F8:F71" si="4">E8/E$364</f>
        <v>0.99648047580950361</v>
      </c>
      <c r="G8" s="173">
        <f t="shared" ref="G8:G30" si="5">($E$364-E8)*0.6</f>
        <v>34.073297912596537</v>
      </c>
      <c r="H8" s="173">
        <f t="shared" ref="H8:H30" si="6">G8*T8/1000</f>
        <v>503.84185623356501</v>
      </c>
      <c r="I8" s="173">
        <f t="shared" ref="I8:I30" si="7">IF(E8&lt;E$364*0.9,(E$364*0.9-E8)*0.35,0)</f>
        <v>0</v>
      </c>
      <c r="J8" s="174">
        <f t="shared" ref="J8:J30" si="8">I8*T8/1000</f>
        <v>0</v>
      </c>
      <c r="K8" s="173">
        <f t="shared" ref="K8:K30" si="9">I8+J$366</f>
        <v>-183.6803091381706</v>
      </c>
      <c r="L8" s="174">
        <f t="shared" ref="L8:L30" si="10">K8*T8/1000</f>
        <v>-2716.0807312261286</v>
      </c>
      <c r="M8" s="175">
        <f t="shared" ref="M8:M71" si="11">+H8+L8</f>
        <v>-2212.2388749925635</v>
      </c>
      <c r="N8" s="175">
        <f t="shared" ref="N8:N30" si="12">D8+M8</f>
        <v>235541.76112500744</v>
      </c>
      <c r="O8" s="175">
        <f t="shared" ref="O8:O30" si="13">N8/T8*1000</f>
        <v>15928.975527490866</v>
      </c>
      <c r="P8" s="176">
        <f t="shared" ref="P8:P71" si="14">O8/O$364</f>
        <v>0.98720848523623561</v>
      </c>
      <c r="Q8" s="177">
        <v>1428.8499373967948</v>
      </c>
      <c r="R8" s="176">
        <f t="shared" ref="R8:R71" si="15">(D8-U8)/U8</f>
        <v>9.472743932480282E-2</v>
      </c>
      <c r="S8" s="176">
        <f t="shared" ref="S8:S71" si="16">(E8-V8)/V8</f>
        <v>9.6504233707963252E-2</v>
      </c>
      <c r="T8" s="178">
        <v>14787</v>
      </c>
      <c r="U8" s="179">
        <v>217181</v>
      </c>
      <c r="V8" s="179">
        <v>14663.493349537506</v>
      </c>
      <c r="Z8" s="13"/>
      <c r="AA8" s="13"/>
      <c r="AB8" s="13"/>
    </row>
    <row r="9" spans="2:28">
      <c r="B9" s="171">
        <v>1103</v>
      </c>
      <c r="C9" s="171" t="s">
        <v>29</v>
      </c>
      <c r="D9" s="171">
        <v>2816673</v>
      </c>
      <c r="E9" s="171">
        <f t="shared" si="3"/>
        <v>19540.281795666924</v>
      </c>
      <c r="F9" s="172">
        <f t="shared" si="4"/>
        <v>1.2110215097824399</v>
      </c>
      <c r="G9" s="173">
        <f t="shared" si="5"/>
        <v>-2042.9462562576946</v>
      </c>
      <c r="H9" s="173">
        <f t="shared" si="6"/>
        <v>-294484.57400077791</v>
      </c>
      <c r="I9" s="173">
        <f t="shared" si="7"/>
        <v>0</v>
      </c>
      <c r="J9" s="174">
        <f t="shared" si="8"/>
        <v>0</v>
      </c>
      <c r="K9" s="173">
        <f t="shared" si="9"/>
        <v>-183.6803091381706</v>
      </c>
      <c r="L9" s="174">
        <f t="shared" si="10"/>
        <v>-26476.96552133988</v>
      </c>
      <c r="M9" s="175">
        <f t="shared" si="11"/>
        <v>-320961.53952211782</v>
      </c>
      <c r="N9" s="175">
        <f t="shared" si="12"/>
        <v>2495711.4604778821</v>
      </c>
      <c r="O9" s="175">
        <f t="shared" si="13"/>
        <v>17313.655230271055</v>
      </c>
      <c r="P9" s="176">
        <f t="shared" si="14"/>
        <v>1.0730248988254099</v>
      </c>
      <c r="Q9" s="177">
        <v>-124088.45716332374</v>
      </c>
      <c r="R9" s="180">
        <f t="shared" si="15"/>
        <v>6.0425680264681654E-2</v>
      </c>
      <c r="S9" s="180">
        <f t="shared" si="16"/>
        <v>5.6210372871592237E-2</v>
      </c>
      <c r="T9" s="178">
        <v>144147</v>
      </c>
      <c r="U9" s="179">
        <v>2656172</v>
      </c>
      <c r="V9" s="179">
        <v>18500.369147617257</v>
      </c>
      <c r="W9" s="14"/>
      <c r="X9" s="108"/>
      <c r="Y9" s="1"/>
      <c r="Z9" s="14"/>
      <c r="AA9" s="14"/>
      <c r="AB9" s="13"/>
    </row>
    <row r="10" spans="2:28">
      <c r="B10" s="171">
        <v>1106</v>
      </c>
      <c r="C10" s="171" t="s">
        <v>30</v>
      </c>
      <c r="D10" s="171">
        <v>589049</v>
      </c>
      <c r="E10" s="171">
        <f t="shared" si="3"/>
        <v>15782.466575570023</v>
      </c>
      <c r="F10" s="172">
        <f t="shared" si="4"/>
        <v>0.97812849887743225</v>
      </c>
      <c r="G10" s="173">
        <f t="shared" si="5"/>
        <v>211.7428758004462</v>
      </c>
      <c r="H10" s="173">
        <f t="shared" si="6"/>
        <v>7902.8793535000532</v>
      </c>
      <c r="I10" s="173">
        <f t="shared" si="7"/>
        <v>0</v>
      </c>
      <c r="J10" s="174">
        <f t="shared" si="8"/>
        <v>0</v>
      </c>
      <c r="K10" s="173">
        <f t="shared" si="9"/>
        <v>-183.6803091381706</v>
      </c>
      <c r="L10" s="174">
        <f t="shared" si="10"/>
        <v>-6855.5001779639415</v>
      </c>
      <c r="M10" s="175">
        <f t="shared" si="11"/>
        <v>1047.3791755361117</v>
      </c>
      <c r="N10" s="175">
        <f t="shared" si="12"/>
        <v>590096.3791755361</v>
      </c>
      <c r="O10" s="175">
        <f t="shared" si="13"/>
        <v>15810.529142232299</v>
      </c>
      <c r="P10" s="176">
        <f t="shared" si="14"/>
        <v>0.97986769446340705</v>
      </c>
      <c r="Q10" s="177">
        <v>-6699.65569666189</v>
      </c>
      <c r="R10" s="180">
        <f t="shared" si="15"/>
        <v>0.11372260593192299</v>
      </c>
      <c r="S10" s="180">
        <f t="shared" si="16"/>
        <v>0.11473716983626292</v>
      </c>
      <c r="T10" s="178">
        <v>37323</v>
      </c>
      <c r="U10" s="179">
        <v>528901</v>
      </c>
      <c r="V10" s="179">
        <v>14158.01590063442</v>
      </c>
      <c r="W10" s="14"/>
      <c r="X10" s="10"/>
      <c r="Y10" s="1"/>
      <c r="Z10" s="14"/>
      <c r="AA10" s="13"/>
      <c r="AB10" s="13"/>
    </row>
    <row r="11" spans="2:28">
      <c r="B11" s="171">
        <v>1108</v>
      </c>
      <c r="C11" s="171" t="s">
        <v>31</v>
      </c>
      <c r="D11" s="171">
        <v>1301494</v>
      </c>
      <c r="E11" s="171">
        <f t="shared" si="3"/>
        <v>16177.675574891236</v>
      </c>
      <c r="F11" s="172">
        <f t="shared" si="4"/>
        <v>1.0026218303473866</v>
      </c>
      <c r="G11" s="173">
        <f t="shared" si="5"/>
        <v>-25.382523792282154</v>
      </c>
      <c r="H11" s="173">
        <f t="shared" si="6"/>
        <v>-2042.0240390890992</v>
      </c>
      <c r="I11" s="173">
        <f t="shared" si="7"/>
        <v>0</v>
      </c>
      <c r="J11" s="174">
        <f t="shared" si="8"/>
        <v>0</v>
      </c>
      <c r="K11" s="173">
        <f t="shared" si="9"/>
        <v>-183.6803091381706</v>
      </c>
      <c r="L11" s="174">
        <f t="shared" si="10"/>
        <v>-14777.080870165824</v>
      </c>
      <c r="M11" s="175">
        <f t="shared" si="11"/>
        <v>-16819.104909254922</v>
      </c>
      <c r="N11" s="175">
        <f t="shared" si="12"/>
        <v>1284674.8950907451</v>
      </c>
      <c r="O11" s="175">
        <f t="shared" si="13"/>
        <v>15968.612741960784</v>
      </c>
      <c r="P11" s="176">
        <f t="shared" si="14"/>
        <v>0.9896650270513887</v>
      </c>
      <c r="Q11" s="177">
        <v>-5856.6929827841232</v>
      </c>
      <c r="R11" s="180">
        <f t="shared" si="15"/>
        <v>9.1205588608146815E-2</v>
      </c>
      <c r="S11" s="180">
        <f t="shared" si="16"/>
        <v>7.8821863283109694E-2</v>
      </c>
      <c r="T11" s="178">
        <v>80450</v>
      </c>
      <c r="U11" s="179">
        <v>1192712</v>
      </c>
      <c r="V11" s="179">
        <v>14995.687541647283</v>
      </c>
      <c r="W11" s="14"/>
      <c r="X11" s="10"/>
      <c r="Y11" s="1"/>
      <c r="Z11" s="14"/>
      <c r="AA11" s="14"/>
      <c r="AB11" s="13"/>
    </row>
    <row r="12" spans="2:28">
      <c r="B12" s="171">
        <v>1111</v>
      </c>
      <c r="C12" s="171" t="s">
        <v>32</v>
      </c>
      <c r="D12" s="171">
        <v>43463</v>
      </c>
      <c r="E12" s="171">
        <f t="shared" si="3"/>
        <v>13344.488793368131</v>
      </c>
      <c r="F12" s="172">
        <f t="shared" si="4"/>
        <v>0.82703326056449822</v>
      </c>
      <c r="G12" s="173">
        <f t="shared" si="5"/>
        <v>1674.5295451215809</v>
      </c>
      <c r="H12" s="173">
        <f t="shared" si="6"/>
        <v>5453.9427284609892</v>
      </c>
      <c r="I12" s="173">
        <f t="shared" si="7"/>
        <v>412.07090342094568</v>
      </c>
      <c r="J12" s="174">
        <f t="shared" si="8"/>
        <v>1342.1149324420201</v>
      </c>
      <c r="K12" s="173">
        <f t="shared" si="9"/>
        <v>228.39059428277508</v>
      </c>
      <c r="L12" s="174">
        <f t="shared" si="10"/>
        <v>743.8681655789984</v>
      </c>
      <c r="M12" s="175">
        <f t="shared" si="11"/>
        <v>6197.8108940399879</v>
      </c>
      <c r="N12" s="175">
        <f t="shared" si="12"/>
        <v>49660.810894039991</v>
      </c>
      <c r="O12" s="175">
        <f t="shared" si="13"/>
        <v>15247.408932772487</v>
      </c>
      <c r="P12" s="176">
        <f t="shared" si="14"/>
        <v>0.94496795794065902</v>
      </c>
      <c r="Q12" s="177">
        <v>2291.3170974760501</v>
      </c>
      <c r="R12" s="180">
        <f t="shared" si="15"/>
        <v>8.5055921709606547E-2</v>
      </c>
      <c r="S12" s="180">
        <f t="shared" si="16"/>
        <v>9.2718275470528036E-2</v>
      </c>
      <c r="T12" s="178">
        <v>3257</v>
      </c>
      <c r="U12" s="179">
        <v>40056</v>
      </c>
      <c r="V12" s="179">
        <v>12212.195121951219</v>
      </c>
      <c r="W12" s="13"/>
      <c r="X12" s="11"/>
      <c r="Y12" s="1"/>
      <c r="Z12" s="14"/>
      <c r="AA12" s="14"/>
      <c r="AB12" s="13"/>
    </row>
    <row r="13" spans="2:28">
      <c r="B13" s="171">
        <v>1112</v>
      </c>
      <c r="C13" s="171" t="s">
        <v>33</v>
      </c>
      <c r="D13" s="171">
        <v>41069</v>
      </c>
      <c r="E13" s="171">
        <f t="shared" si="3"/>
        <v>12939.193446754884</v>
      </c>
      <c r="F13" s="172">
        <f t="shared" si="4"/>
        <v>0.8019148212453574</v>
      </c>
      <c r="G13" s="173">
        <f t="shared" si="5"/>
        <v>1917.7067530895295</v>
      </c>
      <c r="H13" s="173">
        <f t="shared" si="6"/>
        <v>6086.8012343061673</v>
      </c>
      <c r="I13" s="173">
        <f t="shared" si="7"/>
        <v>553.92427473558234</v>
      </c>
      <c r="J13" s="174">
        <f t="shared" si="8"/>
        <v>1758.1556480107383</v>
      </c>
      <c r="K13" s="173">
        <f t="shared" si="9"/>
        <v>370.24396559741172</v>
      </c>
      <c r="L13" s="174">
        <f t="shared" si="10"/>
        <v>1175.1543468061848</v>
      </c>
      <c r="M13" s="175">
        <f t="shared" si="11"/>
        <v>7261.9555811123519</v>
      </c>
      <c r="N13" s="175">
        <f t="shared" si="12"/>
        <v>48330.95558111235</v>
      </c>
      <c r="O13" s="175">
        <f t="shared" si="13"/>
        <v>15227.144165441825</v>
      </c>
      <c r="P13" s="176">
        <f t="shared" si="14"/>
        <v>0.94371203597470199</v>
      </c>
      <c r="Q13" s="177">
        <v>3132.0219580561843</v>
      </c>
      <c r="R13" s="180">
        <f t="shared" si="15"/>
        <v>0.14994119952959623</v>
      </c>
      <c r="S13" s="180">
        <f t="shared" si="16"/>
        <v>0.16008560834712246</v>
      </c>
      <c r="T13" s="178">
        <v>3174</v>
      </c>
      <c r="U13" s="179">
        <v>35714</v>
      </c>
      <c r="V13" s="179">
        <v>11153.653966271082</v>
      </c>
      <c r="W13" s="13"/>
      <c r="X13" s="11"/>
      <c r="Y13" s="1"/>
      <c r="Z13" s="14"/>
      <c r="AA13" s="14"/>
      <c r="AB13" s="13"/>
    </row>
    <row r="14" spans="2:28">
      <c r="B14" s="171">
        <v>1114</v>
      </c>
      <c r="C14" s="171" t="s">
        <v>34</v>
      </c>
      <c r="D14" s="171">
        <v>37226</v>
      </c>
      <c r="E14" s="171">
        <f t="shared" si="3"/>
        <v>13337.871730562521</v>
      </c>
      <c r="F14" s="172">
        <f t="shared" si="4"/>
        <v>0.82662316384875123</v>
      </c>
      <c r="G14" s="173">
        <f t="shared" si="5"/>
        <v>1678.4997828049468</v>
      </c>
      <c r="H14" s="173">
        <f t="shared" si="6"/>
        <v>4684.6928938086057</v>
      </c>
      <c r="I14" s="173">
        <f t="shared" si="7"/>
        <v>414.38687540290908</v>
      </c>
      <c r="J14" s="174">
        <f t="shared" si="8"/>
        <v>1156.5537692495193</v>
      </c>
      <c r="K14" s="173">
        <f t="shared" si="9"/>
        <v>230.70656626473848</v>
      </c>
      <c r="L14" s="174">
        <f t="shared" si="10"/>
        <v>643.90202644488511</v>
      </c>
      <c r="M14" s="175">
        <f t="shared" si="11"/>
        <v>5328.5949202534912</v>
      </c>
      <c r="N14" s="175">
        <f t="shared" si="12"/>
        <v>42554.59492025349</v>
      </c>
      <c r="O14" s="175">
        <f t="shared" si="13"/>
        <v>15247.078079632207</v>
      </c>
      <c r="P14" s="176">
        <f t="shared" si="14"/>
        <v>0.94494745310487172</v>
      </c>
      <c r="Q14" s="177">
        <v>1907.5269171187192</v>
      </c>
      <c r="R14" s="180">
        <f t="shared" si="15"/>
        <v>9.9506748973624368E-2</v>
      </c>
      <c r="S14" s="180">
        <f t="shared" si="16"/>
        <v>9.7930960010566365E-2</v>
      </c>
      <c r="T14" s="178">
        <v>2791</v>
      </c>
      <c r="U14" s="179">
        <v>33857</v>
      </c>
      <c r="V14" s="179">
        <v>12148.188015787586</v>
      </c>
      <c r="W14" s="13"/>
      <c r="X14" s="11"/>
      <c r="Y14" s="1"/>
      <c r="Z14" s="14"/>
      <c r="AA14" s="14"/>
      <c r="AB14" s="13"/>
    </row>
    <row r="15" spans="2:28">
      <c r="B15" s="171">
        <v>1119</v>
      </c>
      <c r="C15" s="171" t="s">
        <v>35</v>
      </c>
      <c r="D15" s="171">
        <v>247252</v>
      </c>
      <c r="E15" s="171">
        <f t="shared" si="3"/>
        <v>12931.589958158997</v>
      </c>
      <c r="F15" s="172">
        <f t="shared" si="4"/>
        <v>0.80144359015794053</v>
      </c>
      <c r="G15" s="173">
        <f t="shared" si="5"/>
        <v>1922.2688462470617</v>
      </c>
      <c r="H15" s="173">
        <f t="shared" si="6"/>
        <v>36753.780340243815</v>
      </c>
      <c r="I15" s="173">
        <f t="shared" si="7"/>
        <v>556.5854957441428</v>
      </c>
      <c r="J15" s="174">
        <f t="shared" si="8"/>
        <v>10641.914678628011</v>
      </c>
      <c r="K15" s="173">
        <f t="shared" si="9"/>
        <v>372.90518660597218</v>
      </c>
      <c r="L15" s="174">
        <f t="shared" si="10"/>
        <v>7129.947167906188</v>
      </c>
      <c r="M15" s="175">
        <f t="shared" si="11"/>
        <v>43883.727508150005</v>
      </c>
      <c r="N15" s="175">
        <f t="shared" si="12"/>
        <v>291135.72750814998</v>
      </c>
      <c r="O15" s="175">
        <f t="shared" si="13"/>
        <v>15226.763991012029</v>
      </c>
      <c r="P15" s="176">
        <f t="shared" si="14"/>
        <v>0.9436884744203311</v>
      </c>
      <c r="Q15" s="177">
        <v>15805.16705672153</v>
      </c>
      <c r="R15" s="180">
        <f t="shared" si="15"/>
        <v>0.11421953439744757</v>
      </c>
      <c r="S15" s="180">
        <f t="shared" si="16"/>
        <v>0.10670204904507993</v>
      </c>
      <c r="T15" s="178">
        <v>19120</v>
      </c>
      <c r="U15" s="179">
        <v>221906</v>
      </c>
      <c r="V15" s="179">
        <v>11684.798062240008</v>
      </c>
      <c r="W15" s="13"/>
      <c r="X15" s="11"/>
      <c r="Y15" s="1"/>
      <c r="Z15" s="14"/>
      <c r="AA15" s="14"/>
      <c r="AB15" s="13"/>
    </row>
    <row r="16" spans="2:28">
      <c r="B16" s="171">
        <v>1120</v>
      </c>
      <c r="C16" s="171" t="s">
        <v>36</v>
      </c>
      <c r="D16" s="171">
        <v>290195</v>
      </c>
      <c r="E16" s="171">
        <f t="shared" si="3"/>
        <v>14620.868601370414</v>
      </c>
      <c r="F16" s="172">
        <f t="shared" si="4"/>
        <v>0.90613771864275949</v>
      </c>
      <c r="G16" s="173">
        <f t="shared" si="5"/>
        <v>908.70166032021154</v>
      </c>
      <c r="H16" s="173">
        <f t="shared" si="6"/>
        <v>18035.910554035559</v>
      </c>
      <c r="I16" s="173">
        <f t="shared" si="7"/>
        <v>0</v>
      </c>
      <c r="J16" s="174">
        <f t="shared" si="8"/>
        <v>0</v>
      </c>
      <c r="K16" s="173">
        <f t="shared" si="9"/>
        <v>-183.6803091381706</v>
      </c>
      <c r="L16" s="174">
        <f t="shared" si="10"/>
        <v>-3645.6867757744099</v>
      </c>
      <c r="M16" s="175">
        <f t="shared" si="11"/>
        <v>14390.22377826115</v>
      </c>
      <c r="N16" s="175">
        <f t="shared" si="12"/>
        <v>304585.22377826116</v>
      </c>
      <c r="O16" s="175">
        <f t="shared" si="13"/>
        <v>15345.889952552456</v>
      </c>
      <c r="P16" s="176">
        <f t="shared" si="14"/>
        <v>0.95107138236953803</v>
      </c>
      <c r="Q16" s="177">
        <v>5120.303344657581</v>
      </c>
      <c r="R16" s="180">
        <f t="shared" si="15"/>
        <v>9.9869241410676726E-2</v>
      </c>
      <c r="S16" s="180">
        <f t="shared" si="16"/>
        <v>8.5461441996792259E-2</v>
      </c>
      <c r="T16" s="178">
        <v>19848</v>
      </c>
      <c r="U16" s="179">
        <v>263845</v>
      </c>
      <c r="V16" s="179">
        <v>13469.726363079437</v>
      </c>
      <c r="W16" s="13"/>
      <c r="X16" s="11"/>
      <c r="Y16" s="1"/>
      <c r="Z16" s="14"/>
      <c r="AA16" s="14"/>
      <c r="AB16" s="13"/>
    </row>
    <row r="17" spans="2:28">
      <c r="B17" s="171">
        <v>1121</v>
      </c>
      <c r="C17" s="171" t="s">
        <v>37</v>
      </c>
      <c r="D17" s="171">
        <v>299648</v>
      </c>
      <c r="E17" s="171">
        <f t="shared" si="3"/>
        <v>15683.450225060189</v>
      </c>
      <c r="F17" s="172">
        <f t="shared" si="4"/>
        <v>0.97199189698287014</v>
      </c>
      <c r="G17" s="173">
        <f t="shared" si="5"/>
        <v>271.15268610634627</v>
      </c>
      <c r="H17" s="173">
        <f t="shared" si="6"/>
        <v>5180.643220747852</v>
      </c>
      <c r="I17" s="173">
        <f t="shared" si="7"/>
        <v>0</v>
      </c>
      <c r="J17" s="174">
        <f t="shared" si="8"/>
        <v>0</v>
      </c>
      <c r="K17" s="173">
        <f t="shared" si="9"/>
        <v>-183.6803091381706</v>
      </c>
      <c r="L17" s="174">
        <f t="shared" si="10"/>
        <v>-3509.3959863938876</v>
      </c>
      <c r="M17" s="175">
        <f t="shared" si="11"/>
        <v>1671.2472343539644</v>
      </c>
      <c r="N17" s="175">
        <f t="shared" si="12"/>
        <v>301319.24723435397</v>
      </c>
      <c r="O17" s="175">
        <f t="shared" si="13"/>
        <v>15770.922602028368</v>
      </c>
      <c r="P17" s="176">
        <f t="shared" si="14"/>
        <v>0.9774130537055824</v>
      </c>
      <c r="Q17" s="177">
        <v>-3112.7952185092822</v>
      </c>
      <c r="R17" s="180">
        <f t="shared" si="15"/>
        <v>0.12616177902051645</v>
      </c>
      <c r="S17" s="180">
        <f t="shared" si="16"/>
        <v>0.11496264063394156</v>
      </c>
      <c r="T17" s="178">
        <v>19106</v>
      </c>
      <c r="U17" s="179">
        <v>266079</v>
      </c>
      <c r="V17" s="179">
        <v>14066.34595051808</v>
      </c>
      <c r="W17" s="13"/>
      <c r="X17" s="11"/>
      <c r="Y17" s="1"/>
      <c r="Z17" s="14"/>
      <c r="AA17" s="14"/>
      <c r="AB17" s="13"/>
    </row>
    <row r="18" spans="2:28">
      <c r="B18" s="171">
        <v>1122</v>
      </c>
      <c r="C18" s="171" t="s">
        <v>38</v>
      </c>
      <c r="D18" s="171">
        <v>167574</v>
      </c>
      <c r="E18" s="171">
        <f t="shared" si="3"/>
        <v>13890.417771883289</v>
      </c>
      <c r="F18" s="172">
        <f t="shared" si="4"/>
        <v>0.86086755951212235</v>
      </c>
      <c r="G18" s="173">
        <f t="shared" si="5"/>
        <v>1346.9721580124863</v>
      </c>
      <c r="H18" s="173">
        <f t="shared" si="6"/>
        <v>16249.872114262635</v>
      </c>
      <c r="I18" s="173">
        <f t="shared" si="7"/>
        <v>220.99576094064048</v>
      </c>
      <c r="J18" s="174">
        <f t="shared" si="8"/>
        <v>2666.0928599878866</v>
      </c>
      <c r="K18" s="173">
        <f t="shared" si="9"/>
        <v>37.31545180246988</v>
      </c>
      <c r="L18" s="174">
        <f t="shared" si="10"/>
        <v>450.17361054499662</v>
      </c>
      <c r="M18" s="175">
        <f t="shared" si="11"/>
        <v>16700.045724807631</v>
      </c>
      <c r="N18" s="175">
        <f t="shared" si="12"/>
        <v>184274.04572480763</v>
      </c>
      <c r="O18" s="175">
        <f t="shared" si="13"/>
        <v>15274.705381698246</v>
      </c>
      <c r="P18" s="176">
        <f t="shared" si="14"/>
        <v>0.94665967288804032</v>
      </c>
      <c r="Q18" s="177">
        <v>6790.9573730276461</v>
      </c>
      <c r="R18" s="180">
        <f t="shared" si="15"/>
        <v>7.6559358075769163E-2</v>
      </c>
      <c r="S18" s="180">
        <f t="shared" si="16"/>
        <v>7.1026642541891727E-2</v>
      </c>
      <c r="T18" s="178">
        <v>12064</v>
      </c>
      <c r="U18" s="179">
        <v>155657</v>
      </c>
      <c r="V18" s="179">
        <v>12969.255124145975</v>
      </c>
      <c r="W18" s="13"/>
      <c r="X18" s="11"/>
      <c r="Y18" s="1"/>
      <c r="Z18" s="14"/>
      <c r="AA18" s="14"/>
      <c r="AB18" s="13"/>
    </row>
    <row r="19" spans="2:28">
      <c r="B19" s="171">
        <v>1124</v>
      </c>
      <c r="C19" s="171" t="s">
        <v>39</v>
      </c>
      <c r="D19" s="171">
        <v>544569</v>
      </c>
      <c r="E19" s="171">
        <f t="shared" si="3"/>
        <v>19833.521506355391</v>
      </c>
      <c r="F19" s="172">
        <f t="shared" si="4"/>
        <v>1.2291952291217825</v>
      </c>
      <c r="G19" s="173">
        <f t="shared" si="5"/>
        <v>-2218.890082670775</v>
      </c>
      <c r="H19" s="173">
        <f t="shared" si="6"/>
        <v>-60924.064999891467</v>
      </c>
      <c r="I19" s="173">
        <f t="shared" si="7"/>
        <v>0</v>
      </c>
      <c r="J19" s="174">
        <f t="shared" si="8"/>
        <v>0</v>
      </c>
      <c r="K19" s="173">
        <f t="shared" si="9"/>
        <v>-183.6803091381706</v>
      </c>
      <c r="L19" s="174">
        <f t="shared" si="10"/>
        <v>-5043.31024800675</v>
      </c>
      <c r="M19" s="175">
        <f t="shared" si="11"/>
        <v>-65967.375247898221</v>
      </c>
      <c r="N19" s="175">
        <f t="shared" si="12"/>
        <v>478601.62475210178</v>
      </c>
      <c r="O19" s="175">
        <f t="shared" si="13"/>
        <v>17430.951114546446</v>
      </c>
      <c r="P19" s="176">
        <f t="shared" si="14"/>
        <v>1.0802943865611472</v>
      </c>
      <c r="Q19" s="177">
        <v>-22769.353842489778</v>
      </c>
      <c r="R19" s="180">
        <f t="shared" si="15"/>
        <v>6.6928809893261859E-2</v>
      </c>
      <c r="S19" s="180">
        <f t="shared" si="16"/>
        <v>5.5115925812424575E-2</v>
      </c>
      <c r="T19" s="178">
        <v>27457</v>
      </c>
      <c r="U19" s="179">
        <v>510408</v>
      </c>
      <c r="V19" s="179">
        <v>18797.480941332447</v>
      </c>
      <c r="W19" s="13"/>
      <c r="X19" s="11"/>
      <c r="Y19" s="1"/>
      <c r="Z19" s="14"/>
      <c r="AA19" s="14"/>
      <c r="AB19" s="13"/>
    </row>
    <row r="20" spans="2:28">
      <c r="B20" s="171">
        <v>1127</v>
      </c>
      <c r="C20" s="171" t="s">
        <v>40</v>
      </c>
      <c r="D20" s="171">
        <v>196792</v>
      </c>
      <c r="E20" s="171">
        <f t="shared" si="3"/>
        <v>17392.134334953604</v>
      </c>
      <c r="F20" s="172">
        <f t="shared" si="4"/>
        <v>1.0778886917242463</v>
      </c>
      <c r="G20" s="173">
        <f t="shared" si="5"/>
        <v>-754.05777982970244</v>
      </c>
      <c r="H20" s="173">
        <f t="shared" si="6"/>
        <v>-8532.1637787730833</v>
      </c>
      <c r="I20" s="173">
        <f t="shared" si="7"/>
        <v>0</v>
      </c>
      <c r="J20" s="174">
        <f t="shared" si="8"/>
        <v>0</v>
      </c>
      <c r="K20" s="173">
        <f t="shared" si="9"/>
        <v>-183.6803091381706</v>
      </c>
      <c r="L20" s="174">
        <f t="shared" si="10"/>
        <v>-2078.3426978984003</v>
      </c>
      <c r="M20" s="175">
        <f t="shared" si="11"/>
        <v>-10610.506476671484</v>
      </c>
      <c r="N20" s="175">
        <f t="shared" si="12"/>
        <v>186181.49352332851</v>
      </c>
      <c r="O20" s="175">
        <f t="shared" si="13"/>
        <v>16454.396245985728</v>
      </c>
      <c r="P20" s="176">
        <f t="shared" si="14"/>
        <v>1.0197717716021326</v>
      </c>
      <c r="Q20" s="177">
        <v>-3837.4301317613899</v>
      </c>
      <c r="R20" s="180">
        <f t="shared" si="15"/>
        <v>0.10144570625801071</v>
      </c>
      <c r="S20" s="180">
        <f t="shared" si="16"/>
        <v>9.2295383996565505E-2</v>
      </c>
      <c r="T20" s="178">
        <v>11315</v>
      </c>
      <c r="U20" s="179">
        <v>178667</v>
      </c>
      <c r="V20" s="179">
        <v>15922.555921932093</v>
      </c>
      <c r="W20" s="13"/>
      <c r="X20" s="11"/>
      <c r="Y20" s="1"/>
      <c r="Z20" s="14"/>
      <c r="AA20" s="14"/>
      <c r="AB20" s="13"/>
    </row>
    <row r="21" spans="2:28">
      <c r="B21" s="171">
        <v>1130</v>
      </c>
      <c r="C21" s="171" t="s">
        <v>41</v>
      </c>
      <c r="D21" s="171">
        <v>186382</v>
      </c>
      <c r="E21" s="171">
        <f t="shared" si="3"/>
        <v>14260.290742157613</v>
      </c>
      <c r="F21" s="172">
        <f t="shared" si="4"/>
        <v>0.88379067431534153</v>
      </c>
      <c r="G21" s="173">
        <f t="shared" si="5"/>
        <v>1125.048375847892</v>
      </c>
      <c r="H21" s="173">
        <f t="shared" si="6"/>
        <v>14704.382272331948</v>
      </c>
      <c r="I21" s="173">
        <f t="shared" si="7"/>
        <v>91.540221344627113</v>
      </c>
      <c r="J21" s="174">
        <f t="shared" si="8"/>
        <v>1196.4306929742763</v>
      </c>
      <c r="K21" s="173">
        <f t="shared" si="9"/>
        <v>-92.140087793543486</v>
      </c>
      <c r="L21" s="174">
        <f t="shared" si="10"/>
        <v>-1204.2709474616136</v>
      </c>
      <c r="M21" s="175">
        <f t="shared" si="11"/>
        <v>13500.111324870335</v>
      </c>
      <c r="N21" s="175">
        <f t="shared" si="12"/>
        <v>199882.11132487035</v>
      </c>
      <c r="O21" s="175">
        <f t="shared" si="13"/>
        <v>15293.199030211963</v>
      </c>
      <c r="P21" s="176">
        <f t="shared" si="14"/>
        <v>0.94780582862820129</v>
      </c>
      <c r="Q21" s="177">
        <v>5125.2273761166616</v>
      </c>
      <c r="R21" s="180">
        <f t="shared" si="15"/>
        <v>0.10562594912680334</v>
      </c>
      <c r="S21" s="181">
        <f t="shared" si="16"/>
        <v>9.6997498720457889E-2</v>
      </c>
      <c r="T21" s="178">
        <v>13070</v>
      </c>
      <c r="U21" s="179">
        <v>168576</v>
      </c>
      <c r="V21" s="179">
        <v>12999.383096853795</v>
      </c>
      <c r="W21" s="14"/>
      <c r="X21" s="1"/>
      <c r="Y21" s="1"/>
      <c r="Z21" s="14"/>
      <c r="AA21" s="14"/>
      <c r="AB21" s="13"/>
    </row>
    <row r="22" spans="2:28">
      <c r="B22" s="171">
        <v>1133</v>
      </c>
      <c r="C22" s="171" t="s">
        <v>42</v>
      </c>
      <c r="D22" s="171">
        <v>57458</v>
      </c>
      <c r="E22" s="171">
        <f t="shared" si="3"/>
        <v>22270.542635658916</v>
      </c>
      <c r="F22" s="172">
        <f t="shared" si="4"/>
        <v>1.3802311782571379</v>
      </c>
      <c r="G22" s="173">
        <f t="shared" si="5"/>
        <v>-3681.1027602528898</v>
      </c>
      <c r="H22" s="173">
        <f t="shared" si="6"/>
        <v>-9497.2451214524572</v>
      </c>
      <c r="I22" s="173">
        <f t="shared" si="7"/>
        <v>0</v>
      </c>
      <c r="J22" s="174">
        <f t="shared" si="8"/>
        <v>0</v>
      </c>
      <c r="K22" s="173">
        <f t="shared" si="9"/>
        <v>-183.6803091381706</v>
      </c>
      <c r="L22" s="174">
        <f t="shared" si="10"/>
        <v>-473.89519757648014</v>
      </c>
      <c r="M22" s="175">
        <f t="shared" si="11"/>
        <v>-9971.1403190289366</v>
      </c>
      <c r="N22" s="175">
        <f t="shared" si="12"/>
        <v>47486.859680971065</v>
      </c>
      <c r="O22" s="175">
        <f t="shared" si="13"/>
        <v>18405.759566267854</v>
      </c>
      <c r="P22" s="176">
        <f t="shared" si="14"/>
        <v>1.1407087662152893</v>
      </c>
      <c r="Q22" s="177">
        <v>793.61548917857726</v>
      </c>
      <c r="R22" s="180">
        <f t="shared" si="15"/>
        <v>3.6511888010967997E-2</v>
      </c>
      <c r="S22" s="181">
        <f t="shared" si="16"/>
        <v>3.4101395248151908E-2</v>
      </c>
      <c r="T22" s="178">
        <v>2580</v>
      </c>
      <c r="U22" s="179">
        <v>55434</v>
      </c>
      <c r="V22" s="179">
        <v>21536.130536130535</v>
      </c>
      <c r="W22" s="14"/>
      <c r="X22" s="1"/>
      <c r="Y22" s="1"/>
      <c r="Z22" s="14"/>
      <c r="AA22" s="14"/>
      <c r="AB22" s="13"/>
    </row>
    <row r="23" spans="2:28">
      <c r="B23" s="171">
        <v>1134</v>
      </c>
      <c r="C23" s="171" t="s">
        <v>43</v>
      </c>
      <c r="D23" s="171">
        <v>99734</v>
      </c>
      <c r="E23" s="171">
        <f t="shared" si="3"/>
        <v>26183.775269099504</v>
      </c>
      <c r="F23" s="172">
        <f t="shared" si="4"/>
        <v>1.6227562831371511</v>
      </c>
      <c r="G23" s="173">
        <f t="shared" si="5"/>
        <v>-6029.0423403172426</v>
      </c>
      <c r="H23" s="173">
        <f t="shared" si="6"/>
        <v>-22964.622274268379</v>
      </c>
      <c r="I23" s="173">
        <f t="shared" si="7"/>
        <v>0</v>
      </c>
      <c r="J23" s="174">
        <f t="shared" si="8"/>
        <v>0</v>
      </c>
      <c r="K23" s="173">
        <f t="shared" si="9"/>
        <v>-183.6803091381706</v>
      </c>
      <c r="L23" s="174">
        <f t="shared" si="10"/>
        <v>-699.63829750729178</v>
      </c>
      <c r="M23" s="175">
        <f t="shared" si="11"/>
        <v>-23664.260571775671</v>
      </c>
      <c r="N23" s="175">
        <f t="shared" si="12"/>
        <v>76069.739428224333</v>
      </c>
      <c r="O23" s="175">
        <f t="shared" si="13"/>
        <v>19971.052619644088</v>
      </c>
      <c r="P23" s="176">
        <f t="shared" si="14"/>
        <v>1.2377188081672945</v>
      </c>
      <c r="Q23" s="177">
        <v>2485.2703869307006</v>
      </c>
      <c r="R23" s="180">
        <f t="shared" si="15"/>
        <v>0.10884550386907409</v>
      </c>
      <c r="S23" s="180">
        <f t="shared" si="16"/>
        <v>0.10738994400576482</v>
      </c>
      <c r="T23" s="178">
        <v>3809</v>
      </c>
      <c r="U23" s="179">
        <v>89944</v>
      </c>
      <c r="V23" s="179">
        <v>23644.584647739222</v>
      </c>
      <c r="W23" s="13"/>
      <c r="X23" s="11"/>
      <c r="Z23" s="14"/>
      <c r="AA23" s="14"/>
      <c r="AB23" s="13"/>
    </row>
    <row r="24" spans="2:28">
      <c r="B24" s="171">
        <v>1135</v>
      </c>
      <c r="C24" s="171" t="s">
        <v>44</v>
      </c>
      <c r="D24" s="171">
        <v>82210</v>
      </c>
      <c r="E24" s="171">
        <f t="shared" si="3"/>
        <v>18024.556018417014</v>
      </c>
      <c r="F24" s="172">
        <f t="shared" si="4"/>
        <v>1.1170834315921658</v>
      </c>
      <c r="G24" s="173">
        <f t="shared" si="5"/>
        <v>-1133.5107899077484</v>
      </c>
      <c r="H24" s="173">
        <f t="shared" si="6"/>
        <v>-5169.9427127692397</v>
      </c>
      <c r="I24" s="173">
        <f t="shared" si="7"/>
        <v>0</v>
      </c>
      <c r="J24" s="174">
        <f t="shared" si="8"/>
        <v>0</v>
      </c>
      <c r="K24" s="173">
        <f t="shared" si="9"/>
        <v>-183.6803091381706</v>
      </c>
      <c r="L24" s="174">
        <f t="shared" si="10"/>
        <v>-837.76588997919612</v>
      </c>
      <c r="M24" s="175">
        <f t="shared" si="11"/>
        <v>-6007.7086027484356</v>
      </c>
      <c r="N24" s="175">
        <f t="shared" si="12"/>
        <v>76202.291397251567</v>
      </c>
      <c r="O24" s="175">
        <f t="shared" si="13"/>
        <v>16707.364919371095</v>
      </c>
      <c r="P24" s="176">
        <f t="shared" si="14"/>
        <v>1.0354496675493006</v>
      </c>
      <c r="Q24" s="177">
        <v>1835.2333512184123</v>
      </c>
      <c r="R24" s="180">
        <f t="shared" si="15"/>
        <v>5.2692233817786031E-2</v>
      </c>
      <c r="S24" s="180">
        <f t="shared" si="16"/>
        <v>6.0539533960255854E-2</v>
      </c>
      <c r="T24" s="178">
        <v>4561</v>
      </c>
      <c r="U24" s="179">
        <v>78095</v>
      </c>
      <c r="V24" s="179">
        <v>16995.647442872687</v>
      </c>
      <c r="W24" s="13"/>
      <c r="X24" s="11"/>
      <c r="Z24" s="14"/>
      <c r="AA24" s="14"/>
      <c r="AB24" s="13"/>
    </row>
    <row r="25" spans="2:28">
      <c r="B25" s="171">
        <v>1144</v>
      </c>
      <c r="C25" s="171" t="s">
        <v>45</v>
      </c>
      <c r="D25" s="171">
        <v>6885</v>
      </c>
      <c r="E25" s="171">
        <f t="shared" si="3"/>
        <v>13579.881656804733</v>
      </c>
      <c r="F25" s="172">
        <f t="shared" si="4"/>
        <v>0.8416218844058504</v>
      </c>
      <c r="G25" s="173">
        <f t="shared" si="5"/>
        <v>1533.2938270596198</v>
      </c>
      <c r="H25" s="173">
        <f t="shared" si="6"/>
        <v>777.37997031922737</v>
      </c>
      <c r="I25" s="173">
        <f t="shared" si="7"/>
        <v>329.68340121813497</v>
      </c>
      <c r="J25" s="174">
        <f t="shared" si="8"/>
        <v>167.14948441759444</v>
      </c>
      <c r="K25" s="173">
        <f t="shared" si="9"/>
        <v>146.00309207996438</v>
      </c>
      <c r="L25" s="174">
        <f t="shared" si="10"/>
        <v>74.023567684541931</v>
      </c>
      <c r="M25" s="175">
        <f t="shared" si="11"/>
        <v>851.40353800376931</v>
      </c>
      <c r="N25" s="175">
        <f t="shared" si="12"/>
        <v>7736.4035380037694</v>
      </c>
      <c r="O25" s="175">
        <f t="shared" si="13"/>
        <v>15259.178575944319</v>
      </c>
      <c r="P25" s="176">
        <f t="shared" si="14"/>
        <v>0.94569738913272683</v>
      </c>
      <c r="Q25" s="177">
        <v>327.47633356473989</v>
      </c>
      <c r="R25" s="180">
        <f t="shared" si="15"/>
        <v>-1.9370460048426151E-2</v>
      </c>
      <c r="S25" s="180">
        <f t="shared" si="16"/>
        <v>-2.8654526698897956E-5</v>
      </c>
      <c r="T25" s="178">
        <v>507</v>
      </c>
      <c r="U25" s="179">
        <v>7021</v>
      </c>
      <c r="V25" s="179">
        <v>13580.270793036751</v>
      </c>
      <c r="W25" s="13"/>
      <c r="X25" s="11"/>
      <c r="Z25" s="14"/>
      <c r="AA25" s="14"/>
      <c r="AB25" s="13"/>
    </row>
    <row r="26" spans="2:28">
      <c r="B26" s="171">
        <v>1145</v>
      </c>
      <c r="C26" s="171" t="s">
        <v>46</v>
      </c>
      <c r="D26" s="171">
        <v>12561</v>
      </c>
      <c r="E26" s="171">
        <f t="shared" si="3"/>
        <v>14622.817229336437</v>
      </c>
      <c r="F26" s="172">
        <f t="shared" si="4"/>
        <v>0.90625848611203619</v>
      </c>
      <c r="G26" s="173">
        <f t="shared" si="5"/>
        <v>907.53248354059758</v>
      </c>
      <c r="H26" s="173">
        <f t="shared" si="6"/>
        <v>779.57040336137334</v>
      </c>
      <c r="I26" s="173">
        <f t="shared" si="7"/>
        <v>0</v>
      </c>
      <c r="J26" s="174">
        <f t="shared" si="8"/>
        <v>0</v>
      </c>
      <c r="K26" s="173">
        <f t="shared" si="9"/>
        <v>-183.6803091381706</v>
      </c>
      <c r="L26" s="174">
        <f t="shared" si="10"/>
        <v>-157.78138554968854</v>
      </c>
      <c r="M26" s="175">
        <f t="shared" si="11"/>
        <v>621.78901781168474</v>
      </c>
      <c r="N26" s="175">
        <f t="shared" si="12"/>
        <v>13182.789017811685</v>
      </c>
      <c r="O26" s="175">
        <f t="shared" si="13"/>
        <v>15346.669403738864</v>
      </c>
      <c r="P26" s="176">
        <f t="shared" si="14"/>
        <v>0.95111968935724867</v>
      </c>
      <c r="Q26" s="177">
        <v>351.47205628077643</v>
      </c>
      <c r="R26" s="180">
        <f t="shared" si="15"/>
        <v>0.11021742973307407</v>
      </c>
      <c r="S26" s="180">
        <f t="shared" si="16"/>
        <v>0.10117025626609903</v>
      </c>
      <c r="T26" s="178">
        <v>859</v>
      </c>
      <c r="U26" s="179">
        <v>11314</v>
      </c>
      <c r="V26" s="179">
        <v>13279.342723004695</v>
      </c>
      <c r="W26" s="13"/>
      <c r="Z26" s="14"/>
      <c r="AA26" s="14"/>
      <c r="AB26" s="13"/>
    </row>
    <row r="27" spans="2:28">
      <c r="B27" s="171">
        <v>1146</v>
      </c>
      <c r="C27" s="171" t="s">
        <v>47</v>
      </c>
      <c r="D27" s="171">
        <v>162895</v>
      </c>
      <c r="E27" s="171">
        <f t="shared" si="3"/>
        <v>14572.821613884416</v>
      </c>
      <c r="F27" s="172">
        <f t="shared" si="4"/>
        <v>0.90315997574558726</v>
      </c>
      <c r="G27" s="173">
        <f t="shared" si="5"/>
        <v>937.52985281180986</v>
      </c>
      <c r="H27" s="173">
        <f t="shared" si="6"/>
        <v>10479.708694730411</v>
      </c>
      <c r="I27" s="173">
        <f t="shared" si="7"/>
        <v>0</v>
      </c>
      <c r="J27" s="174">
        <f t="shared" si="8"/>
        <v>0</v>
      </c>
      <c r="K27" s="173">
        <f t="shared" si="9"/>
        <v>-183.6803091381706</v>
      </c>
      <c r="L27" s="174">
        <f t="shared" si="10"/>
        <v>-2053.1784955464709</v>
      </c>
      <c r="M27" s="175">
        <f t="shared" si="11"/>
        <v>8426.5301991839406</v>
      </c>
      <c r="N27" s="175">
        <f t="shared" si="12"/>
        <v>171321.53019918394</v>
      </c>
      <c r="O27" s="175">
        <f t="shared" si="13"/>
        <v>15326.671157558054</v>
      </c>
      <c r="P27" s="176">
        <f t="shared" si="14"/>
        <v>0.94988028521066892</v>
      </c>
      <c r="Q27" s="177">
        <v>-1102.8447341877818</v>
      </c>
      <c r="R27" s="180">
        <f t="shared" si="15"/>
        <v>0.14378098274094567</v>
      </c>
      <c r="S27" s="180">
        <f t="shared" si="16"/>
        <v>0.13221833727219204</v>
      </c>
      <c r="T27" s="178">
        <v>11178</v>
      </c>
      <c r="U27" s="179">
        <v>142418</v>
      </c>
      <c r="V27" s="179">
        <v>12871.034794396748</v>
      </c>
      <c r="W27" s="13"/>
      <c r="Z27" s="14"/>
      <c r="AA27" s="14"/>
      <c r="AB27" s="13"/>
    </row>
    <row r="28" spans="2:28">
      <c r="B28" s="171">
        <v>1149</v>
      </c>
      <c r="C28" s="171" t="s">
        <v>48</v>
      </c>
      <c r="D28" s="171">
        <v>592743</v>
      </c>
      <c r="E28" s="171">
        <f t="shared" si="3"/>
        <v>13997.945448104852</v>
      </c>
      <c r="F28" s="172">
        <f t="shared" si="4"/>
        <v>0.86753165628221662</v>
      </c>
      <c r="G28" s="173">
        <f t="shared" si="5"/>
        <v>1282.4555522795483</v>
      </c>
      <c r="H28" s="173">
        <f t="shared" si="6"/>
        <v>54305.580361277476</v>
      </c>
      <c r="I28" s="173">
        <f t="shared" si="7"/>
        <v>183.36107426309326</v>
      </c>
      <c r="J28" s="174">
        <f t="shared" si="8"/>
        <v>7764.4246896706836</v>
      </c>
      <c r="K28" s="173">
        <f t="shared" si="9"/>
        <v>-0.31923487507734194</v>
      </c>
      <c r="L28" s="174">
        <f t="shared" si="10"/>
        <v>-13.518000785150045</v>
      </c>
      <c r="M28" s="175">
        <f t="shared" si="11"/>
        <v>54292.062360492324</v>
      </c>
      <c r="N28" s="175">
        <f t="shared" si="12"/>
        <v>647035.0623604923</v>
      </c>
      <c r="O28" s="175">
        <f t="shared" si="13"/>
        <v>15280.081765509323</v>
      </c>
      <c r="P28" s="176">
        <f t="shared" si="14"/>
        <v>0.94699287772654495</v>
      </c>
      <c r="Q28" s="177">
        <v>15901.363599208882</v>
      </c>
      <c r="R28" s="180">
        <f t="shared" si="15"/>
        <v>0.1208849186013309</v>
      </c>
      <c r="S28" s="180">
        <f t="shared" si="16"/>
        <v>0.11667614065688384</v>
      </c>
      <c r="T28" s="178">
        <v>42345</v>
      </c>
      <c r="U28" s="179">
        <v>528817</v>
      </c>
      <c r="V28" s="179">
        <v>12535.36718342578</v>
      </c>
      <c r="W28" s="13"/>
      <c r="Z28" s="14"/>
      <c r="AA28" s="14"/>
      <c r="AB28" s="13"/>
    </row>
    <row r="29" spans="2:28">
      <c r="B29" s="171">
        <v>1151</v>
      </c>
      <c r="C29" s="171" t="s">
        <v>49</v>
      </c>
      <c r="D29" s="171">
        <v>3336</v>
      </c>
      <c r="E29" s="171">
        <f t="shared" si="3"/>
        <v>17375</v>
      </c>
      <c r="F29" s="172">
        <f t="shared" si="4"/>
        <v>1.0768267803146967</v>
      </c>
      <c r="G29" s="173">
        <f t="shared" si="5"/>
        <v>-743.77717885754021</v>
      </c>
      <c r="H29" s="173">
        <f t="shared" si="6"/>
        <v>-142.80521834064774</v>
      </c>
      <c r="I29" s="173">
        <f t="shared" si="7"/>
        <v>0</v>
      </c>
      <c r="J29" s="174">
        <f t="shared" si="8"/>
        <v>0</v>
      </c>
      <c r="K29" s="173">
        <f t="shared" si="9"/>
        <v>-183.6803091381706</v>
      </c>
      <c r="L29" s="174">
        <f t="shared" si="10"/>
        <v>-35.26661935452875</v>
      </c>
      <c r="M29" s="175">
        <f t="shared" si="11"/>
        <v>-178.0718376951765</v>
      </c>
      <c r="N29" s="175">
        <f t="shared" si="12"/>
        <v>3157.9281623048237</v>
      </c>
      <c r="O29" s="175">
        <f t="shared" si="13"/>
        <v>16447.542512004289</v>
      </c>
      <c r="P29" s="176">
        <f t="shared" si="14"/>
        <v>1.0193470070383128</v>
      </c>
      <c r="Q29" s="177">
        <v>90.156501520266602</v>
      </c>
      <c r="R29" s="180">
        <f t="shared" si="15"/>
        <v>0.23054223533751383</v>
      </c>
      <c r="S29" s="180">
        <f t="shared" si="16"/>
        <v>0.26899668019181106</v>
      </c>
      <c r="T29" s="178">
        <v>192</v>
      </c>
      <c r="U29" s="179">
        <v>2711</v>
      </c>
      <c r="V29" s="179">
        <v>13691.919191919193</v>
      </c>
      <c r="W29" s="13"/>
      <c r="Z29" s="14"/>
      <c r="AA29" s="14"/>
      <c r="AB29" s="13"/>
    </row>
    <row r="30" spans="2:28">
      <c r="B30" s="171">
        <v>1160</v>
      </c>
      <c r="C30" s="171" t="s">
        <v>50</v>
      </c>
      <c r="D30" s="171">
        <v>158849</v>
      </c>
      <c r="E30" s="171">
        <f t="shared" si="3"/>
        <v>18248.018380241243</v>
      </c>
      <c r="F30" s="172">
        <f t="shared" si="4"/>
        <v>1.1309326549363214</v>
      </c>
      <c r="G30" s="173">
        <f t="shared" si="5"/>
        <v>-1267.588207002286</v>
      </c>
      <c r="H30" s="173">
        <f t="shared" si="6"/>
        <v>-11034.355341954901</v>
      </c>
      <c r="I30" s="173">
        <f t="shared" si="7"/>
        <v>0</v>
      </c>
      <c r="J30" s="174">
        <f t="shared" si="8"/>
        <v>0</v>
      </c>
      <c r="K30" s="173">
        <f t="shared" si="9"/>
        <v>-183.6803091381706</v>
      </c>
      <c r="L30" s="174">
        <f t="shared" si="10"/>
        <v>-1598.9370910477751</v>
      </c>
      <c r="M30" s="175">
        <f t="shared" si="11"/>
        <v>-12633.292433002676</v>
      </c>
      <c r="N30" s="175">
        <f t="shared" si="12"/>
        <v>146215.70756699733</v>
      </c>
      <c r="O30" s="175">
        <f t="shared" si="13"/>
        <v>16796.749864100784</v>
      </c>
      <c r="P30" s="176">
        <f t="shared" si="14"/>
        <v>1.0409893568869626</v>
      </c>
      <c r="Q30" s="177">
        <v>-10648.638824302518</v>
      </c>
      <c r="R30" s="180">
        <f t="shared" si="15"/>
        <v>7.8748820057995425E-2</v>
      </c>
      <c r="S30" s="180">
        <f t="shared" si="16"/>
        <v>7.9864126132725158E-2</v>
      </c>
      <c r="T30" s="178">
        <v>8705</v>
      </c>
      <c r="U30" s="179">
        <v>147253</v>
      </c>
      <c r="V30" s="179">
        <v>16898.439293091578</v>
      </c>
      <c r="W30" s="13"/>
      <c r="Z30" s="14"/>
      <c r="AA30" s="14"/>
      <c r="AB30" s="13"/>
    </row>
    <row r="31" spans="2:28" ht="27.95" customHeight="1">
      <c r="B31" s="171">
        <v>1505</v>
      </c>
      <c r="C31" s="171" t="s">
        <v>51</v>
      </c>
      <c r="D31" s="171">
        <v>337271</v>
      </c>
      <c r="E31" s="171">
        <f t="shared" si="3"/>
        <v>13995.228017760073</v>
      </c>
      <c r="F31" s="172">
        <f t="shared" si="4"/>
        <v>0.86736324179192026</v>
      </c>
      <c r="G31" s="173">
        <f t="shared" ref="G31:G94" si="17">($E$364-E31)*0.6</f>
        <v>1284.0860104864157</v>
      </c>
      <c r="H31" s="173">
        <f t="shared" ref="H31:H94" si="18">G31*T31/1000</f>
        <v>30945.188766712134</v>
      </c>
      <c r="I31" s="173">
        <f t="shared" ref="I31:I94" si="19">IF(E31&lt;E$364*0.9,(E$364*0.9-E31)*0.35,0)</f>
        <v>184.31217488376595</v>
      </c>
      <c r="J31" s="174">
        <f t="shared" ref="J31:J94" si="20">I31*T31/1000</f>
        <v>4441.7391025238758</v>
      </c>
      <c r="K31" s="173">
        <f t="shared" ref="K31:K94" si="21">I31+J$366</f>
        <v>0.63186574559534847</v>
      </c>
      <c r="L31" s="174">
        <f t="shared" ref="L31:L94" si="22">K31*T31/1000</f>
        <v>15.227332603102303</v>
      </c>
      <c r="M31" s="175">
        <f t="shared" si="11"/>
        <v>30960.416099315236</v>
      </c>
      <c r="N31" s="175">
        <f t="shared" ref="N31:N94" si="23">D31+M31</f>
        <v>368231.41609931522</v>
      </c>
      <c r="O31" s="175">
        <f t="shared" ref="O31:O94" si="24">N31/T31*1000</f>
        <v>15279.945893992084</v>
      </c>
      <c r="P31" s="176">
        <f t="shared" si="14"/>
        <v>0.94698445700203016</v>
      </c>
      <c r="Q31" s="177">
        <v>12433.85258890863</v>
      </c>
      <c r="R31" s="180">
        <f t="shared" si="15"/>
        <v>9.8924766218109542E-2</v>
      </c>
      <c r="S31" s="180">
        <f t="shared" si="16"/>
        <v>0.10257280063022002</v>
      </c>
      <c r="T31" s="178">
        <v>24099</v>
      </c>
      <c r="U31" s="179">
        <v>306910</v>
      </c>
      <c r="V31" s="179">
        <v>12693.246205384838</v>
      </c>
      <c r="W31" s="13"/>
      <c r="Z31" s="1"/>
      <c r="AA31" s="1"/>
    </row>
    <row r="32" spans="2:28">
      <c r="B32" s="171">
        <v>1506</v>
      </c>
      <c r="C32" s="171" t="s">
        <v>52</v>
      </c>
      <c r="D32" s="171">
        <v>496113</v>
      </c>
      <c r="E32" s="171">
        <f t="shared" si="3"/>
        <v>15566.771258236588</v>
      </c>
      <c r="F32" s="172">
        <f t="shared" si="4"/>
        <v>0.9647606431022886</v>
      </c>
      <c r="G32" s="173">
        <f t="shared" si="17"/>
        <v>341.16006620050717</v>
      </c>
      <c r="H32" s="173">
        <f t="shared" si="18"/>
        <v>10872.771309810163</v>
      </c>
      <c r="I32" s="173">
        <f t="shared" si="19"/>
        <v>0</v>
      </c>
      <c r="J32" s="174">
        <f t="shared" si="20"/>
        <v>0</v>
      </c>
      <c r="K32" s="173">
        <f t="shared" si="21"/>
        <v>-183.6803091381706</v>
      </c>
      <c r="L32" s="174">
        <f t="shared" si="22"/>
        <v>-5853.8914522334971</v>
      </c>
      <c r="M32" s="175">
        <f t="shared" si="11"/>
        <v>5018.8798575766659</v>
      </c>
      <c r="N32" s="175">
        <f t="shared" si="23"/>
        <v>501131.87985757669</v>
      </c>
      <c r="O32" s="175">
        <f t="shared" si="24"/>
        <v>15724.251015298923</v>
      </c>
      <c r="P32" s="176">
        <f t="shared" si="14"/>
        <v>0.97452055215334954</v>
      </c>
      <c r="Q32" s="177">
        <v>3501.446372140048</v>
      </c>
      <c r="R32" s="180">
        <f t="shared" si="15"/>
        <v>9.0255206650800029E-2</v>
      </c>
      <c r="S32" s="180">
        <f t="shared" si="16"/>
        <v>9.3573523407785672E-2</v>
      </c>
      <c r="T32" s="178">
        <v>31870</v>
      </c>
      <c r="U32" s="179">
        <v>455043</v>
      </c>
      <c r="V32" s="179">
        <v>14234.773360027528</v>
      </c>
      <c r="W32" s="13"/>
      <c r="Z32" s="1"/>
      <c r="AA32" s="1"/>
    </row>
    <row r="33" spans="2:27">
      <c r="B33" s="171">
        <v>1507</v>
      </c>
      <c r="C33" s="171" t="s">
        <v>53</v>
      </c>
      <c r="D33" s="171">
        <v>1043443</v>
      </c>
      <c r="E33" s="171">
        <f t="shared" si="3"/>
        <v>15650.862456877157</v>
      </c>
      <c r="F33" s="172">
        <f t="shared" si="4"/>
        <v>0.9699722491273205</v>
      </c>
      <c r="G33" s="173">
        <f t="shared" si="17"/>
        <v>290.70534701616526</v>
      </c>
      <c r="H33" s="173">
        <f t="shared" si="18"/>
        <v>19381.325485567737</v>
      </c>
      <c r="I33" s="173">
        <f t="shared" si="19"/>
        <v>0</v>
      </c>
      <c r="J33" s="174">
        <f t="shared" si="20"/>
        <v>0</v>
      </c>
      <c r="K33" s="173">
        <f t="shared" si="21"/>
        <v>-183.6803091381706</v>
      </c>
      <c r="L33" s="174">
        <f t="shared" si="22"/>
        <v>-12245.966210241833</v>
      </c>
      <c r="M33" s="175">
        <f t="shared" si="11"/>
        <v>7135.3592753259036</v>
      </c>
      <c r="N33" s="175">
        <f t="shared" si="23"/>
        <v>1050578.3592753259</v>
      </c>
      <c r="O33" s="175">
        <f t="shared" si="24"/>
        <v>15757.88749475515</v>
      </c>
      <c r="P33" s="176">
        <f t="shared" si="14"/>
        <v>0.97660519456336226</v>
      </c>
      <c r="Q33" s="177">
        <v>3250.3622726882995</v>
      </c>
      <c r="R33" s="180">
        <f t="shared" si="15"/>
        <v>9.4570382569837089E-2</v>
      </c>
      <c r="S33" s="180">
        <f t="shared" si="16"/>
        <v>8.7806275810893564E-2</v>
      </c>
      <c r="T33" s="178">
        <v>66670</v>
      </c>
      <c r="U33" s="179">
        <v>953290</v>
      </c>
      <c r="V33" s="179">
        <v>14387.545654864318</v>
      </c>
      <c r="W33" s="14"/>
      <c r="X33" s="101"/>
      <c r="Y33" s="1"/>
      <c r="Z33" s="1"/>
      <c r="AA33" s="1"/>
    </row>
    <row r="34" spans="2:27">
      <c r="B34" s="171">
        <v>1511</v>
      </c>
      <c r="C34" s="171" t="s">
        <v>54</v>
      </c>
      <c r="D34" s="171">
        <v>42063</v>
      </c>
      <c r="E34" s="171">
        <f t="shared" si="3"/>
        <v>13643.529030165422</v>
      </c>
      <c r="F34" s="172">
        <f t="shared" si="4"/>
        <v>0.84556647123356132</v>
      </c>
      <c r="G34" s="173">
        <f t="shared" si="17"/>
        <v>1495.1054030432063</v>
      </c>
      <c r="H34" s="173">
        <f t="shared" si="18"/>
        <v>4609.4099575822047</v>
      </c>
      <c r="I34" s="173">
        <f t="shared" si="19"/>
        <v>307.40682054189381</v>
      </c>
      <c r="J34" s="174">
        <f t="shared" si="20"/>
        <v>947.73522773065861</v>
      </c>
      <c r="K34" s="173">
        <f t="shared" si="21"/>
        <v>123.72651140372321</v>
      </c>
      <c r="L34" s="174">
        <f t="shared" si="22"/>
        <v>381.44883465767867</v>
      </c>
      <c r="M34" s="175">
        <f t="shared" si="11"/>
        <v>4990.8587922398838</v>
      </c>
      <c r="N34" s="175">
        <f t="shared" si="23"/>
        <v>47053.858792239887</v>
      </c>
      <c r="O34" s="175">
        <f t="shared" si="24"/>
        <v>15262.360944612354</v>
      </c>
      <c r="P34" s="176">
        <f t="shared" si="14"/>
        <v>0.94589461847411238</v>
      </c>
      <c r="Q34" s="177">
        <v>2387.3441545958517</v>
      </c>
      <c r="R34" s="180">
        <f t="shared" si="15"/>
        <v>6.5074823386422911E-2</v>
      </c>
      <c r="S34" s="180">
        <f t="shared" si="16"/>
        <v>7.6820702074434033E-2</v>
      </c>
      <c r="T34" s="178">
        <v>3083</v>
      </c>
      <c r="U34" s="179">
        <v>39493</v>
      </c>
      <c r="V34" s="179">
        <v>12670.195700994545</v>
      </c>
      <c r="W34" s="13"/>
      <c r="Z34" s="1"/>
      <c r="AA34" s="1"/>
    </row>
    <row r="35" spans="2:27">
      <c r="B35" s="171">
        <v>1514</v>
      </c>
      <c r="C35" s="171" t="s">
        <v>55</v>
      </c>
      <c r="D35" s="171">
        <v>38639</v>
      </c>
      <c r="E35" s="171">
        <f t="shared" si="3"/>
        <v>15803.271983640081</v>
      </c>
      <c r="F35" s="172">
        <f t="shared" si="4"/>
        <v>0.9794179274003223</v>
      </c>
      <c r="G35" s="173">
        <f t="shared" si="17"/>
        <v>199.25963095841107</v>
      </c>
      <c r="H35" s="173">
        <f t="shared" si="18"/>
        <v>487.18979769331509</v>
      </c>
      <c r="I35" s="173">
        <f t="shared" si="19"/>
        <v>0</v>
      </c>
      <c r="J35" s="174">
        <f t="shared" si="20"/>
        <v>0</v>
      </c>
      <c r="K35" s="173">
        <f t="shared" si="21"/>
        <v>-183.6803091381706</v>
      </c>
      <c r="L35" s="174">
        <f t="shared" si="22"/>
        <v>-449.09835584282712</v>
      </c>
      <c r="M35" s="175">
        <f t="shared" si="11"/>
        <v>38.091441850487968</v>
      </c>
      <c r="N35" s="175">
        <f t="shared" si="23"/>
        <v>38677.091441850491</v>
      </c>
      <c r="O35" s="175">
        <f t="shared" si="24"/>
        <v>15818.851305460325</v>
      </c>
      <c r="P35" s="176">
        <f t="shared" si="14"/>
        <v>0.9803834658725632</v>
      </c>
      <c r="Q35" s="177">
        <v>-99.153925952855673</v>
      </c>
      <c r="R35" s="180">
        <f t="shared" si="15"/>
        <v>0.11980872337342414</v>
      </c>
      <c r="S35" s="180">
        <f t="shared" si="16"/>
        <v>0.12713671501922144</v>
      </c>
      <c r="T35" s="178">
        <v>2445</v>
      </c>
      <c r="U35" s="179">
        <v>34505</v>
      </c>
      <c r="V35" s="179">
        <v>14020.723283218205</v>
      </c>
      <c r="W35" s="13"/>
      <c r="Z35" s="1"/>
      <c r="AA35" s="1"/>
    </row>
    <row r="36" spans="2:27">
      <c r="B36" s="171">
        <v>1515</v>
      </c>
      <c r="C36" s="171" t="s">
        <v>56</v>
      </c>
      <c r="D36" s="171">
        <v>149949</v>
      </c>
      <c r="E36" s="171">
        <f t="shared" si="3"/>
        <v>16928.087604425378</v>
      </c>
      <c r="F36" s="172">
        <f t="shared" si="4"/>
        <v>1.0491290976666767</v>
      </c>
      <c r="G36" s="173">
        <f t="shared" si="17"/>
        <v>-475.62974151276717</v>
      </c>
      <c r="H36" s="173">
        <f t="shared" si="18"/>
        <v>-4213.1282503200919</v>
      </c>
      <c r="I36" s="173">
        <f t="shared" si="19"/>
        <v>0</v>
      </c>
      <c r="J36" s="174">
        <f t="shared" si="20"/>
        <v>0</v>
      </c>
      <c r="K36" s="173">
        <f t="shared" si="21"/>
        <v>-183.6803091381706</v>
      </c>
      <c r="L36" s="174">
        <f t="shared" si="22"/>
        <v>-1627.0401783459151</v>
      </c>
      <c r="M36" s="175">
        <f t="shared" si="11"/>
        <v>-5840.1684286660075</v>
      </c>
      <c r="N36" s="175">
        <f t="shared" si="23"/>
        <v>144108.83157133398</v>
      </c>
      <c r="O36" s="175">
        <f t="shared" si="24"/>
        <v>16268.777553774438</v>
      </c>
      <c r="P36" s="176">
        <f t="shared" si="14"/>
        <v>1.0082679339791047</v>
      </c>
      <c r="Q36" s="177">
        <v>2116.3265128464545</v>
      </c>
      <c r="R36" s="180">
        <f t="shared" si="15"/>
        <v>9.4206758659943518E-2</v>
      </c>
      <c r="S36" s="180">
        <f t="shared" si="16"/>
        <v>9.9394914435933318E-2</v>
      </c>
      <c r="T36" s="178">
        <v>8858</v>
      </c>
      <c r="U36" s="179">
        <v>137039</v>
      </c>
      <c r="V36" s="179">
        <v>15397.640449438202</v>
      </c>
      <c r="W36" s="13"/>
      <c r="Z36" s="1"/>
      <c r="AA36" s="1"/>
    </row>
    <row r="37" spans="2:27">
      <c r="B37" s="171">
        <v>1516</v>
      </c>
      <c r="C37" s="171" t="s">
        <v>57</v>
      </c>
      <c r="D37" s="171">
        <v>140516</v>
      </c>
      <c r="E37" s="171">
        <f t="shared" si="3"/>
        <v>16386.705539358602</v>
      </c>
      <c r="F37" s="172">
        <f t="shared" si="4"/>
        <v>1.0155765965992822</v>
      </c>
      <c r="G37" s="173">
        <f t="shared" si="17"/>
        <v>-150.8005024727012</v>
      </c>
      <c r="H37" s="173">
        <f t="shared" si="18"/>
        <v>-1293.1143087034127</v>
      </c>
      <c r="I37" s="173">
        <f t="shared" si="19"/>
        <v>0</v>
      </c>
      <c r="J37" s="174">
        <f t="shared" si="20"/>
        <v>0</v>
      </c>
      <c r="K37" s="173">
        <f t="shared" si="21"/>
        <v>-183.6803091381706</v>
      </c>
      <c r="L37" s="174">
        <f t="shared" si="22"/>
        <v>-1575.058650859813</v>
      </c>
      <c r="M37" s="175">
        <f t="shared" si="11"/>
        <v>-2868.172959563226</v>
      </c>
      <c r="N37" s="175">
        <f t="shared" si="23"/>
        <v>137647.82704043676</v>
      </c>
      <c r="O37" s="175">
        <f t="shared" si="24"/>
        <v>16052.224727747727</v>
      </c>
      <c r="P37" s="176">
        <f t="shared" si="14"/>
        <v>0.99484693355214693</v>
      </c>
      <c r="Q37" s="177">
        <v>-1807.0760388735157</v>
      </c>
      <c r="R37" s="180">
        <f t="shared" si="15"/>
        <v>7.9762709780537289E-2</v>
      </c>
      <c r="S37" s="180">
        <f t="shared" si="16"/>
        <v>7.925903038238899E-2</v>
      </c>
      <c r="T37" s="178">
        <v>8575</v>
      </c>
      <c r="U37" s="179">
        <v>130136</v>
      </c>
      <c r="V37" s="179">
        <v>15183.292497958231</v>
      </c>
      <c r="W37" s="13"/>
      <c r="Z37" s="1"/>
      <c r="AA37" s="1"/>
    </row>
    <row r="38" spans="2:27">
      <c r="B38" s="171">
        <v>1517</v>
      </c>
      <c r="C38" s="171" t="s">
        <v>58</v>
      </c>
      <c r="D38" s="171">
        <v>66929</v>
      </c>
      <c r="E38" s="171">
        <f t="shared" si="3"/>
        <v>13021.206225680935</v>
      </c>
      <c r="F38" s="172">
        <f t="shared" si="4"/>
        <v>0.80699761587416896</v>
      </c>
      <c r="G38" s="173">
        <f t="shared" si="17"/>
        <v>1868.4990857338987</v>
      </c>
      <c r="H38" s="173">
        <f t="shared" si="18"/>
        <v>9604.0853006722391</v>
      </c>
      <c r="I38" s="173">
        <f t="shared" si="19"/>
        <v>525.21980211146433</v>
      </c>
      <c r="J38" s="174">
        <f t="shared" si="20"/>
        <v>2699.6297828529268</v>
      </c>
      <c r="K38" s="173">
        <f t="shared" si="21"/>
        <v>341.5394929732937</v>
      </c>
      <c r="L38" s="174">
        <f t="shared" si="22"/>
        <v>1755.5129938827297</v>
      </c>
      <c r="M38" s="175">
        <f t="shared" si="11"/>
        <v>11359.598294554969</v>
      </c>
      <c r="N38" s="175">
        <f t="shared" si="23"/>
        <v>78288.598294554977</v>
      </c>
      <c r="O38" s="175">
        <f t="shared" si="24"/>
        <v>15231.244804388129</v>
      </c>
      <c r="P38" s="176">
        <f t="shared" si="14"/>
        <v>0.94396617570614261</v>
      </c>
      <c r="Q38" s="177">
        <v>3690.1116460014964</v>
      </c>
      <c r="R38" s="180">
        <f t="shared" si="15"/>
        <v>6.5375187036388532E-2</v>
      </c>
      <c r="S38" s="180">
        <f t="shared" si="16"/>
        <v>7.2629687337220139E-2</v>
      </c>
      <c r="T38" s="178">
        <v>5140</v>
      </c>
      <c r="U38" s="179">
        <v>62822</v>
      </c>
      <c r="V38" s="179">
        <v>12139.516908212559</v>
      </c>
      <c r="W38" s="13"/>
      <c r="Y38" s="13"/>
      <c r="Z38" s="14"/>
      <c r="AA38" s="1"/>
    </row>
    <row r="39" spans="2:27">
      <c r="B39" s="171">
        <v>1520</v>
      </c>
      <c r="C39" s="171" t="s">
        <v>59</v>
      </c>
      <c r="D39" s="171">
        <v>139325</v>
      </c>
      <c r="E39" s="171">
        <f t="shared" si="3"/>
        <v>12864.727608494923</v>
      </c>
      <c r="F39" s="172">
        <f t="shared" si="4"/>
        <v>0.79729975310970791</v>
      </c>
      <c r="G39" s="173">
        <f t="shared" si="17"/>
        <v>1962.3862560455061</v>
      </c>
      <c r="H39" s="173">
        <f t="shared" si="18"/>
        <v>21252.643152972832</v>
      </c>
      <c r="I39" s="173">
        <f t="shared" si="19"/>
        <v>579.98731812656865</v>
      </c>
      <c r="J39" s="174">
        <f t="shared" si="20"/>
        <v>6281.2626553107384</v>
      </c>
      <c r="K39" s="173">
        <f t="shared" si="21"/>
        <v>396.30700898839802</v>
      </c>
      <c r="L39" s="174">
        <f t="shared" si="22"/>
        <v>4292.0049073443506</v>
      </c>
      <c r="M39" s="175">
        <f t="shared" si="11"/>
        <v>25544.648060317184</v>
      </c>
      <c r="N39" s="175">
        <f t="shared" si="23"/>
        <v>164869.64806031718</v>
      </c>
      <c r="O39" s="175">
        <f t="shared" si="24"/>
        <v>15223.420873528825</v>
      </c>
      <c r="P39" s="176">
        <f t="shared" si="14"/>
        <v>0.94348128256791941</v>
      </c>
      <c r="Q39" s="177">
        <v>10720.081444785266</v>
      </c>
      <c r="R39" s="180">
        <f t="shared" si="15"/>
        <v>5.6965770467924989E-2</v>
      </c>
      <c r="S39" s="181">
        <f t="shared" si="16"/>
        <v>5.6477789964477283E-2</v>
      </c>
      <c r="T39" s="178">
        <v>10830</v>
      </c>
      <c r="U39" s="179">
        <v>131816</v>
      </c>
      <c r="V39" s="179">
        <v>12176.997690531178</v>
      </c>
      <c r="W39" s="14"/>
      <c r="X39" s="101"/>
      <c r="Y39" s="14"/>
      <c r="Z39" s="14"/>
      <c r="AA39" s="1"/>
    </row>
    <row r="40" spans="2:27">
      <c r="B40" s="171">
        <v>1525</v>
      </c>
      <c r="C40" s="171" t="s">
        <v>60</v>
      </c>
      <c r="D40" s="171">
        <v>64329</v>
      </c>
      <c r="E40" s="171">
        <f t="shared" si="3"/>
        <v>14352.744310575636</v>
      </c>
      <c r="F40" s="172">
        <f t="shared" si="4"/>
        <v>0.88952054357624422</v>
      </c>
      <c r="G40" s="173">
        <f t="shared" si="17"/>
        <v>1069.5762347970783</v>
      </c>
      <c r="H40" s="173">
        <f t="shared" si="18"/>
        <v>4793.8406843605053</v>
      </c>
      <c r="I40" s="173">
        <f t="shared" si="19"/>
        <v>59.181472398319144</v>
      </c>
      <c r="J40" s="174">
        <f t="shared" si="20"/>
        <v>265.25135928926642</v>
      </c>
      <c r="K40" s="173">
        <f t="shared" si="21"/>
        <v>-124.49883673985146</v>
      </c>
      <c r="L40" s="174">
        <f t="shared" si="22"/>
        <v>-558.00378626801421</v>
      </c>
      <c r="M40" s="175">
        <f t="shared" si="11"/>
        <v>4235.8368980924915</v>
      </c>
      <c r="N40" s="175">
        <f t="shared" si="23"/>
        <v>68564.836898092486</v>
      </c>
      <c r="O40" s="175">
        <f t="shared" si="24"/>
        <v>15297.821708632862</v>
      </c>
      <c r="P40" s="176">
        <f t="shared" si="14"/>
        <v>0.94809232209124639</v>
      </c>
      <c r="Q40" s="177">
        <v>2280.235941652988</v>
      </c>
      <c r="R40" s="180">
        <f t="shared" si="15"/>
        <v>0.12402369345284898</v>
      </c>
      <c r="S40" s="180">
        <f t="shared" si="16"/>
        <v>0.13430592715020878</v>
      </c>
      <c r="T40" s="178">
        <v>4482</v>
      </c>
      <c r="U40" s="179">
        <v>57231</v>
      </c>
      <c r="V40" s="179">
        <v>12653.327437541455</v>
      </c>
      <c r="W40" s="13"/>
      <c r="X40" s="11"/>
      <c r="Y40" s="13"/>
      <c r="Z40" s="14"/>
      <c r="AA40" s="1"/>
    </row>
    <row r="41" spans="2:27">
      <c r="B41" s="171">
        <v>1528</v>
      </c>
      <c r="C41" s="171" t="s">
        <v>61</v>
      </c>
      <c r="D41" s="171">
        <v>104869</v>
      </c>
      <c r="E41" s="171">
        <f t="shared" si="3"/>
        <v>13805.818852027382</v>
      </c>
      <c r="F41" s="172">
        <f t="shared" si="4"/>
        <v>0.85562448713879646</v>
      </c>
      <c r="G41" s="173">
        <f t="shared" si="17"/>
        <v>1397.7315099260306</v>
      </c>
      <c r="H41" s="173">
        <f t="shared" si="18"/>
        <v>10617.168549398128</v>
      </c>
      <c r="I41" s="173">
        <f t="shared" si="19"/>
        <v>250.60538289020803</v>
      </c>
      <c r="J41" s="174">
        <f t="shared" si="20"/>
        <v>1903.5984884340203</v>
      </c>
      <c r="K41" s="173">
        <f t="shared" si="21"/>
        <v>66.925073752037434</v>
      </c>
      <c r="L41" s="174">
        <f t="shared" si="22"/>
        <v>508.36286022047636</v>
      </c>
      <c r="M41" s="175">
        <f t="shared" si="11"/>
        <v>11125.531409618605</v>
      </c>
      <c r="N41" s="175">
        <f t="shared" si="23"/>
        <v>115994.5314096186</v>
      </c>
      <c r="O41" s="175">
        <f t="shared" si="24"/>
        <v>15270.475435705452</v>
      </c>
      <c r="P41" s="176">
        <f t="shared" si="14"/>
        <v>0.9463975192693741</v>
      </c>
      <c r="Q41" s="177">
        <v>2927.1895064255878</v>
      </c>
      <c r="R41" s="180">
        <f t="shared" si="15"/>
        <v>0.11097103629467975</v>
      </c>
      <c r="S41" s="180">
        <f t="shared" si="16"/>
        <v>0.11521250022998056</v>
      </c>
      <c r="T41" s="178">
        <v>7596</v>
      </c>
      <c r="U41" s="179">
        <v>94394</v>
      </c>
      <c r="V41" s="179">
        <v>12379.540983606557</v>
      </c>
      <c r="W41" s="13"/>
      <c r="X41" s="11"/>
      <c r="Y41" s="13"/>
      <c r="Z41" s="14"/>
      <c r="AA41" s="1"/>
    </row>
    <row r="42" spans="2:27">
      <c r="B42" s="171">
        <v>1531</v>
      </c>
      <c r="C42" s="171" t="s">
        <v>62</v>
      </c>
      <c r="D42" s="171">
        <v>127459</v>
      </c>
      <c r="E42" s="171">
        <f t="shared" si="3"/>
        <v>13546.498033797428</v>
      </c>
      <c r="F42" s="172">
        <f t="shared" si="4"/>
        <v>0.83955291293660173</v>
      </c>
      <c r="G42" s="173">
        <f t="shared" si="17"/>
        <v>1553.3240008640025</v>
      </c>
      <c r="H42" s="173">
        <f t="shared" si="18"/>
        <v>14615.225524129401</v>
      </c>
      <c r="I42" s="173">
        <f t="shared" si="19"/>
        <v>341.36766927069164</v>
      </c>
      <c r="J42" s="174">
        <f t="shared" si="20"/>
        <v>3211.9284001679375</v>
      </c>
      <c r="K42" s="173">
        <f t="shared" si="21"/>
        <v>157.68736013252104</v>
      </c>
      <c r="L42" s="174">
        <f t="shared" si="22"/>
        <v>1483.6803714868904</v>
      </c>
      <c r="M42" s="175">
        <f t="shared" si="11"/>
        <v>16098.905895616292</v>
      </c>
      <c r="N42" s="175">
        <f t="shared" si="23"/>
        <v>143557.90589561628</v>
      </c>
      <c r="O42" s="175">
        <f t="shared" si="24"/>
        <v>15257.509394793949</v>
      </c>
      <c r="P42" s="176">
        <f t="shared" si="14"/>
        <v>0.94559394055926405</v>
      </c>
      <c r="Q42" s="177">
        <v>6274.2357445969228</v>
      </c>
      <c r="R42" s="180">
        <f t="shared" si="15"/>
        <v>0.11139304523734785</v>
      </c>
      <c r="S42" s="180">
        <f t="shared" si="16"/>
        <v>9.9699144559433517E-2</v>
      </c>
      <c r="T42" s="178">
        <v>9409</v>
      </c>
      <c r="U42" s="179">
        <v>114684</v>
      </c>
      <c r="V42" s="179">
        <v>12318.367346938774</v>
      </c>
      <c r="W42" s="13"/>
      <c r="X42" s="11"/>
      <c r="Y42" s="13"/>
      <c r="Z42" s="14"/>
      <c r="AA42" s="1"/>
    </row>
    <row r="43" spans="2:27">
      <c r="B43" s="171">
        <v>1532</v>
      </c>
      <c r="C43" s="171" t="s">
        <v>63</v>
      </c>
      <c r="D43" s="171">
        <v>125518</v>
      </c>
      <c r="E43" s="171">
        <f t="shared" si="3"/>
        <v>14756.407241946859</v>
      </c>
      <c r="F43" s="172">
        <f t="shared" si="4"/>
        <v>0.91453781291269698</v>
      </c>
      <c r="G43" s="173">
        <f t="shared" si="17"/>
        <v>827.37847597434404</v>
      </c>
      <c r="H43" s="173">
        <f t="shared" si="18"/>
        <v>7037.6813166377706</v>
      </c>
      <c r="I43" s="173">
        <f t="shared" si="19"/>
        <v>0</v>
      </c>
      <c r="J43" s="174">
        <f t="shared" si="20"/>
        <v>0</v>
      </c>
      <c r="K43" s="173">
        <f t="shared" si="21"/>
        <v>-183.6803091381706</v>
      </c>
      <c r="L43" s="174">
        <f t="shared" si="22"/>
        <v>-1562.384709529279</v>
      </c>
      <c r="M43" s="175">
        <f t="shared" si="11"/>
        <v>5475.296607108492</v>
      </c>
      <c r="N43" s="175">
        <f t="shared" si="23"/>
        <v>130993.2966071085</v>
      </c>
      <c r="O43" s="175">
        <f t="shared" si="24"/>
        <v>15400.105408783036</v>
      </c>
      <c r="P43" s="176">
        <f t="shared" si="14"/>
        <v>0.95443142007751314</v>
      </c>
      <c r="Q43" s="177">
        <v>2952.3395933926504</v>
      </c>
      <c r="R43" s="180">
        <f t="shared" si="15"/>
        <v>9.4916998874708863E-2</v>
      </c>
      <c r="S43" s="180">
        <f t="shared" si="16"/>
        <v>8.9253191215352176E-2</v>
      </c>
      <c r="T43" s="178">
        <v>8506</v>
      </c>
      <c r="U43" s="179">
        <v>114637</v>
      </c>
      <c r="V43" s="179">
        <v>13547.270148900969</v>
      </c>
      <c r="W43" s="13"/>
      <c r="X43" s="11"/>
      <c r="Y43" s="13"/>
      <c r="Z43" s="14"/>
      <c r="AA43" s="1"/>
    </row>
    <row r="44" spans="2:27">
      <c r="B44" s="171">
        <v>1535</v>
      </c>
      <c r="C44" s="171" t="s">
        <v>64</v>
      </c>
      <c r="D44" s="171">
        <v>98089</v>
      </c>
      <c r="E44" s="171">
        <f t="shared" si="3"/>
        <v>14097.29807415924</v>
      </c>
      <c r="F44" s="172">
        <f t="shared" si="4"/>
        <v>0.87368909906955217</v>
      </c>
      <c r="G44" s="173">
        <f t="shared" si="17"/>
        <v>1222.8439766469157</v>
      </c>
      <c r="H44" s="173">
        <f t="shared" si="18"/>
        <v>8508.5483895092402</v>
      </c>
      <c r="I44" s="173">
        <f t="shared" si="19"/>
        <v>148.58765514405758</v>
      </c>
      <c r="J44" s="174">
        <f t="shared" si="20"/>
        <v>1033.8729044923525</v>
      </c>
      <c r="K44" s="173">
        <f t="shared" si="21"/>
        <v>-35.092653994113022</v>
      </c>
      <c r="L44" s="174">
        <f t="shared" si="22"/>
        <v>-244.17468649103841</v>
      </c>
      <c r="M44" s="175">
        <f t="shared" si="11"/>
        <v>8264.3737030182019</v>
      </c>
      <c r="N44" s="175">
        <f t="shared" si="23"/>
        <v>106353.37370301821</v>
      </c>
      <c r="O44" s="175">
        <f t="shared" si="24"/>
        <v>15285.049396812045</v>
      </c>
      <c r="P44" s="176">
        <f t="shared" si="14"/>
        <v>0.94730074986591184</v>
      </c>
      <c r="Q44" s="177">
        <v>4679.2720491981536</v>
      </c>
      <c r="R44" s="180">
        <f t="shared" si="15"/>
        <v>0.10187598292518535</v>
      </c>
      <c r="S44" s="180">
        <f t="shared" si="16"/>
        <v>3.4414188052214786E-2</v>
      </c>
      <c r="T44" s="178">
        <v>6958</v>
      </c>
      <c r="U44" s="179">
        <v>89020</v>
      </c>
      <c r="V44" s="179">
        <v>13628.291488058787</v>
      </c>
      <c r="W44" s="13"/>
      <c r="X44" s="11"/>
      <c r="Y44" s="13"/>
      <c r="Z44" s="14"/>
      <c r="AA44" s="1"/>
    </row>
    <row r="45" spans="2:27">
      <c r="B45" s="171">
        <v>1539</v>
      </c>
      <c r="C45" s="171" t="s">
        <v>65</v>
      </c>
      <c r="D45" s="171">
        <v>99014</v>
      </c>
      <c r="E45" s="171">
        <f t="shared" si="3"/>
        <v>14092.513521206947</v>
      </c>
      <c r="F45" s="172">
        <f t="shared" si="4"/>
        <v>0.87339257332849529</v>
      </c>
      <c r="G45" s="173">
        <f t="shared" si="17"/>
        <v>1225.7147084182914</v>
      </c>
      <c r="H45" s="173">
        <f t="shared" si="18"/>
        <v>8611.8715413469145</v>
      </c>
      <c r="I45" s="173">
        <f t="shared" si="19"/>
        <v>150.26224867736008</v>
      </c>
      <c r="J45" s="174">
        <f t="shared" si="20"/>
        <v>1055.7425592071318</v>
      </c>
      <c r="K45" s="173">
        <f t="shared" si="21"/>
        <v>-33.418060460810523</v>
      </c>
      <c r="L45" s="174">
        <f t="shared" si="22"/>
        <v>-234.79529279765472</v>
      </c>
      <c r="M45" s="175">
        <f t="shared" si="11"/>
        <v>8377.0762485492596</v>
      </c>
      <c r="N45" s="175">
        <f t="shared" si="23"/>
        <v>107391.07624854926</v>
      </c>
      <c r="O45" s="175">
        <f t="shared" si="24"/>
        <v>15284.810169164426</v>
      </c>
      <c r="P45" s="176">
        <f t="shared" si="14"/>
        <v>0.94728592357885877</v>
      </c>
      <c r="Q45" s="177">
        <v>3817.6246935421223</v>
      </c>
      <c r="R45" s="180">
        <f t="shared" si="15"/>
        <v>3.9026181856340839E-2</v>
      </c>
      <c r="S45" s="180">
        <f t="shared" si="16"/>
        <v>0.10439048193896293</v>
      </c>
      <c r="T45" s="178">
        <v>7026</v>
      </c>
      <c r="U45" s="179">
        <v>95295</v>
      </c>
      <c r="V45" s="179">
        <v>12760.44456347081</v>
      </c>
      <c r="W45" s="13"/>
      <c r="X45" s="11"/>
      <c r="Y45" s="13"/>
      <c r="Z45" s="14"/>
      <c r="AA45" s="1"/>
    </row>
    <row r="46" spans="2:27">
      <c r="B46" s="171">
        <v>1547</v>
      </c>
      <c r="C46" s="171" t="s">
        <v>66</v>
      </c>
      <c r="D46" s="171">
        <v>52255</v>
      </c>
      <c r="E46" s="171">
        <f t="shared" si="3"/>
        <v>14836.740488358886</v>
      </c>
      <c r="F46" s="172">
        <f t="shared" si="4"/>
        <v>0.91951651743563745</v>
      </c>
      <c r="G46" s="173">
        <f t="shared" si="17"/>
        <v>779.17852812712806</v>
      </c>
      <c r="H46" s="173">
        <f t="shared" si="18"/>
        <v>2744.2667760637451</v>
      </c>
      <c r="I46" s="173">
        <f t="shared" si="19"/>
        <v>0</v>
      </c>
      <c r="J46" s="174">
        <f t="shared" si="20"/>
        <v>0</v>
      </c>
      <c r="K46" s="173">
        <f t="shared" si="21"/>
        <v>-183.6803091381706</v>
      </c>
      <c r="L46" s="174">
        <f t="shared" si="22"/>
        <v>-646.9220487846369</v>
      </c>
      <c r="M46" s="175">
        <f t="shared" si="11"/>
        <v>2097.3447272791082</v>
      </c>
      <c r="N46" s="175">
        <f t="shared" si="23"/>
        <v>54352.344727279109</v>
      </c>
      <c r="O46" s="175">
        <f t="shared" si="24"/>
        <v>15432.238707347844</v>
      </c>
      <c r="P46" s="176">
        <f t="shared" si="14"/>
        <v>0.9564229018866891</v>
      </c>
      <c r="Q46" s="177">
        <v>1113.0020747623907</v>
      </c>
      <c r="R46" s="180">
        <f t="shared" si="15"/>
        <v>5.7643653733276665E-2</v>
      </c>
      <c r="S46" s="181">
        <f t="shared" si="16"/>
        <v>5.3739801519042493E-2</v>
      </c>
      <c r="T46" s="178">
        <v>3522</v>
      </c>
      <c r="U46" s="179">
        <v>49407</v>
      </c>
      <c r="V46" s="179">
        <v>14080.079794813337</v>
      </c>
      <c r="W46" s="14"/>
      <c r="X46" s="101"/>
      <c r="Y46" s="14"/>
      <c r="Z46" s="14"/>
      <c r="AA46" s="1"/>
    </row>
    <row r="47" spans="2:27">
      <c r="B47" s="171">
        <v>1554</v>
      </c>
      <c r="C47" s="171" t="s">
        <v>67</v>
      </c>
      <c r="D47" s="171">
        <v>84656</v>
      </c>
      <c r="E47" s="171">
        <f t="shared" si="3"/>
        <v>14575.757575757576</v>
      </c>
      <c r="F47" s="172">
        <f t="shared" si="4"/>
        <v>0.90334193386765926</v>
      </c>
      <c r="G47" s="173">
        <f t="shared" si="17"/>
        <v>935.76827568791407</v>
      </c>
      <c r="H47" s="173">
        <f t="shared" si="18"/>
        <v>5434.9421451954049</v>
      </c>
      <c r="I47" s="173">
        <f t="shared" si="19"/>
        <v>0</v>
      </c>
      <c r="J47" s="174">
        <f t="shared" si="20"/>
        <v>0</v>
      </c>
      <c r="K47" s="173">
        <f t="shared" si="21"/>
        <v>-183.6803091381706</v>
      </c>
      <c r="L47" s="174">
        <f t="shared" si="22"/>
        <v>-1066.8152354744948</v>
      </c>
      <c r="M47" s="175">
        <f t="shared" si="11"/>
        <v>4368.1269097209097</v>
      </c>
      <c r="N47" s="175">
        <f t="shared" si="23"/>
        <v>89024.126909720915</v>
      </c>
      <c r="O47" s="175">
        <f t="shared" si="24"/>
        <v>15327.845542307321</v>
      </c>
      <c r="P47" s="176">
        <f t="shared" si="14"/>
        <v>0.9499530684594979</v>
      </c>
      <c r="Q47" s="177">
        <v>1537.884170988058</v>
      </c>
      <c r="R47" s="180">
        <f t="shared" si="15"/>
        <v>9.2095927344969492E-2</v>
      </c>
      <c r="S47" s="181">
        <f t="shared" si="16"/>
        <v>8.8335266438134136E-2</v>
      </c>
      <c r="T47" s="178">
        <v>5808</v>
      </c>
      <c r="U47" s="179">
        <v>77517</v>
      </c>
      <c r="V47" s="179">
        <v>13392.709053213546</v>
      </c>
      <c r="W47" s="13"/>
      <c r="X47" s="100"/>
      <c r="Y47" s="13"/>
      <c r="Z47" s="14"/>
      <c r="AA47" s="1"/>
    </row>
    <row r="48" spans="2:27">
      <c r="B48" s="171">
        <v>1557</v>
      </c>
      <c r="C48" s="171" t="s">
        <v>68</v>
      </c>
      <c r="D48" s="171">
        <v>32187</v>
      </c>
      <c r="E48" s="171">
        <f t="shared" si="3"/>
        <v>12109.480812641083</v>
      </c>
      <c r="F48" s="172">
        <f t="shared" si="4"/>
        <v>0.75049284804367733</v>
      </c>
      <c r="G48" s="173">
        <f t="shared" si="17"/>
        <v>2415.53433355781</v>
      </c>
      <c r="H48" s="173">
        <f t="shared" si="18"/>
        <v>6420.4902585966584</v>
      </c>
      <c r="I48" s="173">
        <f t="shared" si="19"/>
        <v>844.32369667541263</v>
      </c>
      <c r="J48" s="174">
        <f t="shared" si="20"/>
        <v>2244.2123857632464</v>
      </c>
      <c r="K48" s="173">
        <f t="shared" si="21"/>
        <v>660.64338753724201</v>
      </c>
      <c r="L48" s="174">
        <f t="shared" si="22"/>
        <v>1755.9901240739891</v>
      </c>
      <c r="M48" s="175">
        <f t="shared" si="11"/>
        <v>8176.4803826706475</v>
      </c>
      <c r="N48" s="175">
        <f t="shared" si="23"/>
        <v>40363.480382670648</v>
      </c>
      <c r="O48" s="175">
        <f t="shared" si="24"/>
        <v>15185.658533736136</v>
      </c>
      <c r="P48" s="176">
        <f t="shared" si="14"/>
        <v>0.94114093731461801</v>
      </c>
      <c r="Q48" s="177">
        <v>3081.5401274459173</v>
      </c>
      <c r="R48" s="180">
        <f t="shared" si="15"/>
        <v>8.7986749594375344E-2</v>
      </c>
      <c r="S48" s="181">
        <f t="shared" si="16"/>
        <v>7.6116314779387573E-2</v>
      </c>
      <c r="T48" s="178">
        <v>2658</v>
      </c>
      <c r="U48" s="179">
        <v>29584</v>
      </c>
      <c r="V48" s="179">
        <v>11252.947888931154</v>
      </c>
      <c r="W48" s="13"/>
      <c r="X48" s="100"/>
      <c r="Y48" s="13"/>
      <c r="Z48" s="14"/>
      <c r="AA48" s="1"/>
    </row>
    <row r="49" spans="2:27">
      <c r="B49" s="171">
        <v>1560</v>
      </c>
      <c r="C49" s="171" t="s">
        <v>69</v>
      </c>
      <c r="D49" s="171">
        <v>36744</v>
      </c>
      <c r="E49" s="171">
        <f t="shared" si="3"/>
        <v>12309.547738693467</v>
      </c>
      <c r="F49" s="172">
        <f t="shared" si="4"/>
        <v>0.76289212423524266</v>
      </c>
      <c r="G49" s="173">
        <f t="shared" si="17"/>
        <v>2295.4941779263795</v>
      </c>
      <c r="H49" s="173">
        <f t="shared" si="18"/>
        <v>6852.0501211102428</v>
      </c>
      <c r="I49" s="173">
        <f t="shared" si="19"/>
        <v>774.30027255707807</v>
      </c>
      <c r="J49" s="174">
        <f t="shared" si="20"/>
        <v>2311.2863135828779</v>
      </c>
      <c r="K49" s="173">
        <f t="shared" si="21"/>
        <v>590.61996341890745</v>
      </c>
      <c r="L49" s="174">
        <f t="shared" si="22"/>
        <v>1763.0005908054388</v>
      </c>
      <c r="M49" s="175">
        <f t="shared" si="11"/>
        <v>8615.0507119156809</v>
      </c>
      <c r="N49" s="175">
        <f t="shared" si="23"/>
        <v>45359.050711915683</v>
      </c>
      <c r="O49" s="175">
        <f t="shared" si="24"/>
        <v>15195.661880038755</v>
      </c>
      <c r="P49" s="176">
        <f t="shared" si="14"/>
        <v>0.9417609011241963</v>
      </c>
      <c r="Q49" s="177">
        <v>3545.3065201000991</v>
      </c>
      <c r="R49" s="180">
        <f t="shared" si="15"/>
        <v>8.5655192790663318E-2</v>
      </c>
      <c r="S49" s="181">
        <f t="shared" si="16"/>
        <v>0.10020333607764045</v>
      </c>
      <c r="T49" s="178">
        <v>2985</v>
      </c>
      <c r="U49" s="179">
        <v>33845</v>
      </c>
      <c r="V49" s="179">
        <v>11188.429752066115</v>
      </c>
      <c r="W49" s="13"/>
      <c r="X49" s="100"/>
      <c r="Y49" s="13"/>
      <c r="Z49" s="14"/>
      <c r="AA49" s="1"/>
    </row>
    <row r="50" spans="2:27">
      <c r="B50" s="171">
        <v>1563</v>
      </c>
      <c r="C50" s="171" t="s">
        <v>70</v>
      </c>
      <c r="D50" s="171">
        <v>113510</v>
      </c>
      <c r="E50" s="171">
        <f t="shared" si="3"/>
        <v>16318.286371477861</v>
      </c>
      <c r="F50" s="172">
        <f t="shared" si="4"/>
        <v>1.0113362747425438</v>
      </c>
      <c r="G50" s="173">
        <f t="shared" si="17"/>
        <v>-109.74900174425711</v>
      </c>
      <c r="H50" s="173">
        <f t="shared" si="18"/>
        <v>-763.41405613305244</v>
      </c>
      <c r="I50" s="173">
        <f t="shared" si="19"/>
        <v>0</v>
      </c>
      <c r="J50" s="174">
        <f t="shared" si="20"/>
        <v>0</v>
      </c>
      <c r="K50" s="173">
        <f t="shared" si="21"/>
        <v>-183.6803091381706</v>
      </c>
      <c r="L50" s="174">
        <f t="shared" si="22"/>
        <v>-1277.6802303651148</v>
      </c>
      <c r="M50" s="175">
        <f t="shared" si="11"/>
        <v>-2041.0942864981671</v>
      </c>
      <c r="N50" s="175">
        <f t="shared" si="23"/>
        <v>111468.90571350184</v>
      </c>
      <c r="O50" s="175">
        <f t="shared" si="24"/>
        <v>16024.857060595434</v>
      </c>
      <c r="P50" s="176">
        <f t="shared" si="14"/>
        <v>0.99315080480945173</v>
      </c>
      <c r="Q50" s="177">
        <v>855.35741966132082</v>
      </c>
      <c r="R50" s="180">
        <f t="shared" si="15"/>
        <v>8.4051991710359181E-2</v>
      </c>
      <c r="S50" s="181">
        <f t="shared" si="16"/>
        <v>9.6519524680001106E-2</v>
      </c>
      <c r="T50" s="178">
        <v>6956</v>
      </c>
      <c r="U50" s="179">
        <v>104709</v>
      </c>
      <c r="V50" s="179">
        <v>14881.893121091529</v>
      </c>
      <c r="W50" s="13"/>
      <c r="X50" s="100"/>
      <c r="Y50" s="13"/>
      <c r="Z50" s="14"/>
      <c r="AA50" s="1"/>
    </row>
    <row r="51" spans="2:27">
      <c r="B51" s="171">
        <v>1566</v>
      </c>
      <c r="C51" s="171" t="s">
        <v>71</v>
      </c>
      <c r="D51" s="171">
        <v>76344</v>
      </c>
      <c r="E51" s="171">
        <f t="shared" si="3"/>
        <v>13001.362397820163</v>
      </c>
      <c r="F51" s="172">
        <f t="shared" si="4"/>
        <v>0.80576778190211518</v>
      </c>
      <c r="G51" s="173">
        <f t="shared" si="17"/>
        <v>1880.4053824503617</v>
      </c>
      <c r="H51" s="173">
        <f t="shared" si="18"/>
        <v>11041.740405748524</v>
      </c>
      <c r="I51" s="173">
        <f t="shared" si="19"/>
        <v>532.16514186273446</v>
      </c>
      <c r="J51" s="174">
        <f t="shared" si="20"/>
        <v>3124.873713017977</v>
      </c>
      <c r="K51" s="173">
        <f t="shared" si="21"/>
        <v>348.48483272456383</v>
      </c>
      <c r="L51" s="174">
        <f t="shared" si="22"/>
        <v>2046.3029377586388</v>
      </c>
      <c r="M51" s="175">
        <f t="shared" si="11"/>
        <v>13088.043343507163</v>
      </c>
      <c r="N51" s="175">
        <f t="shared" si="23"/>
        <v>89432.043343507161</v>
      </c>
      <c r="O51" s="175">
        <f t="shared" si="24"/>
        <v>15230.252612995089</v>
      </c>
      <c r="P51" s="176">
        <f t="shared" si="14"/>
        <v>0.94390468400753991</v>
      </c>
      <c r="Q51" s="177">
        <v>7046.8254057044469</v>
      </c>
      <c r="R51" s="180">
        <f t="shared" si="15"/>
        <v>7.2337556535663122E-2</v>
      </c>
      <c r="S51" s="181">
        <f t="shared" si="16"/>
        <v>8.1103258632684874E-2</v>
      </c>
      <c r="T51" s="178">
        <v>5872</v>
      </c>
      <c r="U51" s="179">
        <v>71194</v>
      </c>
      <c r="V51" s="179">
        <v>12026.013513513513</v>
      </c>
      <c r="W51" s="13"/>
      <c r="X51" s="100"/>
      <c r="Y51" s="13"/>
      <c r="Z51" s="14"/>
      <c r="AA51" s="1"/>
    </row>
    <row r="52" spans="2:27">
      <c r="B52" s="171">
        <v>1573</v>
      </c>
      <c r="C52" s="171" t="s">
        <v>72</v>
      </c>
      <c r="D52" s="171">
        <v>29265</v>
      </c>
      <c r="E52" s="171">
        <f t="shared" si="3"/>
        <v>13752.349624060151</v>
      </c>
      <c r="F52" s="172">
        <f t="shared" si="4"/>
        <v>0.85231069740654519</v>
      </c>
      <c r="G52" s="173">
        <f t="shared" si="17"/>
        <v>1429.8130467063693</v>
      </c>
      <c r="H52" s="173">
        <f t="shared" si="18"/>
        <v>3042.6421633911536</v>
      </c>
      <c r="I52" s="173">
        <f t="shared" si="19"/>
        <v>269.31961267873885</v>
      </c>
      <c r="J52" s="174">
        <f t="shared" si="20"/>
        <v>573.1121357803562</v>
      </c>
      <c r="K52" s="173">
        <f t="shared" si="21"/>
        <v>85.63930354056825</v>
      </c>
      <c r="L52" s="174">
        <f t="shared" si="22"/>
        <v>182.24043793432924</v>
      </c>
      <c r="M52" s="175">
        <f t="shared" si="11"/>
        <v>3224.8826013254829</v>
      </c>
      <c r="N52" s="175">
        <f t="shared" si="23"/>
        <v>32489.882601325484</v>
      </c>
      <c r="O52" s="175">
        <f t="shared" si="24"/>
        <v>15267.801974307089</v>
      </c>
      <c r="P52" s="176">
        <f t="shared" si="14"/>
        <v>0.94623182978276144</v>
      </c>
      <c r="Q52" s="177">
        <v>1959.0386347648241</v>
      </c>
      <c r="R52" s="180">
        <f t="shared" si="15"/>
        <v>8.8484713233653201E-2</v>
      </c>
      <c r="S52" s="181">
        <f t="shared" si="16"/>
        <v>9.9737844667459816E-2</v>
      </c>
      <c r="T52" s="178">
        <v>2128</v>
      </c>
      <c r="U52" s="179">
        <v>26886</v>
      </c>
      <c r="V52" s="179">
        <v>12505.116279069767</v>
      </c>
      <c r="W52" s="13"/>
      <c r="X52" s="100"/>
      <c r="Y52" s="13"/>
      <c r="Z52" s="14"/>
      <c r="AA52" s="1"/>
    </row>
    <row r="53" spans="2:27">
      <c r="B53" s="171">
        <v>1576</v>
      </c>
      <c r="C53" s="171" t="s">
        <v>73</v>
      </c>
      <c r="D53" s="171">
        <v>47926</v>
      </c>
      <c r="E53" s="171">
        <f t="shared" si="3"/>
        <v>13819.492502883506</v>
      </c>
      <c r="F53" s="172">
        <f t="shared" si="4"/>
        <v>0.85647192042953302</v>
      </c>
      <c r="G53" s="173">
        <f t="shared" si="17"/>
        <v>1389.5273194123561</v>
      </c>
      <c r="H53" s="173">
        <f t="shared" si="18"/>
        <v>4818.8807437220503</v>
      </c>
      <c r="I53" s="173">
        <f t="shared" si="19"/>
        <v>245.81960509056452</v>
      </c>
      <c r="J53" s="174">
        <f t="shared" si="20"/>
        <v>852.50239045407773</v>
      </c>
      <c r="K53" s="173">
        <f t="shared" si="21"/>
        <v>62.139295952393923</v>
      </c>
      <c r="L53" s="174">
        <f t="shared" si="22"/>
        <v>215.49907836290214</v>
      </c>
      <c r="M53" s="175">
        <f t="shared" si="11"/>
        <v>5034.3798220849521</v>
      </c>
      <c r="N53" s="175">
        <f t="shared" si="23"/>
        <v>52960.379822084949</v>
      </c>
      <c r="O53" s="175">
        <f t="shared" si="24"/>
        <v>15271.159118248255</v>
      </c>
      <c r="P53" s="176">
        <f t="shared" si="14"/>
        <v>0.94643989093391079</v>
      </c>
      <c r="Q53" s="177">
        <v>2523.3348615434297</v>
      </c>
      <c r="R53" s="180">
        <f t="shared" si="15"/>
        <v>9.7357695654164952E-2</v>
      </c>
      <c r="S53" s="181">
        <f t="shared" si="16"/>
        <v>0.10969822337345904</v>
      </c>
      <c r="T53" s="178">
        <v>3468</v>
      </c>
      <c r="U53" s="179">
        <v>43674</v>
      </c>
      <c r="V53" s="179">
        <v>12453.37895637297</v>
      </c>
      <c r="W53" s="13"/>
      <c r="X53" s="100"/>
      <c r="Y53" s="13"/>
      <c r="Z53" s="14"/>
      <c r="AA53" s="1"/>
    </row>
    <row r="54" spans="2:27">
      <c r="B54" s="171">
        <v>1577</v>
      </c>
      <c r="C54" s="171" t="s">
        <v>74</v>
      </c>
      <c r="D54" s="171">
        <v>134169</v>
      </c>
      <c r="E54" s="171">
        <f t="shared" si="3"/>
        <v>12444.949448103145</v>
      </c>
      <c r="F54" s="172">
        <f t="shared" si="4"/>
        <v>0.77128373210820556</v>
      </c>
      <c r="G54" s="173">
        <f t="shared" si="17"/>
        <v>2214.2531522805725</v>
      </c>
      <c r="H54" s="173">
        <f t="shared" si="18"/>
        <v>23871.863234736851</v>
      </c>
      <c r="I54" s="173">
        <f t="shared" si="19"/>
        <v>726.9096742636907</v>
      </c>
      <c r="J54" s="174">
        <f t="shared" si="20"/>
        <v>7836.8131982368495</v>
      </c>
      <c r="K54" s="173">
        <f t="shared" si="21"/>
        <v>543.22936512552008</v>
      </c>
      <c r="L54" s="174">
        <f t="shared" si="22"/>
        <v>5856.5557854182316</v>
      </c>
      <c r="M54" s="175">
        <f t="shared" si="11"/>
        <v>29728.419020155081</v>
      </c>
      <c r="N54" s="175">
        <f t="shared" si="23"/>
        <v>163897.4190201551</v>
      </c>
      <c r="O54" s="175">
        <f t="shared" si="24"/>
        <v>15202.431965509239</v>
      </c>
      <c r="P54" s="176">
        <f t="shared" si="14"/>
        <v>0.9421804815178445</v>
      </c>
      <c r="Q54" s="177">
        <v>12432.412627537382</v>
      </c>
      <c r="R54" s="180">
        <f t="shared" si="15"/>
        <v>0.11923153925723247</v>
      </c>
      <c r="S54" s="181">
        <f t="shared" si="16"/>
        <v>8.7256461426676216E-2</v>
      </c>
      <c r="T54" s="178">
        <v>10781</v>
      </c>
      <c r="U54" s="179">
        <v>119876</v>
      </c>
      <c r="V54" s="179">
        <v>11446.194977561348</v>
      </c>
      <c r="W54" s="14"/>
      <c r="X54" s="101"/>
      <c r="Y54" s="14"/>
      <c r="Z54" s="14"/>
      <c r="AA54" s="14"/>
    </row>
    <row r="55" spans="2:27">
      <c r="B55" s="171">
        <v>1578</v>
      </c>
      <c r="C55" s="171" t="s">
        <v>75</v>
      </c>
      <c r="D55" s="171">
        <v>39020</v>
      </c>
      <c r="E55" s="171">
        <f t="shared" si="3"/>
        <v>15595.523581135092</v>
      </c>
      <c r="F55" s="172">
        <f t="shared" si="4"/>
        <v>0.96654258677384919</v>
      </c>
      <c r="G55" s="173">
        <f t="shared" si="17"/>
        <v>323.90867246140442</v>
      </c>
      <c r="H55" s="173">
        <f t="shared" si="18"/>
        <v>810.41949849843388</v>
      </c>
      <c r="I55" s="173">
        <f t="shared" si="19"/>
        <v>0</v>
      </c>
      <c r="J55" s="174">
        <f t="shared" si="20"/>
        <v>0</v>
      </c>
      <c r="K55" s="173">
        <f t="shared" si="21"/>
        <v>-183.6803091381706</v>
      </c>
      <c r="L55" s="174">
        <f t="shared" si="22"/>
        <v>-459.56813346370285</v>
      </c>
      <c r="M55" s="175">
        <f t="shared" si="11"/>
        <v>350.85136503473103</v>
      </c>
      <c r="N55" s="175">
        <f t="shared" si="23"/>
        <v>39370.85136503473</v>
      </c>
      <c r="O55" s="175">
        <f t="shared" si="24"/>
        <v>15735.751944458325</v>
      </c>
      <c r="P55" s="176">
        <f t="shared" si="14"/>
        <v>0.97523332962197373</v>
      </c>
      <c r="Q55" s="177">
        <v>2245.2331604359724</v>
      </c>
      <c r="R55" s="180">
        <f t="shared" si="15"/>
        <v>6.4346308065791988E-2</v>
      </c>
      <c r="S55" s="180">
        <f t="shared" si="16"/>
        <v>8.4340023684933568E-2</v>
      </c>
      <c r="T55" s="178">
        <v>2502</v>
      </c>
      <c r="U55" s="179">
        <v>36661</v>
      </c>
      <c r="V55" s="179">
        <v>14382.502942330326</v>
      </c>
      <c r="W55" s="13"/>
      <c r="X55" s="11"/>
      <c r="Y55" s="13"/>
      <c r="Z55" s="14"/>
      <c r="AA55" s="14"/>
    </row>
    <row r="56" spans="2:27">
      <c r="B56" s="171">
        <v>1579</v>
      </c>
      <c r="C56" s="171" t="s">
        <v>76</v>
      </c>
      <c r="D56" s="171">
        <v>174250</v>
      </c>
      <c r="E56" s="171">
        <f t="shared" si="3"/>
        <v>13084.778854096268</v>
      </c>
      <c r="F56" s="172">
        <f t="shared" si="4"/>
        <v>0.81093757033590286</v>
      </c>
      <c r="G56" s="173">
        <f t="shared" si="17"/>
        <v>1830.3555086846986</v>
      </c>
      <c r="H56" s="173">
        <f t="shared" si="18"/>
        <v>24374.84430915413</v>
      </c>
      <c r="I56" s="173">
        <f t="shared" si="19"/>
        <v>502.96938216609766</v>
      </c>
      <c r="J56" s="174">
        <f t="shared" si="20"/>
        <v>6698.0432623059232</v>
      </c>
      <c r="K56" s="173">
        <f t="shared" si="21"/>
        <v>319.28907302792709</v>
      </c>
      <c r="L56" s="174">
        <f t="shared" si="22"/>
        <v>4251.9725855129054</v>
      </c>
      <c r="M56" s="175">
        <f t="shared" si="11"/>
        <v>28626.816894667034</v>
      </c>
      <c r="N56" s="175">
        <f t="shared" si="23"/>
        <v>202876.81689466705</v>
      </c>
      <c r="O56" s="175">
        <f t="shared" si="24"/>
        <v>15234.423435808894</v>
      </c>
      <c r="P56" s="176">
        <f t="shared" si="14"/>
        <v>0.94416317342922929</v>
      </c>
      <c r="Q56" s="177">
        <v>11776.117128366157</v>
      </c>
      <c r="R56" s="180">
        <f t="shared" si="15"/>
        <v>0.11668653311287987</v>
      </c>
      <c r="S56" s="180">
        <f t="shared" si="16"/>
        <v>0.11350007307996791</v>
      </c>
      <c r="T56" s="178">
        <v>13317</v>
      </c>
      <c r="U56" s="179">
        <v>156042</v>
      </c>
      <c r="V56" s="179">
        <v>11751.035469538368</v>
      </c>
      <c r="W56" s="13"/>
      <c r="Z56" s="14"/>
      <c r="AA56" s="14"/>
    </row>
    <row r="57" spans="2:27" ht="30.95" customHeight="1">
      <c r="B57" s="171">
        <v>1804</v>
      </c>
      <c r="C57" s="171" t="s">
        <v>77</v>
      </c>
      <c r="D57" s="171">
        <v>836656</v>
      </c>
      <c r="E57" s="171">
        <f t="shared" si="3"/>
        <v>15918.112633181127</v>
      </c>
      <c r="F57" s="172">
        <f t="shared" si="4"/>
        <v>0.98653525038705792</v>
      </c>
      <c r="G57" s="173">
        <f t="shared" si="17"/>
        <v>130.3552412337838</v>
      </c>
      <c r="H57" s="173">
        <f t="shared" si="18"/>
        <v>6851.4714792476761</v>
      </c>
      <c r="I57" s="173">
        <f t="shared" si="19"/>
        <v>0</v>
      </c>
      <c r="J57" s="174">
        <f t="shared" si="20"/>
        <v>0</v>
      </c>
      <c r="K57" s="173">
        <f t="shared" si="21"/>
        <v>-183.6803091381706</v>
      </c>
      <c r="L57" s="174">
        <f t="shared" si="22"/>
        <v>-9654.237048302246</v>
      </c>
      <c r="M57" s="175">
        <f t="shared" si="11"/>
        <v>-2802.7655690545698</v>
      </c>
      <c r="N57" s="175">
        <f t="shared" si="23"/>
        <v>833853.23443094548</v>
      </c>
      <c r="O57" s="175">
        <f t="shared" si="24"/>
        <v>15864.787565276742</v>
      </c>
      <c r="P57" s="176">
        <f t="shared" si="14"/>
        <v>0.9832303950672574</v>
      </c>
      <c r="Q57" s="177">
        <v>-2797.1077088270531</v>
      </c>
      <c r="R57" s="180">
        <f t="shared" si="15"/>
        <v>0.10655170726352446</v>
      </c>
      <c r="S57" s="180">
        <f t="shared" si="16"/>
        <v>0.1022779249847099</v>
      </c>
      <c r="T57" s="178">
        <v>52560</v>
      </c>
      <c r="U57" s="179">
        <v>756093</v>
      </c>
      <c r="V57" s="179">
        <v>14441.1062513131</v>
      </c>
      <c r="W57" s="13"/>
      <c r="Z57" s="14"/>
      <c r="AA57" s="14"/>
    </row>
    <row r="58" spans="2:27">
      <c r="B58" s="171">
        <v>1806</v>
      </c>
      <c r="C58" s="171" t="s">
        <v>78</v>
      </c>
      <c r="D58" s="171">
        <v>320783</v>
      </c>
      <c r="E58" s="171">
        <f t="shared" si="3"/>
        <v>14809.242417247589</v>
      </c>
      <c r="F58" s="172">
        <f t="shared" si="4"/>
        <v>0.9178123068238595</v>
      </c>
      <c r="G58" s="173">
        <f t="shared" si="17"/>
        <v>795.67737079390611</v>
      </c>
      <c r="H58" s="173">
        <f t="shared" si="18"/>
        <v>17235.1675287668</v>
      </c>
      <c r="I58" s="173">
        <f t="shared" si="19"/>
        <v>0</v>
      </c>
      <c r="J58" s="174">
        <f t="shared" si="20"/>
        <v>0</v>
      </c>
      <c r="K58" s="173">
        <f t="shared" si="21"/>
        <v>-183.6803091381706</v>
      </c>
      <c r="L58" s="174">
        <f t="shared" si="22"/>
        <v>-3978.6991762419134</v>
      </c>
      <c r="M58" s="175">
        <f t="shared" si="11"/>
        <v>13256.468352524887</v>
      </c>
      <c r="N58" s="175">
        <f t="shared" si="23"/>
        <v>334039.46835252491</v>
      </c>
      <c r="O58" s="175">
        <f t="shared" si="24"/>
        <v>15421.239478903324</v>
      </c>
      <c r="P58" s="176">
        <f t="shared" si="14"/>
        <v>0.95574121764197784</v>
      </c>
      <c r="Q58" s="177">
        <v>9291.7592678671244</v>
      </c>
      <c r="R58" s="180">
        <f t="shared" si="15"/>
        <v>0.10124205264820181</v>
      </c>
      <c r="S58" s="180">
        <f t="shared" si="16"/>
        <v>0.11059658557314858</v>
      </c>
      <c r="T58" s="178">
        <v>21661</v>
      </c>
      <c r="U58" s="179">
        <v>291292</v>
      </c>
      <c r="V58" s="179">
        <v>13334.493018997482</v>
      </c>
      <c r="W58" s="13"/>
      <c r="Z58" s="14"/>
      <c r="AA58" s="14"/>
    </row>
    <row r="59" spans="2:27">
      <c r="B59" s="171">
        <v>1811</v>
      </c>
      <c r="C59" s="171" t="s">
        <v>79</v>
      </c>
      <c r="D59" s="171">
        <v>22620</v>
      </c>
      <c r="E59" s="171">
        <f t="shared" si="3"/>
        <v>16191.839656406586</v>
      </c>
      <c r="F59" s="172">
        <f t="shared" si="4"/>
        <v>1.0034996583931011</v>
      </c>
      <c r="G59" s="173">
        <f t="shared" si="17"/>
        <v>-33.88097270149192</v>
      </c>
      <c r="H59" s="173">
        <f t="shared" si="18"/>
        <v>-47.331718863984214</v>
      </c>
      <c r="I59" s="173">
        <f t="shared" si="19"/>
        <v>0</v>
      </c>
      <c r="J59" s="174">
        <f t="shared" si="20"/>
        <v>0</v>
      </c>
      <c r="K59" s="173">
        <f t="shared" si="21"/>
        <v>-183.6803091381706</v>
      </c>
      <c r="L59" s="174">
        <f t="shared" si="22"/>
        <v>-256.6013918660243</v>
      </c>
      <c r="M59" s="175">
        <f t="shared" si="11"/>
        <v>-303.93311073000854</v>
      </c>
      <c r="N59" s="175">
        <f t="shared" si="23"/>
        <v>22316.06688926999</v>
      </c>
      <c r="O59" s="175">
        <f t="shared" si="24"/>
        <v>15974.278374566922</v>
      </c>
      <c r="P59" s="176">
        <f t="shared" si="14"/>
        <v>0.99001615826967448</v>
      </c>
      <c r="Q59" s="177">
        <v>1177.816836582356</v>
      </c>
      <c r="R59" s="180">
        <f t="shared" si="15"/>
        <v>8.1675592960979343E-2</v>
      </c>
      <c r="S59" s="180">
        <f t="shared" si="16"/>
        <v>0.10412984650132898</v>
      </c>
      <c r="T59" s="178">
        <v>1397</v>
      </c>
      <c r="U59" s="179">
        <v>20912</v>
      </c>
      <c r="V59" s="179">
        <v>14664.796633941094</v>
      </c>
      <c r="W59" s="13"/>
      <c r="Z59" s="1"/>
      <c r="AA59" s="1"/>
    </row>
    <row r="60" spans="2:27">
      <c r="B60" s="171">
        <v>1812</v>
      </c>
      <c r="C60" s="171" t="s">
        <v>80</v>
      </c>
      <c r="D60" s="171">
        <v>22503</v>
      </c>
      <c r="E60" s="171">
        <f t="shared" si="3"/>
        <v>11308.040201005024</v>
      </c>
      <c r="F60" s="172">
        <f t="shared" si="4"/>
        <v>0.70082305158661273</v>
      </c>
      <c r="G60" s="173">
        <f t="shared" si="17"/>
        <v>2896.3987005394451</v>
      </c>
      <c r="H60" s="173">
        <f t="shared" si="18"/>
        <v>5763.833414073496</v>
      </c>
      <c r="I60" s="173">
        <f t="shared" si="19"/>
        <v>1124.8279107480332</v>
      </c>
      <c r="J60" s="174">
        <f t="shared" si="20"/>
        <v>2238.4075423885865</v>
      </c>
      <c r="K60" s="173">
        <f t="shared" si="21"/>
        <v>941.14760160986259</v>
      </c>
      <c r="L60" s="174">
        <f t="shared" si="22"/>
        <v>1872.8837272036267</v>
      </c>
      <c r="M60" s="175">
        <f t="shared" si="11"/>
        <v>7636.7171412771222</v>
      </c>
      <c r="N60" s="175">
        <f t="shared" si="23"/>
        <v>30139.71714127712</v>
      </c>
      <c r="O60" s="175">
        <f t="shared" si="24"/>
        <v>15145.586503154333</v>
      </c>
      <c r="P60" s="176">
        <f t="shared" si="14"/>
        <v>0.93865744749176483</v>
      </c>
      <c r="Q60" s="177">
        <v>2959.1876800667324</v>
      </c>
      <c r="R60" s="180">
        <f t="shared" si="15"/>
        <v>0.12475633528265107</v>
      </c>
      <c r="S60" s="180">
        <f t="shared" si="16"/>
        <v>0.11627827245388726</v>
      </c>
      <c r="T60" s="178">
        <v>1990</v>
      </c>
      <c r="U60" s="179">
        <v>20007</v>
      </c>
      <c r="V60" s="179">
        <v>10130.126582278481</v>
      </c>
      <c r="W60" s="13"/>
      <c r="Z60" s="1"/>
      <c r="AA60" s="1"/>
    </row>
    <row r="61" spans="2:27">
      <c r="B61" s="171">
        <v>1813</v>
      </c>
      <c r="C61" s="171" t="s">
        <v>81</v>
      </c>
      <c r="D61" s="171">
        <v>101354</v>
      </c>
      <c r="E61" s="171">
        <f t="shared" si="3"/>
        <v>12989.106753812637</v>
      </c>
      <c r="F61" s="172">
        <f t="shared" si="4"/>
        <v>0.80500823049622705</v>
      </c>
      <c r="G61" s="173">
        <f t="shared" si="17"/>
        <v>1887.7587688548774</v>
      </c>
      <c r="H61" s="173">
        <f t="shared" si="18"/>
        <v>14730.181673374607</v>
      </c>
      <c r="I61" s="173">
        <f t="shared" si="19"/>
        <v>536.4546172653686</v>
      </c>
      <c r="J61" s="174">
        <f t="shared" si="20"/>
        <v>4185.9553785216713</v>
      </c>
      <c r="K61" s="173">
        <f t="shared" si="21"/>
        <v>352.77430812719797</v>
      </c>
      <c r="L61" s="174">
        <f t="shared" si="22"/>
        <v>2752.6979263165258</v>
      </c>
      <c r="M61" s="175">
        <f t="shared" si="11"/>
        <v>17482.879599691132</v>
      </c>
      <c r="N61" s="175">
        <f t="shared" si="23"/>
        <v>118836.87959969114</v>
      </c>
      <c r="O61" s="175">
        <f t="shared" si="24"/>
        <v>15229.639830794711</v>
      </c>
      <c r="P61" s="176">
        <f t="shared" si="14"/>
        <v>0.94386670643724535</v>
      </c>
      <c r="Q61" s="177">
        <v>6664.3159384727078</v>
      </c>
      <c r="R61" s="180">
        <f t="shared" si="15"/>
        <v>9.2400383699248773E-2</v>
      </c>
      <c r="S61" s="180">
        <f t="shared" si="16"/>
        <v>0.10836009710969546</v>
      </c>
      <c r="T61" s="178">
        <v>7803</v>
      </c>
      <c r="U61" s="179">
        <v>92781</v>
      </c>
      <c r="V61" s="179">
        <v>11719.211822660098</v>
      </c>
      <c r="W61" s="13"/>
      <c r="Z61" s="1"/>
      <c r="AA61" s="1"/>
    </row>
    <row r="62" spans="2:27">
      <c r="B62" s="171">
        <v>1815</v>
      </c>
      <c r="C62" s="171" t="s">
        <v>82</v>
      </c>
      <c r="D62" s="171">
        <v>13691</v>
      </c>
      <c r="E62" s="171">
        <f t="shared" si="3"/>
        <v>11582.910321489002</v>
      </c>
      <c r="F62" s="172">
        <f t="shared" si="4"/>
        <v>0.71785830377915805</v>
      </c>
      <c r="G62" s="173">
        <f t="shared" si="17"/>
        <v>2731.4766282490586</v>
      </c>
      <c r="H62" s="173">
        <f t="shared" si="18"/>
        <v>3228.6053745903873</v>
      </c>
      <c r="I62" s="173">
        <f t="shared" si="19"/>
        <v>1028.6233685786408</v>
      </c>
      <c r="J62" s="174">
        <f t="shared" si="20"/>
        <v>1215.8328216599534</v>
      </c>
      <c r="K62" s="173">
        <f t="shared" si="21"/>
        <v>844.94305944047017</v>
      </c>
      <c r="L62" s="174">
        <f t="shared" si="22"/>
        <v>998.72269625863578</v>
      </c>
      <c r="M62" s="175">
        <f t="shared" si="11"/>
        <v>4227.3280708490229</v>
      </c>
      <c r="N62" s="175">
        <f t="shared" si="23"/>
        <v>17918.328070849024</v>
      </c>
      <c r="O62" s="175">
        <f t="shared" si="24"/>
        <v>15159.330009178531</v>
      </c>
      <c r="P62" s="176">
        <f t="shared" si="14"/>
        <v>0.9395092101013921</v>
      </c>
      <c r="Q62" s="177">
        <v>1630.8886119793351</v>
      </c>
      <c r="R62" s="180">
        <f t="shared" si="15"/>
        <v>0.15623680432395912</v>
      </c>
      <c r="S62" s="180">
        <f t="shared" si="16"/>
        <v>0.17384447139488238</v>
      </c>
      <c r="T62" s="178">
        <v>1182</v>
      </c>
      <c r="U62" s="179">
        <v>11841</v>
      </c>
      <c r="V62" s="179">
        <v>9867.5</v>
      </c>
      <c r="W62" s="13"/>
      <c r="Z62" s="1"/>
      <c r="AA62" s="1"/>
    </row>
    <row r="63" spans="2:27">
      <c r="B63" s="171">
        <v>1816</v>
      </c>
      <c r="C63" s="171" t="s">
        <v>83</v>
      </c>
      <c r="D63" s="171">
        <v>5281</v>
      </c>
      <c r="E63" s="171">
        <f t="shared" si="3"/>
        <v>11356.989247311829</v>
      </c>
      <c r="F63" s="172">
        <f t="shared" si="4"/>
        <v>0.70385670015835555</v>
      </c>
      <c r="G63" s="173">
        <f t="shared" si="17"/>
        <v>2867.0292727553624</v>
      </c>
      <c r="H63" s="173">
        <f t="shared" si="18"/>
        <v>1333.1686118312437</v>
      </c>
      <c r="I63" s="173">
        <f t="shared" si="19"/>
        <v>1107.6957445406515</v>
      </c>
      <c r="J63" s="174">
        <f t="shared" si="20"/>
        <v>515.07852121140297</v>
      </c>
      <c r="K63" s="173">
        <f t="shared" si="21"/>
        <v>924.01543540248088</v>
      </c>
      <c r="L63" s="174">
        <f t="shared" si="22"/>
        <v>429.66717746215357</v>
      </c>
      <c r="M63" s="175">
        <f t="shared" si="11"/>
        <v>1762.8357892933973</v>
      </c>
      <c r="N63" s="175">
        <f t="shared" si="23"/>
        <v>7043.8357892933973</v>
      </c>
      <c r="O63" s="175">
        <f t="shared" si="24"/>
        <v>15148.033955469671</v>
      </c>
      <c r="P63" s="176">
        <f t="shared" si="14"/>
        <v>0.93880912992035181</v>
      </c>
      <c r="Q63" s="177">
        <v>721.41734735227601</v>
      </c>
      <c r="R63" s="180">
        <f t="shared" si="15"/>
        <v>-6.7707353770923451E-3</v>
      </c>
      <c r="S63" s="180">
        <f t="shared" si="16"/>
        <v>-1.3178666116594911E-2</v>
      </c>
      <c r="T63" s="178">
        <v>465</v>
      </c>
      <c r="U63" s="179">
        <v>5317</v>
      </c>
      <c r="V63" s="179">
        <v>11508.658008658009</v>
      </c>
      <c r="W63" s="13"/>
      <c r="Z63" s="1"/>
      <c r="AA63" s="1"/>
    </row>
    <row r="64" spans="2:27">
      <c r="B64" s="171">
        <v>1818</v>
      </c>
      <c r="C64" s="171" t="s">
        <v>56</v>
      </c>
      <c r="D64" s="171">
        <v>25792</v>
      </c>
      <c r="E64" s="171">
        <f t="shared" si="3"/>
        <v>14384.829894032349</v>
      </c>
      <c r="F64" s="172">
        <f t="shared" si="4"/>
        <v>0.89150906821096143</v>
      </c>
      <c r="G64" s="173">
        <f t="shared" si="17"/>
        <v>1050.32488472305</v>
      </c>
      <c r="H64" s="173">
        <f t="shared" si="18"/>
        <v>1883.2325183084286</v>
      </c>
      <c r="I64" s="173">
        <f t="shared" si="19"/>
        <v>47.951518188469343</v>
      </c>
      <c r="J64" s="174">
        <f t="shared" si="20"/>
        <v>85.977072111925537</v>
      </c>
      <c r="K64" s="173">
        <f t="shared" si="21"/>
        <v>-135.72879094970125</v>
      </c>
      <c r="L64" s="174">
        <f t="shared" si="22"/>
        <v>-243.36172217281432</v>
      </c>
      <c r="M64" s="175">
        <f t="shared" si="11"/>
        <v>1639.8707961356142</v>
      </c>
      <c r="N64" s="175">
        <f t="shared" si="23"/>
        <v>27431.870796135616</v>
      </c>
      <c r="O64" s="175">
        <f t="shared" si="24"/>
        <v>15299.425987805698</v>
      </c>
      <c r="P64" s="176">
        <f t="shared" si="14"/>
        <v>0.94819174832298225</v>
      </c>
      <c r="Q64" s="177">
        <v>799.30419307982925</v>
      </c>
      <c r="R64" s="180">
        <f t="shared" si="15"/>
        <v>0.16263974035340786</v>
      </c>
      <c r="S64" s="180">
        <f t="shared" si="16"/>
        <v>0.15226481796319352</v>
      </c>
      <c r="T64" s="178">
        <v>1793</v>
      </c>
      <c r="U64" s="179">
        <v>22184</v>
      </c>
      <c r="V64" s="179">
        <v>12483.9617332583</v>
      </c>
      <c r="W64" s="13"/>
      <c r="Z64" s="1"/>
      <c r="AA64" s="1"/>
    </row>
    <row r="65" spans="2:27">
      <c r="B65" s="171">
        <v>1820</v>
      </c>
      <c r="C65" s="171" t="s">
        <v>84</v>
      </c>
      <c r="D65" s="171">
        <v>98435</v>
      </c>
      <c r="E65" s="171">
        <f t="shared" si="3"/>
        <v>13312.821206383553</v>
      </c>
      <c r="F65" s="172">
        <f t="shared" si="4"/>
        <v>0.82507064152950893</v>
      </c>
      <c r="G65" s="173">
        <f t="shared" si="17"/>
        <v>1693.5300973123281</v>
      </c>
      <c r="H65" s="173">
        <f t="shared" si="18"/>
        <v>12521.961539527352</v>
      </c>
      <c r="I65" s="173">
        <f t="shared" si="19"/>
        <v>423.15455886554815</v>
      </c>
      <c r="J65" s="174">
        <f t="shared" si="20"/>
        <v>3128.8048082518631</v>
      </c>
      <c r="K65" s="173">
        <f t="shared" si="21"/>
        <v>239.47424972737755</v>
      </c>
      <c r="L65" s="174">
        <f t="shared" si="22"/>
        <v>1770.6726024842296</v>
      </c>
      <c r="M65" s="175">
        <f t="shared" si="11"/>
        <v>14292.634142011582</v>
      </c>
      <c r="N65" s="175">
        <f t="shared" si="23"/>
        <v>112727.63414201158</v>
      </c>
      <c r="O65" s="175">
        <f t="shared" si="24"/>
        <v>15245.825553423259</v>
      </c>
      <c r="P65" s="176">
        <f t="shared" si="14"/>
        <v>0.94486982698890964</v>
      </c>
      <c r="Q65" s="177">
        <v>4784.6272394037296</v>
      </c>
      <c r="R65" s="180">
        <f t="shared" si="15"/>
        <v>9.3187774865621256E-2</v>
      </c>
      <c r="S65" s="180">
        <f t="shared" si="16"/>
        <v>0.10102371644905073</v>
      </c>
      <c r="T65" s="178">
        <v>7394</v>
      </c>
      <c r="U65" s="179">
        <v>90044</v>
      </c>
      <c r="V65" s="179">
        <v>12091.31193769303</v>
      </c>
      <c r="W65" s="13"/>
      <c r="Z65" s="1"/>
      <c r="AA65" s="1"/>
    </row>
    <row r="66" spans="2:27">
      <c r="B66" s="171">
        <v>1822</v>
      </c>
      <c r="C66" s="171" t="s">
        <v>85</v>
      </c>
      <c r="D66" s="171">
        <v>24520</v>
      </c>
      <c r="E66" s="171">
        <f t="shared" si="3"/>
        <v>10763.827919227391</v>
      </c>
      <c r="F66" s="172">
        <f t="shared" si="4"/>
        <v>0.6670951460214718</v>
      </c>
      <c r="G66" s="173">
        <f t="shared" si="17"/>
        <v>3222.9260696060251</v>
      </c>
      <c r="H66" s="173">
        <f t="shared" si="18"/>
        <v>7341.8255865625251</v>
      </c>
      <c r="I66" s="173">
        <f t="shared" si="19"/>
        <v>1315.3022093702045</v>
      </c>
      <c r="J66" s="174">
        <f t="shared" si="20"/>
        <v>2996.2584329453261</v>
      </c>
      <c r="K66" s="173">
        <f t="shared" si="21"/>
        <v>1131.621900232034</v>
      </c>
      <c r="L66" s="174">
        <f t="shared" si="22"/>
        <v>2577.8346887285738</v>
      </c>
      <c r="M66" s="175">
        <f t="shared" si="11"/>
        <v>9919.6602752910985</v>
      </c>
      <c r="N66" s="175">
        <f t="shared" si="23"/>
        <v>34439.660275291099</v>
      </c>
      <c r="O66" s="175">
        <f t="shared" si="24"/>
        <v>15118.375889065452</v>
      </c>
      <c r="P66" s="176">
        <f t="shared" si="14"/>
        <v>0.93697105221350785</v>
      </c>
      <c r="Q66" s="177">
        <v>3740.7135855236265</v>
      </c>
      <c r="R66" s="180">
        <f t="shared" si="15"/>
        <v>0.10724768570783473</v>
      </c>
      <c r="S66" s="180">
        <f t="shared" si="16"/>
        <v>0.11502466681903971</v>
      </c>
      <c r="T66" s="178">
        <v>2278</v>
      </c>
      <c r="U66" s="179">
        <v>22145</v>
      </c>
      <c r="V66" s="179">
        <v>9653.4437663469926</v>
      </c>
      <c r="W66" s="13"/>
      <c r="Z66" s="1"/>
      <c r="AA66" s="1"/>
    </row>
    <row r="67" spans="2:27">
      <c r="B67" s="171">
        <v>1824</v>
      </c>
      <c r="C67" s="171" t="s">
        <v>86</v>
      </c>
      <c r="D67" s="171">
        <v>179066</v>
      </c>
      <c r="E67" s="171">
        <f t="shared" si="3"/>
        <v>13496.080795899908</v>
      </c>
      <c r="F67" s="172">
        <f t="shared" si="4"/>
        <v>0.83642827224839755</v>
      </c>
      <c r="G67" s="173">
        <f t="shared" si="17"/>
        <v>1583.5743436025145</v>
      </c>
      <c r="H67" s="173">
        <f t="shared" si="18"/>
        <v>21010.864390918163</v>
      </c>
      <c r="I67" s="173">
        <f t="shared" si="19"/>
        <v>359.01370253482361</v>
      </c>
      <c r="J67" s="174">
        <f t="shared" si="20"/>
        <v>4763.39380523204</v>
      </c>
      <c r="K67" s="173">
        <f t="shared" si="21"/>
        <v>175.33339339665301</v>
      </c>
      <c r="L67" s="174">
        <f t="shared" si="22"/>
        <v>2326.3234635867921</v>
      </c>
      <c r="M67" s="175">
        <f t="shared" si="11"/>
        <v>23337.187854504955</v>
      </c>
      <c r="N67" s="175">
        <f t="shared" si="23"/>
        <v>202403.18785450497</v>
      </c>
      <c r="O67" s="175">
        <f t="shared" si="24"/>
        <v>15254.988532899079</v>
      </c>
      <c r="P67" s="176">
        <f t="shared" si="14"/>
        <v>0.9454377085248542</v>
      </c>
      <c r="Q67" s="177">
        <v>9526.9483111182853</v>
      </c>
      <c r="R67" s="180">
        <f t="shared" si="15"/>
        <v>9.3345870629754912E-2</v>
      </c>
      <c r="S67" s="180">
        <f t="shared" si="16"/>
        <v>9.4169917864175778E-2</v>
      </c>
      <c r="T67" s="178">
        <v>13268</v>
      </c>
      <c r="U67" s="179">
        <v>163778</v>
      </c>
      <c r="V67" s="179">
        <v>12334.538334086459</v>
      </c>
      <c r="W67" s="13"/>
      <c r="Z67" s="1"/>
      <c r="AA67" s="1"/>
    </row>
    <row r="68" spans="2:27">
      <c r="B68" s="171">
        <v>1825</v>
      </c>
      <c r="C68" s="171" t="s">
        <v>87</v>
      </c>
      <c r="D68" s="171">
        <v>18225</v>
      </c>
      <c r="E68" s="171">
        <f t="shared" si="3"/>
        <v>12543.01445285616</v>
      </c>
      <c r="F68" s="172">
        <f t="shared" si="4"/>
        <v>0.77736137373869385</v>
      </c>
      <c r="G68" s="173">
        <f t="shared" si="17"/>
        <v>2155.4141494287637</v>
      </c>
      <c r="H68" s="173">
        <f t="shared" si="18"/>
        <v>3131.8167591199935</v>
      </c>
      <c r="I68" s="173">
        <f t="shared" si="19"/>
        <v>692.58692260013572</v>
      </c>
      <c r="J68" s="174">
        <f t="shared" si="20"/>
        <v>1006.3287985379972</v>
      </c>
      <c r="K68" s="173">
        <f t="shared" si="21"/>
        <v>508.90661346196509</v>
      </c>
      <c r="L68" s="174">
        <f t="shared" si="22"/>
        <v>739.44130936023521</v>
      </c>
      <c r="M68" s="175">
        <f t="shared" si="11"/>
        <v>3871.2580684802288</v>
      </c>
      <c r="N68" s="175">
        <f t="shared" si="23"/>
        <v>22096.258068480231</v>
      </c>
      <c r="O68" s="175">
        <f t="shared" si="24"/>
        <v>15207.335215746889</v>
      </c>
      <c r="P68" s="176">
        <f t="shared" si="14"/>
        <v>0.94248436359936882</v>
      </c>
      <c r="Q68" s="177">
        <v>2307.6763563502327</v>
      </c>
      <c r="R68" s="180">
        <f t="shared" si="15"/>
        <v>5.9346663566612418E-2</v>
      </c>
      <c r="S68" s="180">
        <f t="shared" si="16"/>
        <v>8.0489852309511084E-2</v>
      </c>
      <c r="T68" s="178">
        <v>1453</v>
      </c>
      <c r="U68" s="179">
        <v>17204</v>
      </c>
      <c r="V68" s="179">
        <v>11608.63697705803</v>
      </c>
      <c r="W68" s="13"/>
      <c r="Z68" s="1"/>
      <c r="AA68" s="1"/>
    </row>
    <row r="69" spans="2:27">
      <c r="B69" s="171">
        <v>1826</v>
      </c>
      <c r="C69" s="171" t="s">
        <v>88</v>
      </c>
      <c r="D69" s="171">
        <v>15717</v>
      </c>
      <c r="E69" s="171">
        <f t="shared" si="3"/>
        <v>12404.893449092344</v>
      </c>
      <c r="F69" s="172">
        <f t="shared" si="4"/>
        <v>0.7688012358522579</v>
      </c>
      <c r="G69" s="173">
        <f t="shared" si="17"/>
        <v>2238.2867516870533</v>
      </c>
      <c r="H69" s="173">
        <f t="shared" si="18"/>
        <v>2835.9093143874966</v>
      </c>
      <c r="I69" s="173">
        <f t="shared" si="19"/>
        <v>740.92927391747116</v>
      </c>
      <c r="J69" s="174">
        <f t="shared" si="20"/>
        <v>938.75739005343598</v>
      </c>
      <c r="K69" s="173">
        <f t="shared" si="21"/>
        <v>557.24896477930054</v>
      </c>
      <c r="L69" s="174">
        <f t="shared" si="22"/>
        <v>706.03443837537384</v>
      </c>
      <c r="M69" s="175">
        <f t="shared" si="11"/>
        <v>3541.9437527628706</v>
      </c>
      <c r="N69" s="175">
        <f t="shared" si="23"/>
        <v>19258.943752762869</v>
      </c>
      <c r="O69" s="175">
        <f t="shared" si="24"/>
        <v>15200.429165558697</v>
      </c>
      <c r="P69" s="176">
        <f t="shared" si="14"/>
        <v>0.94205635670504695</v>
      </c>
      <c r="Q69" s="177">
        <v>2395.8794174093218</v>
      </c>
      <c r="R69" s="180">
        <f t="shared" si="15"/>
        <v>5.0320769847634325E-2</v>
      </c>
      <c r="S69" s="180">
        <f t="shared" si="16"/>
        <v>7.519024348254269E-2</v>
      </c>
      <c r="T69" s="178">
        <v>1267</v>
      </c>
      <c r="U69" s="179">
        <v>14964</v>
      </c>
      <c r="V69" s="179">
        <v>11537.39398612182</v>
      </c>
      <c r="W69" s="13"/>
      <c r="Z69" s="1"/>
      <c r="AA69" s="1"/>
    </row>
    <row r="70" spans="2:27">
      <c r="B70" s="171">
        <v>1827</v>
      </c>
      <c r="C70" s="171" t="s">
        <v>89</v>
      </c>
      <c r="D70" s="171">
        <v>17395</v>
      </c>
      <c r="E70" s="171">
        <f t="shared" si="3"/>
        <v>12687.819110138586</v>
      </c>
      <c r="F70" s="172">
        <f t="shared" si="4"/>
        <v>0.78633573534306844</v>
      </c>
      <c r="G70" s="173">
        <f t="shared" si="17"/>
        <v>2068.5313550593082</v>
      </c>
      <c r="H70" s="173">
        <f t="shared" si="18"/>
        <v>2835.9564877863118</v>
      </c>
      <c r="I70" s="173">
        <f t="shared" si="19"/>
        <v>641.90529255128661</v>
      </c>
      <c r="J70" s="174">
        <f t="shared" si="20"/>
        <v>880.05215608781396</v>
      </c>
      <c r="K70" s="173">
        <f t="shared" si="21"/>
        <v>458.22498341311598</v>
      </c>
      <c r="L70" s="174">
        <f t="shared" si="22"/>
        <v>628.22645225938197</v>
      </c>
      <c r="M70" s="175">
        <f t="shared" si="11"/>
        <v>3464.1829400456936</v>
      </c>
      <c r="N70" s="175">
        <f t="shared" si="23"/>
        <v>20859.182940045692</v>
      </c>
      <c r="O70" s="175">
        <f t="shared" si="24"/>
        <v>15214.575448611007</v>
      </c>
      <c r="P70" s="176">
        <f t="shared" si="14"/>
        <v>0.94293308167958734</v>
      </c>
      <c r="Q70" s="177">
        <v>1786.6540499354214</v>
      </c>
      <c r="R70" s="180">
        <f t="shared" si="15"/>
        <v>5.9895198635145017E-2</v>
      </c>
      <c r="S70" s="180">
        <f t="shared" si="16"/>
        <v>5.9895198635145065E-2</v>
      </c>
      <c r="T70" s="178">
        <v>1371</v>
      </c>
      <c r="U70" s="179">
        <v>16412</v>
      </c>
      <c r="V70" s="179">
        <v>11970.824215900802</v>
      </c>
      <c r="W70" s="13"/>
      <c r="Z70" s="1"/>
      <c r="AA70" s="1"/>
    </row>
    <row r="71" spans="2:27">
      <c r="B71" s="171">
        <v>1828</v>
      </c>
      <c r="C71" s="171" t="s">
        <v>90</v>
      </c>
      <c r="D71" s="171">
        <v>21372</v>
      </c>
      <c r="E71" s="171">
        <f t="shared" si="3"/>
        <v>12564.373897707232</v>
      </c>
      <c r="F71" s="172">
        <f t="shared" si="4"/>
        <v>0.77868513904679681</v>
      </c>
      <c r="G71" s="173">
        <f t="shared" si="17"/>
        <v>2142.5984825181208</v>
      </c>
      <c r="H71" s="173">
        <f t="shared" si="18"/>
        <v>3644.5600187633231</v>
      </c>
      <c r="I71" s="173">
        <f t="shared" si="19"/>
        <v>685.11111690226051</v>
      </c>
      <c r="J71" s="174">
        <f t="shared" si="20"/>
        <v>1165.3740098507451</v>
      </c>
      <c r="K71" s="173">
        <f t="shared" si="21"/>
        <v>501.43080776408988</v>
      </c>
      <c r="L71" s="174">
        <f t="shared" si="22"/>
        <v>852.93380400671697</v>
      </c>
      <c r="M71" s="175">
        <f t="shared" si="11"/>
        <v>4497.4938227700404</v>
      </c>
      <c r="N71" s="175">
        <f t="shared" si="23"/>
        <v>25869.49382277004</v>
      </c>
      <c r="O71" s="175">
        <f t="shared" si="24"/>
        <v>15208.403187989441</v>
      </c>
      <c r="P71" s="176">
        <f t="shared" si="14"/>
        <v>0.94255055186477388</v>
      </c>
      <c r="Q71" s="177">
        <v>2970.3389416047776</v>
      </c>
      <c r="R71" s="180">
        <f t="shared" si="15"/>
        <v>0.10449612403100775</v>
      </c>
      <c r="S71" s="180">
        <f t="shared" si="16"/>
        <v>0.14345542293862704</v>
      </c>
      <c r="T71" s="178">
        <v>1701</v>
      </c>
      <c r="U71" s="179">
        <v>19350</v>
      </c>
      <c r="V71" s="179">
        <v>10988.074957410563</v>
      </c>
      <c r="W71" s="13"/>
      <c r="Z71" s="1"/>
      <c r="AA71" s="1"/>
    </row>
    <row r="72" spans="2:27">
      <c r="B72" s="171">
        <v>1832</v>
      </c>
      <c r="C72" s="171" t="s">
        <v>91</v>
      </c>
      <c r="D72" s="171">
        <v>83954</v>
      </c>
      <c r="E72" s="171">
        <f t="shared" ref="E72:E135" si="25">D72/T72*1000</f>
        <v>18959.801264679314</v>
      </c>
      <c r="F72" s="172">
        <f t="shared" ref="F72:F135" si="26">E72/E$364</f>
        <v>1.175045856187116</v>
      </c>
      <c r="G72" s="173">
        <f t="shared" si="17"/>
        <v>-1694.6579376651287</v>
      </c>
      <c r="H72" s="173">
        <f t="shared" si="18"/>
        <v>-7503.9453479811891</v>
      </c>
      <c r="I72" s="173">
        <f t="shared" si="19"/>
        <v>0</v>
      </c>
      <c r="J72" s="174">
        <f t="shared" si="20"/>
        <v>0</v>
      </c>
      <c r="K72" s="173">
        <f t="shared" si="21"/>
        <v>-183.6803091381706</v>
      </c>
      <c r="L72" s="174">
        <f t="shared" si="22"/>
        <v>-813.33640886381943</v>
      </c>
      <c r="M72" s="175">
        <f t="shared" ref="M72:M135" si="27">+H72+L72</f>
        <v>-8317.2817568450082</v>
      </c>
      <c r="N72" s="175">
        <f t="shared" si="23"/>
        <v>75636.718243154988</v>
      </c>
      <c r="O72" s="175">
        <f t="shared" si="24"/>
        <v>17081.463017876016</v>
      </c>
      <c r="P72" s="176">
        <f t="shared" ref="P72:P135" si="28">O72/O$364</f>
        <v>1.0586346373872806</v>
      </c>
      <c r="Q72" s="177">
        <v>4137.1968163111414</v>
      </c>
      <c r="R72" s="180">
        <f t="shared" ref="R72:R135" si="29">(D72-U72)/U72</f>
        <v>6.4622485987471154E-2</v>
      </c>
      <c r="S72" s="180">
        <f t="shared" ref="S72:S135" si="30">(E72-V72)/V72</f>
        <v>7.0873656862736459E-2</v>
      </c>
      <c r="T72" s="178">
        <v>4428</v>
      </c>
      <c r="U72" s="179">
        <v>78858</v>
      </c>
      <c r="V72" s="179">
        <v>17704.98428378985</v>
      </c>
      <c r="W72" s="13"/>
      <c r="Z72" s="1"/>
      <c r="AA72" s="1"/>
    </row>
    <row r="73" spans="2:27">
      <c r="B73" s="171">
        <v>1833</v>
      </c>
      <c r="C73" s="171" t="s">
        <v>92</v>
      </c>
      <c r="D73" s="171">
        <v>385645</v>
      </c>
      <c r="E73" s="171">
        <f t="shared" si="25"/>
        <v>14785.300770616876</v>
      </c>
      <c r="F73" s="172">
        <f t="shared" si="26"/>
        <v>0.91632850790260578</v>
      </c>
      <c r="G73" s="173">
        <f t="shared" si="17"/>
        <v>810.04235877233441</v>
      </c>
      <c r="H73" s="173">
        <f t="shared" si="18"/>
        <v>21128.334843858796</v>
      </c>
      <c r="I73" s="173">
        <f t="shared" si="19"/>
        <v>0</v>
      </c>
      <c r="J73" s="174">
        <f t="shared" si="20"/>
        <v>0</v>
      </c>
      <c r="K73" s="173">
        <f t="shared" si="21"/>
        <v>-183.6803091381706</v>
      </c>
      <c r="L73" s="174">
        <f t="shared" si="22"/>
        <v>-4790.9335032509034</v>
      </c>
      <c r="M73" s="175">
        <f t="shared" si="27"/>
        <v>16337.401340607892</v>
      </c>
      <c r="N73" s="175">
        <f t="shared" si="23"/>
        <v>401982.4013406079</v>
      </c>
      <c r="O73" s="175">
        <f t="shared" si="24"/>
        <v>15411.66282025104</v>
      </c>
      <c r="P73" s="176">
        <f t="shared" si="28"/>
        <v>0.95514769807347644</v>
      </c>
      <c r="Q73" s="177">
        <v>11686.757443505809</v>
      </c>
      <c r="R73" s="180">
        <f t="shared" si="29"/>
        <v>9.248803814196721E-2</v>
      </c>
      <c r="S73" s="180">
        <f t="shared" si="30"/>
        <v>9.671842927229482E-2</v>
      </c>
      <c r="T73" s="178">
        <v>26083</v>
      </c>
      <c r="U73" s="179">
        <v>352997</v>
      </c>
      <c r="V73" s="179">
        <v>13481.400855484266</v>
      </c>
      <c r="W73" s="13"/>
      <c r="Z73" s="1"/>
      <c r="AA73" s="1"/>
    </row>
    <row r="74" spans="2:27">
      <c r="B74" s="171">
        <v>1834</v>
      </c>
      <c r="C74" s="171" t="s">
        <v>93</v>
      </c>
      <c r="D74" s="171">
        <v>35106</v>
      </c>
      <c r="E74" s="171">
        <f t="shared" si="25"/>
        <v>18713.219616204689</v>
      </c>
      <c r="F74" s="172">
        <f t="shared" si="26"/>
        <v>1.1597638002094688</v>
      </c>
      <c r="G74" s="173">
        <f t="shared" si="17"/>
        <v>-1546.7089485803538</v>
      </c>
      <c r="H74" s="173">
        <f t="shared" si="18"/>
        <v>-2901.6259875367437</v>
      </c>
      <c r="I74" s="173">
        <f t="shared" si="19"/>
        <v>0</v>
      </c>
      <c r="J74" s="174">
        <f t="shared" si="20"/>
        <v>0</v>
      </c>
      <c r="K74" s="173">
        <f t="shared" si="21"/>
        <v>-183.6803091381706</v>
      </c>
      <c r="L74" s="174">
        <f t="shared" si="22"/>
        <v>-344.584259943208</v>
      </c>
      <c r="M74" s="175">
        <f t="shared" si="27"/>
        <v>-3246.2102474799517</v>
      </c>
      <c r="N74" s="175">
        <f t="shared" si="23"/>
        <v>31859.78975252005</v>
      </c>
      <c r="O74" s="175">
        <f t="shared" si="24"/>
        <v>16982.830358486168</v>
      </c>
      <c r="P74" s="176">
        <f t="shared" si="28"/>
        <v>1.0525218149962219</v>
      </c>
      <c r="Q74" s="177">
        <v>-1459.55834972906</v>
      </c>
      <c r="R74" s="180">
        <f t="shared" si="29"/>
        <v>-1.0345896879316663E-2</v>
      </c>
      <c r="S74" s="180">
        <f t="shared" si="30"/>
        <v>-2.9604184978190787E-3</v>
      </c>
      <c r="T74" s="178">
        <v>1876</v>
      </c>
      <c r="U74" s="179">
        <v>35473</v>
      </c>
      <c r="V74" s="179">
        <v>18768.783068783068</v>
      </c>
      <c r="W74" s="13"/>
      <c r="Z74" s="1"/>
      <c r="AA74" s="1"/>
    </row>
    <row r="75" spans="2:27">
      <c r="B75" s="171">
        <v>1835</v>
      </c>
      <c r="C75" s="171" t="s">
        <v>94</v>
      </c>
      <c r="D75" s="171">
        <v>7398</v>
      </c>
      <c r="E75" s="171">
        <f t="shared" si="25"/>
        <v>16737.556561085974</v>
      </c>
      <c r="F75" s="172">
        <f t="shared" si="26"/>
        <v>1.037320813928595</v>
      </c>
      <c r="G75" s="173">
        <f t="shared" si="17"/>
        <v>-361.31111550912465</v>
      </c>
      <c r="H75" s="173">
        <f t="shared" si="18"/>
        <v>-159.69951305503312</v>
      </c>
      <c r="I75" s="173">
        <f t="shared" si="19"/>
        <v>0</v>
      </c>
      <c r="J75" s="174">
        <f t="shared" si="20"/>
        <v>0</v>
      </c>
      <c r="K75" s="173">
        <f t="shared" si="21"/>
        <v>-183.6803091381706</v>
      </c>
      <c r="L75" s="174">
        <f t="shared" si="22"/>
        <v>-81.186696639071414</v>
      </c>
      <c r="M75" s="175">
        <f t="shared" si="27"/>
        <v>-240.88620969410454</v>
      </c>
      <c r="N75" s="175">
        <f t="shared" si="23"/>
        <v>7157.1137903058952</v>
      </c>
      <c r="O75" s="175">
        <f t="shared" si="24"/>
        <v>16192.565136438678</v>
      </c>
      <c r="P75" s="176">
        <f t="shared" si="28"/>
        <v>1.0035446204838721</v>
      </c>
      <c r="Q75" s="177">
        <v>182.16652954144627</v>
      </c>
      <c r="R75" s="180">
        <f t="shared" si="29"/>
        <v>0.26245733788395903</v>
      </c>
      <c r="S75" s="180">
        <f t="shared" si="30"/>
        <v>0.24246366963692817</v>
      </c>
      <c r="T75" s="178">
        <v>442</v>
      </c>
      <c r="U75" s="179">
        <v>5860</v>
      </c>
      <c r="V75" s="179">
        <v>13471.264367816091</v>
      </c>
      <c r="W75" s="13"/>
      <c r="Z75" s="1"/>
      <c r="AA75" s="1"/>
    </row>
    <row r="76" spans="2:27">
      <c r="B76" s="171">
        <v>1836</v>
      </c>
      <c r="C76" s="171" t="s">
        <v>95</v>
      </c>
      <c r="D76" s="171">
        <v>15789</v>
      </c>
      <c r="E76" s="171">
        <f t="shared" si="25"/>
        <v>13092.039800995024</v>
      </c>
      <c r="F76" s="172">
        <f t="shared" si="26"/>
        <v>0.81138757218171709</v>
      </c>
      <c r="G76" s="173">
        <f t="shared" si="17"/>
        <v>1825.9989405454453</v>
      </c>
      <c r="H76" s="173">
        <f t="shared" si="18"/>
        <v>2202.1547222978074</v>
      </c>
      <c r="I76" s="173">
        <f t="shared" si="19"/>
        <v>500.42805075153314</v>
      </c>
      <c r="J76" s="174">
        <f t="shared" si="20"/>
        <v>603.51622920634895</v>
      </c>
      <c r="K76" s="173">
        <f t="shared" si="21"/>
        <v>316.74774161336256</v>
      </c>
      <c r="L76" s="174">
        <f t="shared" si="22"/>
        <v>381.99777638571521</v>
      </c>
      <c r="M76" s="175">
        <f t="shared" si="27"/>
        <v>2584.1524986835225</v>
      </c>
      <c r="N76" s="175">
        <f t="shared" si="23"/>
        <v>18373.152498683521</v>
      </c>
      <c r="O76" s="175">
        <f t="shared" si="24"/>
        <v>15234.786483153832</v>
      </c>
      <c r="P76" s="176">
        <f t="shared" si="28"/>
        <v>0.94418567352151994</v>
      </c>
      <c r="Q76" s="177">
        <v>1358.6866041007445</v>
      </c>
      <c r="R76" s="180">
        <f t="shared" si="29"/>
        <v>0.1129987311433808</v>
      </c>
      <c r="S76" s="180">
        <f t="shared" si="30"/>
        <v>0.11945892278351652</v>
      </c>
      <c r="T76" s="178">
        <v>1206</v>
      </c>
      <c r="U76" s="179">
        <v>14186</v>
      </c>
      <c r="V76" s="179">
        <v>11694.971145919208</v>
      </c>
      <c r="W76" s="13"/>
      <c r="Z76" s="1"/>
      <c r="AA76" s="1"/>
    </row>
    <row r="77" spans="2:27">
      <c r="B77" s="171">
        <v>1837</v>
      </c>
      <c r="C77" s="171" t="s">
        <v>96</v>
      </c>
      <c r="D77" s="171">
        <v>107281</v>
      </c>
      <c r="E77" s="171">
        <f t="shared" si="25"/>
        <v>17173.203137506003</v>
      </c>
      <c r="F77" s="172">
        <f t="shared" si="26"/>
        <v>1.064320290201487</v>
      </c>
      <c r="G77" s="173">
        <f t="shared" si="17"/>
        <v>-622.69906136114218</v>
      </c>
      <c r="H77" s="173">
        <f t="shared" si="18"/>
        <v>-3890.0010363230554</v>
      </c>
      <c r="I77" s="173">
        <f t="shared" si="19"/>
        <v>0</v>
      </c>
      <c r="J77" s="174">
        <f t="shared" si="20"/>
        <v>0</v>
      </c>
      <c r="K77" s="173">
        <f t="shared" si="21"/>
        <v>-183.6803091381706</v>
      </c>
      <c r="L77" s="174">
        <f t="shared" si="22"/>
        <v>-1147.4508911861517</v>
      </c>
      <c r="M77" s="175">
        <f t="shared" si="27"/>
        <v>-5037.4519275092071</v>
      </c>
      <c r="N77" s="175">
        <f t="shared" si="23"/>
        <v>102243.5480724908</v>
      </c>
      <c r="O77" s="175">
        <f t="shared" si="24"/>
        <v>16366.82376700669</v>
      </c>
      <c r="P77" s="176">
        <f t="shared" si="28"/>
        <v>1.0143444109930289</v>
      </c>
      <c r="Q77" s="177">
        <v>2666.6513801932488</v>
      </c>
      <c r="R77" s="180">
        <f t="shared" si="29"/>
        <v>6.4464597555167494E-2</v>
      </c>
      <c r="S77" s="180">
        <f t="shared" si="30"/>
        <v>7.1450838710884187E-2</v>
      </c>
      <c r="T77" s="178">
        <v>6247</v>
      </c>
      <c r="U77" s="179">
        <v>100784</v>
      </c>
      <c r="V77" s="179">
        <v>16027.989821882951</v>
      </c>
      <c r="W77" s="13"/>
      <c r="Z77" s="1"/>
      <c r="AA77" s="1"/>
    </row>
    <row r="78" spans="2:27">
      <c r="B78" s="171">
        <v>1838</v>
      </c>
      <c r="C78" s="171" t="s">
        <v>97</v>
      </c>
      <c r="D78" s="171">
        <v>29263</v>
      </c>
      <c r="E78" s="171">
        <f t="shared" si="25"/>
        <v>15241.145833333332</v>
      </c>
      <c r="F78" s="172">
        <f t="shared" si="26"/>
        <v>0.94457979833180361</v>
      </c>
      <c r="G78" s="173">
        <f t="shared" si="17"/>
        <v>536.53532114246048</v>
      </c>
      <c r="H78" s="173">
        <f t="shared" si="18"/>
        <v>1030.1478165935241</v>
      </c>
      <c r="I78" s="173">
        <f t="shared" si="19"/>
        <v>0</v>
      </c>
      <c r="J78" s="174">
        <f t="shared" si="20"/>
        <v>0</v>
      </c>
      <c r="K78" s="173">
        <f t="shared" si="21"/>
        <v>-183.6803091381706</v>
      </c>
      <c r="L78" s="174">
        <f t="shared" si="22"/>
        <v>-352.66619354528751</v>
      </c>
      <c r="M78" s="175">
        <f t="shared" si="27"/>
        <v>677.48162304823654</v>
      </c>
      <c r="N78" s="175">
        <f t="shared" si="23"/>
        <v>29940.481623048236</v>
      </c>
      <c r="O78" s="175">
        <f t="shared" si="24"/>
        <v>15594.000845337623</v>
      </c>
      <c r="P78" s="176">
        <f t="shared" si="28"/>
        <v>0.9664482142451557</v>
      </c>
      <c r="Q78" s="177">
        <v>828.96501520266736</v>
      </c>
      <c r="R78" s="180">
        <f t="shared" si="29"/>
        <v>9.4475820024684895E-2</v>
      </c>
      <c r="S78" s="180">
        <f t="shared" si="30"/>
        <v>0.11157700471257054</v>
      </c>
      <c r="T78" s="178">
        <v>1920</v>
      </c>
      <c r="U78" s="179">
        <v>26737</v>
      </c>
      <c r="V78" s="179">
        <v>13711.282051282051</v>
      </c>
      <c r="W78" s="13"/>
      <c r="Z78" s="1"/>
      <c r="AA78" s="1"/>
    </row>
    <row r="79" spans="2:27">
      <c r="B79" s="171">
        <v>1839</v>
      </c>
      <c r="C79" s="171" t="s">
        <v>98</v>
      </c>
      <c r="D79" s="171">
        <v>16988</v>
      </c>
      <c r="E79" s="171">
        <f t="shared" si="25"/>
        <v>17005.005005005009</v>
      </c>
      <c r="F79" s="172">
        <f t="shared" si="26"/>
        <v>1.0538961029510703</v>
      </c>
      <c r="G79" s="173">
        <f t="shared" si="17"/>
        <v>-521.78018186054544</v>
      </c>
      <c r="H79" s="173">
        <f t="shared" si="18"/>
        <v>-521.25840167868489</v>
      </c>
      <c r="I79" s="173">
        <f t="shared" si="19"/>
        <v>0</v>
      </c>
      <c r="J79" s="174">
        <f t="shared" si="20"/>
        <v>0</v>
      </c>
      <c r="K79" s="173">
        <f t="shared" si="21"/>
        <v>-183.6803091381706</v>
      </c>
      <c r="L79" s="174">
        <f t="shared" si="22"/>
        <v>-183.4966288290324</v>
      </c>
      <c r="M79" s="175">
        <f t="shared" si="27"/>
        <v>-704.75503050771727</v>
      </c>
      <c r="N79" s="175">
        <f t="shared" si="23"/>
        <v>16283.244969492283</v>
      </c>
      <c r="O79" s="175">
        <f t="shared" si="24"/>
        <v>16299.544514006289</v>
      </c>
      <c r="P79" s="176">
        <f t="shared" si="28"/>
        <v>1.0101747360928621</v>
      </c>
      <c r="Q79" s="177">
        <v>1236.3736719726342</v>
      </c>
      <c r="R79" s="180">
        <f t="shared" si="29"/>
        <v>2.8267054052418136E-2</v>
      </c>
      <c r="S79" s="180">
        <f t="shared" si="30"/>
        <v>4.6794388359669099E-2</v>
      </c>
      <c r="T79" s="178">
        <v>999</v>
      </c>
      <c r="U79" s="179">
        <v>16521</v>
      </c>
      <c r="V79" s="179">
        <v>16244.837758112095</v>
      </c>
      <c r="W79" s="13"/>
      <c r="Z79" s="1"/>
      <c r="AA79" s="1"/>
    </row>
    <row r="80" spans="2:27">
      <c r="B80" s="171">
        <v>1840</v>
      </c>
      <c r="C80" s="171" t="s">
        <v>99</v>
      </c>
      <c r="D80" s="171">
        <v>58411</v>
      </c>
      <c r="E80" s="171">
        <f t="shared" si="25"/>
        <v>12610.319516407601</v>
      </c>
      <c r="F80" s="172">
        <f t="shared" si="26"/>
        <v>0.78153264826433266</v>
      </c>
      <c r="G80" s="173">
        <f t="shared" si="17"/>
        <v>2115.0311112978993</v>
      </c>
      <c r="H80" s="173">
        <f t="shared" si="18"/>
        <v>9796.8241075318692</v>
      </c>
      <c r="I80" s="173">
        <f t="shared" si="19"/>
        <v>669.03015035713133</v>
      </c>
      <c r="J80" s="174">
        <f t="shared" si="20"/>
        <v>3098.9476564542324</v>
      </c>
      <c r="K80" s="173">
        <f t="shared" si="21"/>
        <v>485.34984121896071</v>
      </c>
      <c r="L80" s="174">
        <f t="shared" si="22"/>
        <v>2248.140464526226</v>
      </c>
      <c r="M80" s="175">
        <f t="shared" si="27"/>
        <v>12044.964572058096</v>
      </c>
      <c r="N80" s="175">
        <f t="shared" si="23"/>
        <v>70455.964572058088</v>
      </c>
      <c r="O80" s="175">
        <f t="shared" si="24"/>
        <v>15210.700468924457</v>
      </c>
      <c r="P80" s="176">
        <f t="shared" si="28"/>
        <v>0.94269292732565058</v>
      </c>
      <c r="Q80" s="177">
        <v>4209.4624794317006</v>
      </c>
      <c r="R80" s="180">
        <f t="shared" si="29"/>
        <v>0.10428206824841667</v>
      </c>
      <c r="S80" s="180">
        <f t="shared" si="30"/>
        <v>0.11357977996294374</v>
      </c>
      <c r="T80" s="178">
        <v>4632</v>
      </c>
      <c r="U80" s="179">
        <v>52895</v>
      </c>
      <c r="V80" s="179">
        <v>11324.127595803895</v>
      </c>
      <c r="W80" s="13"/>
      <c r="Z80" s="1"/>
      <c r="AA80" s="1"/>
    </row>
    <row r="81" spans="2:29">
      <c r="B81" s="171">
        <v>1841</v>
      </c>
      <c r="C81" s="171" t="s">
        <v>100</v>
      </c>
      <c r="D81" s="171">
        <v>140376</v>
      </c>
      <c r="E81" s="171">
        <f t="shared" si="25"/>
        <v>14561.825726141078</v>
      </c>
      <c r="F81" s="172">
        <f t="shared" si="26"/>
        <v>0.90247849854297657</v>
      </c>
      <c r="G81" s="173">
        <f t="shared" si="17"/>
        <v>944.12738545781281</v>
      </c>
      <c r="H81" s="173">
        <f t="shared" si="18"/>
        <v>9101.3879958133166</v>
      </c>
      <c r="I81" s="173">
        <f t="shared" si="19"/>
        <v>0</v>
      </c>
      <c r="J81" s="174">
        <f t="shared" si="20"/>
        <v>0</v>
      </c>
      <c r="K81" s="173">
        <f t="shared" si="21"/>
        <v>-183.6803091381706</v>
      </c>
      <c r="L81" s="174">
        <f t="shared" si="22"/>
        <v>-1770.6781800919646</v>
      </c>
      <c r="M81" s="175">
        <f t="shared" si="27"/>
        <v>7330.7098157213522</v>
      </c>
      <c r="N81" s="175">
        <f t="shared" si="23"/>
        <v>147706.70981572135</v>
      </c>
      <c r="O81" s="175">
        <f t="shared" si="24"/>
        <v>15322.27280246072</v>
      </c>
      <c r="P81" s="176">
        <f t="shared" si="28"/>
        <v>0.94960769432962477</v>
      </c>
      <c r="Q81" s="177">
        <v>5647.2826804967226</v>
      </c>
      <c r="R81" s="176">
        <f t="shared" si="29"/>
        <v>7.9981535620864755E-2</v>
      </c>
      <c r="S81" s="176">
        <f t="shared" si="30"/>
        <v>9.1072632304107934E-2</v>
      </c>
      <c r="T81" s="178">
        <v>9640</v>
      </c>
      <c r="U81" s="179">
        <v>129980</v>
      </c>
      <c r="V81" s="179">
        <v>13346.339459903482</v>
      </c>
      <c r="Z81" s="1"/>
      <c r="AA81" s="1"/>
    </row>
    <row r="82" spans="2:29">
      <c r="B82" s="171">
        <v>1845</v>
      </c>
      <c r="C82" s="171" t="s">
        <v>101</v>
      </c>
      <c r="D82" s="171">
        <v>38886</v>
      </c>
      <c r="E82" s="171">
        <f t="shared" si="25"/>
        <v>20337.866108786609</v>
      </c>
      <c r="F82" s="172">
        <f t="shared" si="26"/>
        <v>1.2604523096630833</v>
      </c>
      <c r="G82" s="173">
        <f t="shared" si="17"/>
        <v>-2521.4968441295059</v>
      </c>
      <c r="H82" s="173">
        <f t="shared" si="18"/>
        <v>-4821.1019659756148</v>
      </c>
      <c r="I82" s="173">
        <f t="shared" si="19"/>
        <v>0</v>
      </c>
      <c r="J82" s="174">
        <f t="shared" si="20"/>
        <v>0</v>
      </c>
      <c r="K82" s="173">
        <f t="shared" si="21"/>
        <v>-183.6803091381706</v>
      </c>
      <c r="L82" s="174">
        <f t="shared" si="22"/>
        <v>-351.19675107218222</v>
      </c>
      <c r="M82" s="175">
        <f t="shared" si="27"/>
        <v>-5172.2987170477973</v>
      </c>
      <c r="N82" s="175">
        <f t="shared" si="23"/>
        <v>33713.701282952199</v>
      </c>
      <c r="O82" s="175">
        <f t="shared" si="24"/>
        <v>17632.688955518934</v>
      </c>
      <c r="P82" s="176">
        <f t="shared" si="28"/>
        <v>1.0927972187776676</v>
      </c>
      <c r="Q82" s="177">
        <v>1623.8334943059881</v>
      </c>
      <c r="R82" s="176">
        <f t="shared" si="29"/>
        <v>6.5078060805258839E-2</v>
      </c>
      <c r="S82" s="176">
        <f t="shared" si="30"/>
        <v>7.2876749535004226E-2</v>
      </c>
      <c r="T82" s="178">
        <v>1912</v>
      </c>
      <c r="U82" s="179">
        <v>36510</v>
      </c>
      <c r="V82" s="179">
        <v>18956.386292834894</v>
      </c>
      <c r="Z82" s="1"/>
      <c r="AA82" s="1"/>
    </row>
    <row r="83" spans="2:29">
      <c r="B83" s="171">
        <v>1848</v>
      </c>
      <c r="C83" s="171" t="s">
        <v>102</v>
      </c>
      <c r="D83" s="171">
        <v>33652</v>
      </c>
      <c r="E83" s="171">
        <f t="shared" si="25"/>
        <v>13013.147718484144</v>
      </c>
      <c r="F83" s="172">
        <f t="shared" si="26"/>
        <v>0.80649818471682433</v>
      </c>
      <c r="G83" s="173">
        <f t="shared" si="17"/>
        <v>1873.3341900519731</v>
      </c>
      <c r="H83" s="173">
        <f t="shared" si="18"/>
        <v>4844.4422154744025</v>
      </c>
      <c r="I83" s="173">
        <f t="shared" si="19"/>
        <v>528.04027963034116</v>
      </c>
      <c r="J83" s="174">
        <f t="shared" si="20"/>
        <v>1365.5121631240625</v>
      </c>
      <c r="K83" s="173">
        <f t="shared" si="21"/>
        <v>344.35997049217053</v>
      </c>
      <c r="L83" s="174">
        <f t="shared" si="22"/>
        <v>890.51488369275307</v>
      </c>
      <c r="M83" s="175">
        <f t="shared" si="27"/>
        <v>5734.9570991671553</v>
      </c>
      <c r="N83" s="175">
        <f t="shared" si="23"/>
        <v>39386.957099167157</v>
      </c>
      <c r="O83" s="175">
        <f t="shared" si="24"/>
        <v>15230.84187902829</v>
      </c>
      <c r="P83" s="176">
        <f t="shared" si="28"/>
        <v>0.94394120414827554</v>
      </c>
      <c r="Q83" s="177">
        <v>2111.1961510816946</v>
      </c>
      <c r="R83" s="176">
        <f t="shared" si="29"/>
        <v>0.10280190070457153</v>
      </c>
      <c r="S83" s="176">
        <f t="shared" si="30"/>
        <v>0.11218381942672945</v>
      </c>
      <c r="T83" s="178">
        <v>2586</v>
      </c>
      <c r="U83" s="179">
        <v>30515</v>
      </c>
      <c r="V83" s="179">
        <v>11700.536809815951</v>
      </c>
      <c r="Z83" s="1"/>
      <c r="AA83" s="1"/>
    </row>
    <row r="84" spans="2:29">
      <c r="B84" s="171">
        <v>1851</v>
      </c>
      <c r="C84" s="171" t="s">
        <v>103</v>
      </c>
      <c r="D84" s="171">
        <v>25470</v>
      </c>
      <c r="E84" s="171">
        <f t="shared" si="25"/>
        <v>12715.926110833749</v>
      </c>
      <c r="F84" s="172">
        <f t="shared" si="26"/>
        <v>0.7880776847567591</v>
      </c>
      <c r="G84" s="173">
        <f t="shared" si="17"/>
        <v>2051.6671546422103</v>
      </c>
      <c r="H84" s="173">
        <f t="shared" si="18"/>
        <v>4109.4893107483467</v>
      </c>
      <c r="I84" s="173">
        <f t="shared" si="19"/>
        <v>632.0678423079795</v>
      </c>
      <c r="J84" s="174">
        <f t="shared" si="20"/>
        <v>1266.0318881428827</v>
      </c>
      <c r="K84" s="173">
        <f t="shared" si="21"/>
        <v>448.38753316980888</v>
      </c>
      <c r="L84" s="174">
        <f t="shared" si="22"/>
        <v>898.12022893912717</v>
      </c>
      <c r="M84" s="175">
        <f t="shared" si="27"/>
        <v>5007.6095396874734</v>
      </c>
      <c r="N84" s="175">
        <f t="shared" si="23"/>
        <v>30477.609539687473</v>
      </c>
      <c r="O84" s="175">
        <f t="shared" si="24"/>
        <v>15215.980798645769</v>
      </c>
      <c r="P84" s="176">
        <f t="shared" si="28"/>
        <v>0.94302017915027214</v>
      </c>
      <c r="Q84" s="177">
        <v>1946.3345091324927</v>
      </c>
      <c r="R84" s="176">
        <f t="shared" si="29"/>
        <v>-4.1075260720605397E-2</v>
      </c>
      <c r="S84" s="176">
        <f t="shared" si="30"/>
        <v>-2.6234188869551315E-2</v>
      </c>
      <c r="T84" s="178">
        <v>2003</v>
      </c>
      <c r="U84" s="179">
        <v>26561</v>
      </c>
      <c r="V84" s="179">
        <v>13058.505408062929</v>
      </c>
      <c r="Z84" s="1"/>
      <c r="AA84" s="1"/>
    </row>
    <row r="85" spans="2:29">
      <c r="B85" s="171">
        <v>1853</v>
      </c>
      <c r="C85" s="171" t="s">
        <v>104</v>
      </c>
      <c r="D85" s="171">
        <v>15516</v>
      </c>
      <c r="E85" s="171">
        <f t="shared" si="25"/>
        <v>11719.033232628399</v>
      </c>
      <c r="F85" s="172">
        <f t="shared" si="26"/>
        <v>0.72629460859235517</v>
      </c>
      <c r="G85" s="173">
        <f t="shared" si="17"/>
        <v>2649.8028815654202</v>
      </c>
      <c r="H85" s="173">
        <f t="shared" si="18"/>
        <v>3508.3390151926164</v>
      </c>
      <c r="I85" s="173">
        <f t="shared" si="19"/>
        <v>980.980349679852</v>
      </c>
      <c r="J85" s="174">
        <f t="shared" si="20"/>
        <v>1298.8179829761241</v>
      </c>
      <c r="K85" s="173">
        <f t="shared" si="21"/>
        <v>797.30004054168137</v>
      </c>
      <c r="L85" s="174">
        <f t="shared" si="22"/>
        <v>1055.625253677186</v>
      </c>
      <c r="M85" s="175">
        <f t="shared" si="27"/>
        <v>4563.9642688698023</v>
      </c>
      <c r="N85" s="175">
        <f t="shared" si="23"/>
        <v>20079.9642688698</v>
      </c>
      <c r="O85" s="175">
        <f t="shared" si="24"/>
        <v>15166.136154735499</v>
      </c>
      <c r="P85" s="176">
        <f t="shared" si="28"/>
        <v>0.93993102534205175</v>
      </c>
      <c r="Q85" s="177">
        <v>1755.9308986976639</v>
      </c>
      <c r="R85" s="176">
        <f t="shared" si="29"/>
        <v>6.9478908188585611E-2</v>
      </c>
      <c r="S85" s="176">
        <f t="shared" si="30"/>
        <v>8.8865232808318151E-2</v>
      </c>
      <c r="T85" s="178">
        <v>1324</v>
      </c>
      <c r="U85" s="179">
        <v>14508</v>
      </c>
      <c r="V85" s="179">
        <v>10762.611275964393</v>
      </c>
      <c r="Z85" s="1"/>
      <c r="AA85" s="1"/>
    </row>
    <row r="86" spans="2:29">
      <c r="B86" s="171">
        <v>1856</v>
      </c>
      <c r="C86" s="171" t="s">
        <v>105</v>
      </c>
      <c r="D86" s="171">
        <v>8017</v>
      </c>
      <c r="E86" s="171">
        <f t="shared" si="25"/>
        <v>16428.278688524588</v>
      </c>
      <c r="F86" s="172">
        <f t="shared" si="26"/>
        <v>1.0181531192101572</v>
      </c>
      <c r="G86" s="173">
        <f t="shared" si="17"/>
        <v>-175.74439197229293</v>
      </c>
      <c r="H86" s="173">
        <f t="shared" si="18"/>
        <v>-85.763263282478945</v>
      </c>
      <c r="I86" s="173">
        <f t="shared" si="19"/>
        <v>0</v>
      </c>
      <c r="J86" s="174">
        <f t="shared" si="20"/>
        <v>0</v>
      </c>
      <c r="K86" s="173">
        <f t="shared" si="21"/>
        <v>-183.6803091381706</v>
      </c>
      <c r="L86" s="174">
        <f t="shared" si="22"/>
        <v>-89.635990859427253</v>
      </c>
      <c r="M86" s="175">
        <f t="shared" si="27"/>
        <v>-175.3992541419062</v>
      </c>
      <c r="N86" s="175">
        <f t="shared" si="23"/>
        <v>7841.6007458580934</v>
      </c>
      <c r="O86" s="175">
        <f t="shared" si="24"/>
        <v>16068.853987414126</v>
      </c>
      <c r="P86" s="176">
        <f t="shared" si="28"/>
        <v>0.99587754259649708</v>
      </c>
      <c r="Q86" s="177">
        <v>-624.13678030807262</v>
      </c>
      <c r="R86" s="176">
        <f t="shared" si="29"/>
        <v>6.4957492029755579E-2</v>
      </c>
      <c r="S86" s="176">
        <f t="shared" si="30"/>
        <v>8.6780391456594663E-2</v>
      </c>
      <c r="T86" s="178">
        <v>488</v>
      </c>
      <c r="U86" s="179">
        <v>7528</v>
      </c>
      <c r="V86" s="179">
        <v>15116.465863453815</v>
      </c>
      <c r="Z86" s="1"/>
      <c r="AA86" s="1"/>
    </row>
    <row r="87" spans="2:29">
      <c r="B87" s="171">
        <v>1857</v>
      </c>
      <c r="C87" s="171" t="s">
        <v>106</v>
      </c>
      <c r="D87" s="171">
        <v>10870</v>
      </c>
      <c r="E87" s="171">
        <f t="shared" si="25"/>
        <v>15573.065902578797</v>
      </c>
      <c r="F87" s="172">
        <f t="shared" si="26"/>
        <v>0.96515075772676329</v>
      </c>
      <c r="G87" s="173">
        <f t="shared" si="17"/>
        <v>337.38327959518136</v>
      </c>
      <c r="H87" s="173">
        <f t="shared" si="18"/>
        <v>235.4935291574366</v>
      </c>
      <c r="I87" s="173">
        <f t="shared" si="19"/>
        <v>0</v>
      </c>
      <c r="J87" s="174">
        <f t="shared" si="20"/>
        <v>0</v>
      </c>
      <c r="K87" s="173">
        <f t="shared" si="21"/>
        <v>-183.6803091381706</v>
      </c>
      <c r="L87" s="174">
        <f t="shared" si="22"/>
        <v>-128.20885577844308</v>
      </c>
      <c r="M87" s="175">
        <f t="shared" si="27"/>
        <v>107.28467337899352</v>
      </c>
      <c r="N87" s="175">
        <f t="shared" si="23"/>
        <v>10977.284673378994</v>
      </c>
      <c r="O87" s="175">
        <f t="shared" si="24"/>
        <v>15726.768873035808</v>
      </c>
      <c r="P87" s="176">
        <f t="shared" si="28"/>
        <v>0.97467659800313944</v>
      </c>
      <c r="Q87" s="177">
        <v>155.77519823513546</v>
      </c>
      <c r="R87" s="176">
        <f t="shared" si="29"/>
        <v>0.12004121586810922</v>
      </c>
      <c r="S87" s="176">
        <f t="shared" si="30"/>
        <v>0.16818052314037762</v>
      </c>
      <c r="T87" s="178">
        <v>698</v>
      </c>
      <c r="U87" s="179">
        <v>9705</v>
      </c>
      <c r="V87" s="179">
        <v>13331.043956043955</v>
      </c>
      <c r="Z87" s="1"/>
      <c r="AA87" s="1"/>
    </row>
    <row r="88" spans="2:29">
      <c r="B88" s="171">
        <v>1859</v>
      </c>
      <c r="C88" s="171" t="s">
        <v>107</v>
      </c>
      <c r="D88" s="171">
        <v>17770</v>
      </c>
      <c r="E88" s="171">
        <f t="shared" si="25"/>
        <v>14353.796445880451</v>
      </c>
      <c r="F88" s="172">
        <f t="shared" si="26"/>
        <v>0.88958575033726517</v>
      </c>
      <c r="G88" s="173">
        <f t="shared" si="17"/>
        <v>1068.9449536141892</v>
      </c>
      <c r="H88" s="173">
        <f t="shared" si="18"/>
        <v>1323.3538525743661</v>
      </c>
      <c r="I88" s="173">
        <f t="shared" si="19"/>
        <v>58.813225041633807</v>
      </c>
      <c r="J88" s="174">
        <f t="shared" si="20"/>
        <v>72.810772601542666</v>
      </c>
      <c r="K88" s="173">
        <f t="shared" si="21"/>
        <v>-124.86708409653679</v>
      </c>
      <c r="L88" s="174">
        <f t="shared" si="22"/>
        <v>-154.58545011151253</v>
      </c>
      <c r="M88" s="175">
        <f t="shared" si="27"/>
        <v>1168.7684024628536</v>
      </c>
      <c r="N88" s="175">
        <f t="shared" si="23"/>
        <v>18938.768402462854</v>
      </c>
      <c r="O88" s="175">
        <f t="shared" si="24"/>
        <v>15297.874315398107</v>
      </c>
      <c r="P88" s="176">
        <f t="shared" si="28"/>
        <v>0.94809558242929759</v>
      </c>
      <c r="Q88" s="177">
        <v>698.26363136242912</v>
      </c>
      <c r="R88" s="176">
        <f t="shared" si="29"/>
        <v>9.7049018397333001E-2</v>
      </c>
      <c r="S88" s="176">
        <f t="shared" si="30"/>
        <v>0.12717798982343079</v>
      </c>
      <c r="T88" s="178">
        <v>1238</v>
      </c>
      <c r="U88" s="179">
        <v>16198</v>
      </c>
      <c r="V88" s="179">
        <v>12734.27672955975</v>
      </c>
      <c r="Z88" s="1"/>
      <c r="AA88" s="1"/>
    </row>
    <row r="89" spans="2:29">
      <c r="B89" s="171">
        <v>1860</v>
      </c>
      <c r="C89" s="171" t="s">
        <v>108</v>
      </c>
      <c r="D89" s="171">
        <v>148601</v>
      </c>
      <c r="E89" s="171">
        <f t="shared" si="25"/>
        <v>12898.272719381997</v>
      </c>
      <c r="F89" s="172">
        <f t="shared" si="26"/>
        <v>0.79937873289398587</v>
      </c>
      <c r="G89" s="173">
        <f t="shared" si="17"/>
        <v>1942.2591895132612</v>
      </c>
      <c r="H89" s="173">
        <f t="shared" si="18"/>
        <v>22376.768122382284</v>
      </c>
      <c r="I89" s="173">
        <f t="shared" si="19"/>
        <v>568.24652931609251</v>
      </c>
      <c r="J89" s="174">
        <f t="shared" si="20"/>
        <v>6546.7682642507016</v>
      </c>
      <c r="K89" s="173">
        <f t="shared" si="21"/>
        <v>384.56622017792188</v>
      </c>
      <c r="L89" s="174">
        <f t="shared" si="22"/>
        <v>4430.5874226698379</v>
      </c>
      <c r="M89" s="175">
        <f t="shared" si="27"/>
        <v>26807.355545052123</v>
      </c>
      <c r="N89" s="175">
        <f t="shared" si="23"/>
        <v>175408.35554505212</v>
      </c>
      <c r="O89" s="175">
        <f t="shared" si="24"/>
        <v>15225.098129073182</v>
      </c>
      <c r="P89" s="176">
        <f t="shared" si="28"/>
        <v>0.94358523155713347</v>
      </c>
      <c r="Q89" s="177">
        <v>10833.759051280827</v>
      </c>
      <c r="R89" s="176">
        <f t="shared" si="29"/>
        <v>9.4981246914398978E-2</v>
      </c>
      <c r="S89" s="176">
        <f t="shared" si="30"/>
        <v>8.6617532850648771E-2</v>
      </c>
      <c r="T89" s="178">
        <v>11521</v>
      </c>
      <c r="U89" s="179">
        <v>135711</v>
      </c>
      <c r="V89" s="179">
        <v>11870.112831277878</v>
      </c>
      <c r="Z89" s="1"/>
      <c r="AA89" s="1"/>
    </row>
    <row r="90" spans="2:29">
      <c r="B90" s="171">
        <v>1865</v>
      </c>
      <c r="C90" s="171" t="s">
        <v>109</v>
      </c>
      <c r="D90" s="171">
        <v>132979</v>
      </c>
      <c r="E90" s="171">
        <f t="shared" si="25"/>
        <v>13751.706308169598</v>
      </c>
      <c r="F90" s="172">
        <f t="shared" si="26"/>
        <v>0.85227082749119842</v>
      </c>
      <c r="G90" s="173">
        <f t="shared" si="17"/>
        <v>1430.1990362407009</v>
      </c>
      <c r="H90" s="173">
        <f t="shared" si="18"/>
        <v>13830.024680447579</v>
      </c>
      <c r="I90" s="173">
        <f t="shared" si="19"/>
        <v>269.54477324043233</v>
      </c>
      <c r="J90" s="174">
        <f t="shared" si="20"/>
        <v>2606.4979572349807</v>
      </c>
      <c r="K90" s="173">
        <f t="shared" si="21"/>
        <v>85.864464102261735</v>
      </c>
      <c r="L90" s="174">
        <f t="shared" si="22"/>
        <v>830.30936786887094</v>
      </c>
      <c r="M90" s="175">
        <f t="shared" si="27"/>
        <v>14660.33404831645</v>
      </c>
      <c r="N90" s="175">
        <f t="shared" si="23"/>
        <v>147639.33404831646</v>
      </c>
      <c r="O90" s="175">
        <f t="shared" si="24"/>
        <v>15267.769808512561</v>
      </c>
      <c r="P90" s="176">
        <f t="shared" si="28"/>
        <v>0.94622983628699409</v>
      </c>
      <c r="Q90" s="177">
        <v>5837.5951589172146</v>
      </c>
      <c r="R90" s="176">
        <f t="shared" si="29"/>
        <v>6.6801976703141544E-2</v>
      </c>
      <c r="S90" s="176">
        <f t="shared" si="30"/>
        <v>5.9962088124486508E-2</v>
      </c>
      <c r="T90" s="178">
        <v>9670</v>
      </c>
      <c r="U90" s="179">
        <v>124652</v>
      </c>
      <c r="V90" s="179">
        <v>12973.771856786012</v>
      </c>
      <c r="Z90" s="1"/>
      <c r="AA90" s="1"/>
    </row>
    <row r="91" spans="2:29">
      <c r="B91" s="171">
        <v>1866</v>
      </c>
      <c r="C91" s="171" t="s">
        <v>110</v>
      </c>
      <c r="D91" s="171">
        <v>112531</v>
      </c>
      <c r="E91" s="171">
        <f t="shared" si="25"/>
        <v>13953.006819590824</v>
      </c>
      <c r="F91" s="172">
        <f t="shared" si="26"/>
        <v>0.86474655592799965</v>
      </c>
      <c r="G91" s="173">
        <f t="shared" si="17"/>
        <v>1309.4187293879652</v>
      </c>
      <c r="H91" s="173">
        <f t="shared" si="18"/>
        <v>10560.462052513938</v>
      </c>
      <c r="I91" s="173">
        <f t="shared" si="19"/>
        <v>199.08959424300309</v>
      </c>
      <c r="J91" s="174">
        <f t="shared" si="20"/>
        <v>1605.65757756982</v>
      </c>
      <c r="K91" s="173">
        <f t="shared" si="21"/>
        <v>15.409285104832492</v>
      </c>
      <c r="L91" s="174">
        <f t="shared" si="22"/>
        <v>124.27588437047405</v>
      </c>
      <c r="M91" s="175">
        <f t="shared" si="27"/>
        <v>10684.737936884412</v>
      </c>
      <c r="N91" s="175">
        <f t="shared" si="23"/>
        <v>123215.73793688441</v>
      </c>
      <c r="O91" s="175">
        <f t="shared" si="24"/>
        <v>15277.834834083622</v>
      </c>
      <c r="P91" s="176">
        <f t="shared" si="28"/>
        <v>0.94685362270883411</v>
      </c>
      <c r="Q91" s="177">
        <v>1891.4981857980747</v>
      </c>
      <c r="R91" s="176">
        <f t="shared" si="29"/>
        <v>0.2021900539501095</v>
      </c>
      <c r="S91" s="176">
        <f t="shared" si="30"/>
        <v>0.20159380345837974</v>
      </c>
      <c r="T91" s="178">
        <v>8065</v>
      </c>
      <c r="U91" s="179">
        <v>93605</v>
      </c>
      <c r="V91" s="179">
        <v>11612.082868130505</v>
      </c>
      <c r="Z91" s="1"/>
      <c r="AA91" s="1"/>
    </row>
    <row r="92" spans="2:29">
      <c r="B92" s="171">
        <v>1867</v>
      </c>
      <c r="C92" s="171" t="s">
        <v>111</v>
      </c>
      <c r="D92" s="171">
        <v>39034</v>
      </c>
      <c r="E92" s="171">
        <f t="shared" si="25"/>
        <v>15152.950310559007</v>
      </c>
      <c r="F92" s="172">
        <f t="shared" si="26"/>
        <v>0.93911382418347278</v>
      </c>
      <c r="G92" s="173">
        <f t="shared" si="17"/>
        <v>589.4526348070558</v>
      </c>
      <c r="H92" s="173">
        <f t="shared" si="18"/>
        <v>1518.4299872629756</v>
      </c>
      <c r="I92" s="173">
        <f t="shared" si="19"/>
        <v>0</v>
      </c>
      <c r="J92" s="174">
        <f t="shared" si="20"/>
        <v>0</v>
      </c>
      <c r="K92" s="173">
        <f t="shared" si="21"/>
        <v>-183.6803091381706</v>
      </c>
      <c r="L92" s="174">
        <f t="shared" si="22"/>
        <v>-473.16047633992747</v>
      </c>
      <c r="M92" s="175">
        <f t="shared" si="27"/>
        <v>1045.2695109230481</v>
      </c>
      <c r="N92" s="175">
        <f t="shared" si="23"/>
        <v>40079.269510923048</v>
      </c>
      <c r="O92" s="175">
        <f t="shared" si="24"/>
        <v>15558.722636227891</v>
      </c>
      <c r="P92" s="176">
        <f t="shared" si="28"/>
        <v>0.96426182458582321</v>
      </c>
      <c r="Q92" s="177">
        <v>1302.3497287302425</v>
      </c>
      <c r="R92" s="176">
        <f t="shared" si="29"/>
        <v>0.37404956350323854</v>
      </c>
      <c r="S92" s="176">
        <f t="shared" si="30"/>
        <v>0.37031573316763194</v>
      </c>
      <c r="T92" s="178">
        <v>2576</v>
      </c>
      <c r="U92" s="179">
        <v>28408</v>
      </c>
      <c r="V92" s="179">
        <v>11057.99922148696</v>
      </c>
      <c r="Z92" s="1"/>
      <c r="AA92" s="1"/>
    </row>
    <row r="93" spans="2:29">
      <c r="B93" s="171">
        <v>1868</v>
      </c>
      <c r="C93" s="171" t="s">
        <v>112</v>
      </c>
      <c r="D93" s="171">
        <v>63216</v>
      </c>
      <c r="E93" s="171">
        <f t="shared" si="25"/>
        <v>14315.217391304348</v>
      </c>
      <c r="F93" s="172">
        <f t="shared" si="26"/>
        <v>0.8871947886609044</v>
      </c>
      <c r="G93" s="173">
        <f t="shared" si="17"/>
        <v>1092.0923863598509</v>
      </c>
      <c r="H93" s="173">
        <f t="shared" si="18"/>
        <v>4822.6799781651016</v>
      </c>
      <c r="I93" s="173">
        <f t="shared" si="19"/>
        <v>72.315894143269816</v>
      </c>
      <c r="J93" s="174">
        <f t="shared" si="20"/>
        <v>319.34698853667953</v>
      </c>
      <c r="K93" s="173">
        <f t="shared" si="21"/>
        <v>-111.36441499490078</v>
      </c>
      <c r="L93" s="174">
        <f t="shared" si="22"/>
        <v>-491.78525661748188</v>
      </c>
      <c r="M93" s="175">
        <f t="shared" si="27"/>
        <v>4330.8947215476201</v>
      </c>
      <c r="N93" s="175">
        <f t="shared" si="23"/>
        <v>67546.894721547622</v>
      </c>
      <c r="O93" s="175">
        <f t="shared" si="24"/>
        <v>15295.945362669299</v>
      </c>
      <c r="P93" s="176">
        <f t="shared" si="28"/>
        <v>0.94797603434547939</v>
      </c>
      <c r="Q93" s="177">
        <v>1713.5805503390375</v>
      </c>
      <c r="R93" s="176">
        <f t="shared" si="29"/>
        <v>8.9254945206423603E-2</v>
      </c>
      <c r="S93" s="176">
        <f t="shared" si="30"/>
        <v>8.7774979248262705E-2</v>
      </c>
      <c r="T93" s="178">
        <v>4416</v>
      </c>
      <c r="U93" s="179">
        <v>58036</v>
      </c>
      <c r="V93" s="179">
        <v>13160.090702947846</v>
      </c>
      <c r="Z93" s="1"/>
      <c r="AA93" s="1"/>
    </row>
    <row r="94" spans="2:29">
      <c r="B94" s="171">
        <v>1870</v>
      </c>
      <c r="C94" s="171" t="s">
        <v>113</v>
      </c>
      <c r="D94" s="171">
        <v>141315</v>
      </c>
      <c r="E94" s="171">
        <f t="shared" si="25"/>
        <v>13440.650561156554</v>
      </c>
      <c r="F94" s="172">
        <f t="shared" si="26"/>
        <v>0.83299294786216593</v>
      </c>
      <c r="G94" s="173">
        <f t="shared" si="17"/>
        <v>1616.8324844485276</v>
      </c>
      <c r="H94" s="173">
        <f t="shared" si="18"/>
        <v>16999.376741491822</v>
      </c>
      <c r="I94" s="173">
        <f t="shared" si="19"/>
        <v>378.41428469499783</v>
      </c>
      <c r="J94" s="174">
        <f t="shared" si="20"/>
        <v>3978.6477892832072</v>
      </c>
      <c r="K94" s="173">
        <f t="shared" si="21"/>
        <v>194.73397555682723</v>
      </c>
      <c r="L94" s="174">
        <f t="shared" si="22"/>
        <v>2047.4330190044816</v>
      </c>
      <c r="M94" s="175">
        <f t="shared" si="27"/>
        <v>19046.809760496304</v>
      </c>
      <c r="N94" s="175">
        <f t="shared" si="23"/>
        <v>160361.80976049631</v>
      </c>
      <c r="O94" s="175">
        <f t="shared" si="24"/>
        <v>15252.217021161909</v>
      </c>
      <c r="P94" s="176">
        <f t="shared" si="28"/>
        <v>0.94526594230554251</v>
      </c>
      <c r="Q94" s="177">
        <v>7195.06621518674</v>
      </c>
      <c r="R94" s="176">
        <f t="shared" si="29"/>
        <v>8.5810660253405766E-2</v>
      </c>
      <c r="S94" s="176">
        <f t="shared" si="30"/>
        <v>9.1180848034761869E-2</v>
      </c>
      <c r="T94" s="178">
        <v>10514</v>
      </c>
      <c r="U94" s="179">
        <v>130147</v>
      </c>
      <c r="V94" s="179">
        <v>12317.52791974257</v>
      </c>
      <c r="Z94" s="14"/>
      <c r="AA94" s="14"/>
      <c r="AB94" s="14"/>
      <c r="AC94" s="14"/>
    </row>
    <row r="95" spans="2:29">
      <c r="B95" s="171">
        <v>1871</v>
      </c>
      <c r="C95" s="171" t="s">
        <v>114</v>
      </c>
      <c r="D95" s="171">
        <v>65483</v>
      </c>
      <c r="E95" s="171">
        <f t="shared" si="25"/>
        <v>14272.667829119442</v>
      </c>
      <c r="F95" s="172">
        <f t="shared" si="26"/>
        <v>0.88455775222629296</v>
      </c>
      <c r="G95" s="173">
        <f t="shared" ref="G95:G158" si="31">($E$364-E95)*0.6</f>
        <v>1117.6221236707945</v>
      </c>
      <c r="H95" s="173">
        <f t="shared" ref="H95:H158" si="32">G95*T95/1000</f>
        <v>5127.650303401605</v>
      </c>
      <c r="I95" s="173">
        <f t="shared" ref="I95:I158" si="33">IF(E95&lt;E$364*0.9,(E$364*0.9-E95)*0.35,0)</f>
        <v>87.208240907986863</v>
      </c>
      <c r="J95" s="174">
        <f t="shared" ref="J95:J158" si="34">I95*T95/1000</f>
        <v>400.11140928584371</v>
      </c>
      <c r="K95" s="173">
        <f t="shared" ref="K95:K158" si="35">I95+J$366</f>
        <v>-96.472068230183737</v>
      </c>
      <c r="L95" s="174">
        <f t="shared" ref="L95:L158" si="36">K95*T95/1000</f>
        <v>-442.61384904008298</v>
      </c>
      <c r="M95" s="175">
        <f t="shared" si="27"/>
        <v>4685.0364543615224</v>
      </c>
      <c r="N95" s="175">
        <f t="shared" ref="N95:N158" si="37">D95+M95</f>
        <v>70168.036454361529</v>
      </c>
      <c r="O95" s="175">
        <f t="shared" ref="O95:O158" si="38">N95/T95*1000</f>
        <v>15293.817884560054</v>
      </c>
      <c r="P95" s="176">
        <f t="shared" si="28"/>
        <v>0.94784418252374891</v>
      </c>
      <c r="Q95" s="177">
        <v>15.657827209130119</v>
      </c>
      <c r="R95" s="176">
        <f t="shared" si="29"/>
        <v>0.11437663796330962</v>
      </c>
      <c r="S95" s="176">
        <f t="shared" si="30"/>
        <v>0.13259334412007692</v>
      </c>
      <c r="T95" s="178">
        <v>4588</v>
      </c>
      <c r="U95" s="179">
        <v>58762</v>
      </c>
      <c r="V95" s="179">
        <v>12601.758524555007</v>
      </c>
      <c r="Z95" s="14"/>
      <c r="AA95" s="14"/>
      <c r="AB95" s="13"/>
      <c r="AC95" s="13"/>
    </row>
    <row r="96" spans="2:29">
      <c r="B96" s="171">
        <v>1874</v>
      </c>
      <c r="C96" s="171" t="s">
        <v>115</v>
      </c>
      <c r="D96" s="171">
        <v>14505</v>
      </c>
      <c r="E96" s="171">
        <f t="shared" si="25"/>
        <v>14666.329625884731</v>
      </c>
      <c r="F96" s="172">
        <f t="shared" si="26"/>
        <v>0.9089551948244895</v>
      </c>
      <c r="G96" s="173">
        <f t="shared" si="31"/>
        <v>881.42504561162093</v>
      </c>
      <c r="H96" s="173">
        <f t="shared" si="32"/>
        <v>871.72937010989313</v>
      </c>
      <c r="I96" s="173">
        <f t="shared" si="33"/>
        <v>0</v>
      </c>
      <c r="J96" s="174">
        <f t="shared" si="34"/>
        <v>0</v>
      </c>
      <c r="K96" s="173">
        <f t="shared" si="35"/>
        <v>-183.6803091381706</v>
      </c>
      <c r="L96" s="174">
        <f t="shared" si="36"/>
        <v>-181.65982573765072</v>
      </c>
      <c r="M96" s="175">
        <f t="shared" si="27"/>
        <v>690.06954437224238</v>
      </c>
      <c r="N96" s="175">
        <f t="shared" si="37"/>
        <v>15195.069544372242</v>
      </c>
      <c r="O96" s="175">
        <f t="shared" si="38"/>
        <v>15364.074362358182</v>
      </c>
      <c r="P96" s="176">
        <f t="shared" si="28"/>
        <v>0.95219837284222997</v>
      </c>
      <c r="Q96" s="177">
        <v>412.70927085179017</v>
      </c>
      <c r="R96" s="176">
        <f t="shared" si="29"/>
        <v>0.12016371920611631</v>
      </c>
      <c r="S96" s="176">
        <f t="shared" si="30"/>
        <v>0.14961190595976542</v>
      </c>
      <c r="T96" s="178">
        <v>989</v>
      </c>
      <c r="U96" s="179">
        <v>12949</v>
      </c>
      <c r="V96" s="179">
        <v>12757.635467980295</v>
      </c>
      <c r="Z96" s="14"/>
      <c r="AA96" s="14"/>
      <c r="AB96" s="13"/>
      <c r="AC96" s="13"/>
    </row>
    <row r="97" spans="2:29">
      <c r="B97" s="171">
        <v>1875</v>
      </c>
      <c r="C97" s="171" t="s">
        <v>116</v>
      </c>
      <c r="D97" s="171">
        <v>39390</v>
      </c>
      <c r="E97" s="171">
        <f t="shared" si="25"/>
        <v>14583.487597186228</v>
      </c>
      <c r="F97" s="172">
        <f t="shared" si="26"/>
        <v>0.90382100690862499</v>
      </c>
      <c r="G97" s="173">
        <f t="shared" si="31"/>
        <v>931.13026283072315</v>
      </c>
      <c r="H97" s="173">
        <f t="shared" si="32"/>
        <v>2514.9828399057833</v>
      </c>
      <c r="I97" s="173">
        <f t="shared" si="33"/>
        <v>0</v>
      </c>
      <c r="J97" s="174">
        <f t="shared" si="34"/>
        <v>0</v>
      </c>
      <c r="K97" s="173">
        <f t="shared" si="35"/>
        <v>-183.6803091381706</v>
      </c>
      <c r="L97" s="174">
        <f t="shared" si="36"/>
        <v>-496.12051498219876</v>
      </c>
      <c r="M97" s="175">
        <f t="shared" si="27"/>
        <v>2018.8623249235845</v>
      </c>
      <c r="N97" s="175">
        <f t="shared" si="37"/>
        <v>41408.862324923582</v>
      </c>
      <c r="O97" s="175">
        <f t="shared" si="38"/>
        <v>15330.93755087878</v>
      </c>
      <c r="P97" s="176">
        <f t="shared" si="28"/>
        <v>0.95014469767588405</v>
      </c>
      <c r="Q97" s="177">
        <v>2362.65474274083</v>
      </c>
      <c r="R97" s="176">
        <f t="shared" si="29"/>
        <v>-4.742327875988489E-2</v>
      </c>
      <c r="S97" s="176">
        <f t="shared" si="30"/>
        <v>-2.4499366549367477E-2</v>
      </c>
      <c r="T97" s="178">
        <v>2701</v>
      </c>
      <c r="U97" s="179">
        <v>41351</v>
      </c>
      <c r="V97" s="179">
        <v>14949.746926970354</v>
      </c>
      <c r="W97" s="1"/>
      <c r="X97" s="133"/>
      <c r="Z97" s="13"/>
      <c r="AA97" s="13"/>
      <c r="AB97" s="13"/>
      <c r="AC97" s="13"/>
    </row>
    <row r="98" spans="2:29" ht="29.1" customHeight="1">
      <c r="B98" s="171">
        <v>3001</v>
      </c>
      <c r="C98" s="171" t="s">
        <v>117</v>
      </c>
      <c r="D98" s="171">
        <v>387335</v>
      </c>
      <c r="E98" s="171">
        <f t="shared" si="25"/>
        <v>12340.618727498646</v>
      </c>
      <c r="F98" s="172">
        <f t="shared" si="26"/>
        <v>0.76481776871502827</v>
      </c>
      <c r="G98" s="173">
        <f t="shared" si="31"/>
        <v>2276.851584643272</v>
      </c>
      <c r="H98" s="173">
        <f t="shared" si="32"/>
        <v>71463.540687198372</v>
      </c>
      <c r="I98" s="173">
        <f t="shared" si="33"/>
        <v>763.42542647526545</v>
      </c>
      <c r="J98" s="174">
        <f t="shared" si="34"/>
        <v>23961.633860779155</v>
      </c>
      <c r="K98" s="173">
        <f t="shared" si="35"/>
        <v>579.74511733709483</v>
      </c>
      <c r="L98" s="174">
        <f t="shared" si="36"/>
        <v>18196.459997859398</v>
      </c>
      <c r="M98" s="175">
        <f t="shared" si="27"/>
        <v>89660.000685057777</v>
      </c>
      <c r="N98" s="175">
        <f t="shared" si="37"/>
        <v>476995.00068505778</v>
      </c>
      <c r="O98" s="175">
        <f t="shared" si="38"/>
        <v>15197.215429479013</v>
      </c>
      <c r="P98" s="176">
        <f t="shared" si="28"/>
        <v>0.94185718334818558</v>
      </c>
      <c r="Q98" s="177">
        <v>31246.259529776122</v>
      </c>
      <c r="R98" s="176">
        <f t="shared" si="29"/>
        <v>0.1089177791583522</v>
      </c>
      <c r="S98" s="176">
        <f t="shared" si="30"/>
        <v>0.10842315243683649</v>
      </c>
      <c r="T98" s="178">
        <v>31387</v>
      </c>
      <c r="U98" s="179">
        <v>349291</v>
      </c>
      <c r="V98" s="179">
        <v>11133.490581072896</v>
      </c>
      <c r="Z98" s="14"/>
      <c r="AA98" s="14"/>
      <c r="AB98" s="13"/>
      <c r="AC98" s="13"/>
    </row>
    <row r="99" spans="2:29">
      <c r="B99" s="171">
        <v>3002</v>
      </c>
      <c r="C99" s="171" t="s">
        <v>118</v>
      </c>
      <c r="D99" s="171">
        <v>708316</v>
      </c>
      <c r="E99" s="171">
        <f t="shared" si="25"/>
        <v>14261.013127164371</v>
      </c>
      <c r="F99" s="172">
        <f t="shared" si="26"/>
        <v>0.88383544458993002</v>
      </c>
      <c r="G99" s="173">
        <f t="shared" si="31"/>
        <v>1124.6149448438368</v>
      </c>
      <c r="H99" s="173">
        <f t="shared" si="32"/>
        <v>55857.375080503691</v>
      </c>
      <c r="I99" s="173">
        <f t="shared" si="33"/>
        <v>91.28738659226164</v>
      </c>
      <c r="J99" s="174">
        <f t="shared" si="34"/>
        <v>4534.061917264451</v>
      </c>
      <c r="K99" s="173">
        <f t="shared" si="35"/>
        <v>-92.392922545908959</v>
      </c>
      <c r="L99" s="174">
        <f t="shared" si="36"/>
        <v>-4588.9716770102068</v>
      </c>
      <c r="M99" s="175">
        <f t="shared" si="27"/>
        <v>51268.403403493481</v>
      </c>
      <c r="N99" s="175">
        <f t="shared" si="37"/>
        <v>759584.40340349346</v>
      </c>
      <c r="O99" s="175">
        <f t="shared" si="38"/>
        <v>15293.2351494623</v>
      </c>
      <c r="P99" s="176">
        <f t="shared" si="28"/>
        <v>0.94780806714193067</v>
      </c>
      <c r="Q99" s="177">
        <v>16116.669695253491</v>
      </c>
      <c r="R99" s="176">
        <f t="shared" si="29"/>
        <v>0.11927260775303554</v>
      </c>
      <c r="S99" s="176">
        <f t="shared" si="30"/>
        <v>0.11037124913053326</v>
      </c>
      <c r="T99" s="178">
        <v>49668</v>
      </c>
      <c r="U99" s="179">
        <v>632836</v>
      </c>
      <c r="V99" s="179">
        <v>12843.463966066607</v>
      </c>
      <c r="Z99" s="14"/>
      <c r="AA99" s="14"/>
      <c r="AB99" s="13"/>
      <c r="AC99" s="13"/>
    </row>
    <row r="100" spans="2:29">
      <c r="B100" s="171">
        <v>3003</v>
      </c>
      <c r="C100" s="171" t="s">
        <v>119</v>
      </c>
      <c r="D100" s="171">
        <v>746312</v>
      </c>
      <c r="E100" s="171">
        <f t="shared" si="25"/>
        <v>13008.29673011225</v>
      </c>
      <c r="F100" s="172">
        <f t="shared" si="26"/>
        <v>0.80619754159798396</v>
      </c>
      <c r="G100" s="173">
        <f t="shared" si="31"/>
        <v>1876.2447830751098</v>
      </c>
      <c r="H100" s="173">
        <f t="shared" si="32"/>
        <v>107643.9156945852</v>
      </c>
      <c r="I100" s="173">
        <f t="shared" si="33"/>
        <v>529.73812556050416</v>
      </c>
      <c r="J100" s="174">
        <f t="shared" si="34"/>
        <v>30392.135739657246</v>
      </c>
      <c r="K100" s="173">
        <f t="shared" si="35"/>
        <v>346.05781642233353</v>
      </c>
      <c r="L100" s="174">
        <f t="shared" si="36"/>
        <v>19854.02904378212</v>
      </c>
      <c r="M100" s="175">
        <f t="shared" si="27"/>
        <v>127497.94473836733</v>
      </c>
      <c r="N100" s="175">
        <f t="shared" si="37"/>
        <v>873809.94473836734</v>
      </c>
      <c r="O100" s="175">
        <f t="shared" si="38"/>
        <v>15230.599329609693</v>
      </c>
      <c r="P100" s="176">
        <f t="shared" si="28"/>
        <v>0.94392617199233331</v>
      </c>
      <c r="Q100" s="177">
        <v>45471.075166225346</v>
      </c>
      <c r="R100" s="176">
        <f t="shared" si="29"/>
        <v>0.10730919142357345</v>
      </c>
      <c r="S100" s="176">
        <f t="shared" si="30"/>
        <v>9.4956861323331365E-2</v>
      </c>
      <c r="T100" s="178">
        <v>57372</v>
      </c>
      <c r="U100" s="179">
        <v>673987</v>
      </c>
      <c r="V100" s="179">
        <v>11880.191073820772</v>
      </c>
      <c r="Z100" s="1"/>
      <c r="AA100" s="1"/>
    </row>
    <row r="101" spans="2:29">
      <c r="B101" s="171">
        <v>3004</v>
      </c>
      <c r="C101" s="171" t="s">
        <v>120</v>
      </c>
      <c r="D101" s="171">
        <v>1125341</v>
      </c>
      <c r="E101" s="171">
        <f t="shared" si="25"/>
        <v>13526.871251186998</v>
      </c>
      <c r="F101" s="172">
        <f t="shared" si="26"/>
        <v>0.83833653048328793</v>
      </c>
      <c r="G101" s="173">
        <f t="shared" si="31"/>
        <v>1565.1000704302608</v>
      </c>
      <c r="H101" s="173">
        <f t="shared" si="32"/>
        <v>130205.37015930467</v>
      </c>
      <c r="I101" s="173">
        <f t="shared" si="33"/>
        <v>348.23704318434227</v>
      </c>
      <c r="J101" s="174">
        <f t="shared" si="34"/>
        <v>28970.884333634989</v>
      </c>
      <c r="K101" s="173">
        <f t="shared" si="35"/>
        <v>164.55673404617167</v>
      </c>
      <c r="L101" s="174">
        <f t="shared" si="36"/>
        <v>13689.96837550316</v>
      </c>
      <c r="M101" s="175">
        <f t="shared" si="27"/>
        <v>143895.33853480784</v>
      </c>
      <c r="N101" s="175">
        <f t="shared" si="37"/>
        <v>1269236.3385348078</v>
      </c>
      <c r="O101" s="175">
        <f t="shared" si="38"/>
        <v>15256.52805566343</v>
      </c>
      <c r="P101" s="176">
        <f t="shared" si="28"/>
        <v>0.94553312143659851</v>
      </c>
      <c r="Q101" s="177">
        <v>46144.246189845027</v>
      </c>
      <c r="R101" s="176">
        <f t="shared" si="29"/>
        <v>0.12593774700591315</v>
      </c>
      <c r="S101" s="176">
        <f t="shared" si="30"/>
        <v>0.11500223921582529</v>
      </c>
      <c r="T101" s="178">
        <v>83193</v>
      </c>
      <c r="U101" s="179">
        <v>999470</v>
      </c>
      <c r="V101" s="179">
        <v>12131.698731565211</v>
      </c>
      <c r="Z101" s="1"/>
      <c r="AA101" s="1"/>
    </row>
    <row r="102" spans="2:29">
      <c r="B102" s="171">
        <v>3005</v>
      </c>
      <c r="C102" s="171" t="s">
        <v>121</v>
      </c>
      <c r="D102" s="171">
        <v>1512515</v>
      </c>
      <c r="E102" s="171">
        <f t="shared" si="25"/>
        <v>14849.105135530488</v>
      </c>
      <c r="F102" s="172">
        <f t="shared" si="26"/>
        <v>0.92028282438260278</v>
      </c>
      <c r="G102" s="173">
        <f t="shared" si="31"/>
        <v>771.7597398241669</v>
      </c>
      <c r="H102" s="173">
        <f t="shared" si="32"/>
        <v>78610.675338749817</v>
      </c>
      <c r="I102" s="173">
        <f t="shared" si="33"/>
        <v>0</v>
      </c>
      <c r="J102" s="174">
        <f t="shared" si="34"/>
        <v>0</v>
      </c>
      <c r="K102" s="173">
        <f t="shared" si="35"/>
        <v>-183.6803091381706</v>
      </c>
      <c r="L102" s="174">
        <f t="shared" si="36"/>
        <v>-18709.492608504919</v>
      </c>
      <c r="M102" s="175">
        <f t="shared" si="27"/>
        <v>59901.182730244895</v>
      </c>
      <c r="N102" s="175">
        <f t="shared" si="37"/>
        <v>1572416.1827302449</v>
      </c>
      <c r="O102" s="175">
        <f t="shared" si="38"/>
        <v>15437.184566216485</v>
      </c>
      <c r="P102" s="176">
        <f t="shared" si="28"/>
        <v>0.95672942466547528</v>
      </c>
      <c r="Q102" s="177">
        <v>18249.723376837595</v>
      </c>
      <c r="R102" s="176">
        <f t="shared" si="29"/>
        <v>0.10804767964296677</v>
      </c>
      <c r="S102" s="176">
        <f t="shared" si="30"/>
        <v>0.10290226733309604</v>
      </c>
      <c r="T102" s="178">
        <v>101859</v>
      </c>
      <c r="U102" s="179">
        <v>1365027</v>
      </c>
      <c r="V102" s="179">
        <v>13463.663622196358</v>
      </c>
      <c r="Z102" s="14"/>
      <c r="AA102" s="14"/>
    </row>
    <row r="103" spans="2:29">
      <c r="B103" s="171">
        <v>3006</v>
      </c>
      <c r="C103" s="171" t="s">
        <v>122</v>
      </c>
      <c r="D103" s="171">
        <v>465684</v>
      </c>
      <c r="E103" s="171">
        <f t="shared" si="25"/>
        <v>16815.339062612838</v>
      </c>
      <c r="F103" s="172">
        <f t="shared" si="26"/>
        <v>1.0421414343996163</v>
      </c>
      <c r="G103" s="173">
        <f t="shared" si="31"/>
        <v>-407.98061642524334</v>
      </c>
      <c r="H103" s="173">
        <f t="shared" si="32"/>
        <v>-11298.615191280689</v>
      </c>
      <c r="I103" s="173">
        <f t="shared" si="33"/>
        <v>0</v>
      </c>
      <c r="J103" s="174">
        <f t="shared" si="34"/>
        <v>0</v>
      </c>
      <c r="K103" s="173">
        <f t="shared" si="35"/>
        <v>-183.6803091381706</v>
      </c>
      <c r="L103" s="174">
        <f t="shared" si="36"/>
        <v>-5086.8424812724961</v>
      </c>
      <c r="M103" s="175">
        <f t="shared" si="27"/>
        <v>-16385.457672553184</v>
      </c>
      <c r="N103" s="175">
        <f t="shared" si="37"/>
        <v>449298.5423274468</v>
      </c>
      <c r="O103" s="175">
        <f t="shared" si="38"/>
        <v>16223.678137049426</v>
      </c>
      <c r="P103" s="176">
        <f t="shared" si="28"/>
        <v>1.0054728686722807</v>
      </c>
      <c r="Q103" s="177">
        <v>-7198.607535925712</v>
      </c>
      <c r="R103" s="176">
        <f t="shared" si="29"/>
        <v>0.10074386084342048</v>
      </c>
      <c r="S103" s="176">
        <f t="shared" si="30"/>
        <v>0.10189651383556517</v>
      </c>
      <c r="T103" s="178">
        <v>27694</v>
      </c>
      <c r="U103" s="179">
        <v>423063</v>
      </c>
      <c r="V103" s="179">
        <v>15260.361432745374</v>
      </c>
      <c r="Z103" s="14"/>
      <c r="AA103" s="14"/>
    </row>
    <row r="104" spans="2:29">
      <c r="B104" s="171">
        <v>3007</v>
      </c>
      <c r="C104" s="171" t="s">
        <v>123</v>
      </c>
      <c r="D104" s="171">
        <v>428998</v>
      </c>
      <c r="E104" s="171">
        <f t="shared" si="25"/>
        <v>13912.696610994</v>
      </c>
      <c r="F104" s="172">
        <f t="shared" si="26"/>
        <v>0.86224830486974746</v>
      </c>
      <c r="G104" s="173">
        <f t="shared" si="31"/>
        <v>1333.6048545460594</v>
      </c>
      <c r="H104" s="173">
        <f t="shared" si="32"/>
        <v>41121.705689927745</v>
      </c>
      <c r="I104" s="173">
        <f t="shared" si="33"/>
        <v>213.19816725189148</v>
      </c>
      <c r="J104" s="174">
        <f t="shared" si="34"/>
        <v>6573.9654872120736</v>
      </c>
      <c r="K104" s="173">
        <f t="shared" si="35"/>
        <v>29.517858113720877</v>
      </c>
      <c r="L104" s="174">
        <f t="shared" si="36"/>
        <v>910.18315493658326</v>
      </c>
      <c r="M104" s="175">
        <f t="shared" si="27"/>
        <v>42031.888844864327</v>
      </c>
      <c r="N104" s="175">
        <f t="shared" si="37"/>
        <v>471029.88884486433</v>
      </c>
      <c r="O104" s="175">
        <f t="shared" si="38"/>
        <v>15275.819323653781</v>
      </c>
      <c r="P104" s="176">
        <f t="shared" si="28"/>
        <v>0.94672871015592153</v>
      </c>
      <c r="Q104" s="177">
        <v>17405.855710983757</v>
      </c>
      <c r="R104" s="176">
        <f t="shared" si="29"/>
        <v>0.10786640463395045</v>
      </c>
      <c r="S104" s="176">
        <f t="shared" si="30"/>
        <v>0.10089620575284175</v>
      </c>
      <c r="T104" s="178">
        <v>30835</v>
      </c>
      <c r="U104" s="179">
        <v>387229</v>
      </c>
      <c r="V104" s="179">
        <v>12637.609738585556</v>
      </c>
      <c r="Z104" s="14"/>
      <c r="AA104" s="14"/>
    </row>
    <row r="105" spans="2:29">
      <c r="B105" s="171">
        <v>3011</v>
      </c>
      <c r="C105" s="171" t="s">
        <v>124</v>
      </c>
      <c r="D105" s="171">
        <v>83584</v>
      </c>
      <c r="E105" s="171">
        <f t="shared" si="25"/>
        <v>17806.561567959096</v>
      </c>
      <c r="F105" s="172">
        <f t="shared" si="26"/>
        <v>1.1035730855655144</v>
      </c>
      <c r="G105" s="173">
        <f t="shared" si="31"/>
        <v>-1002.7141196329976</v>
      </c>
      <c r="H105" s="173">
        <f t="shared" si="32"/>
        <v>-4706.7400775572905</v>
      </c>
      <c r="I105" s="173">
        <f t="shared" si="33"/>
        <v>0</v>
      </c>
      <c r="J105" s="174">
        <f t="shared" si="34"/>
        <v>0</v>
      </c>
      <c r="K105" s="173">
        <f t="shared" si="35"/>
        <v>-183.6803091381706</v>
      </c>
      <c r="L105" s="174">
        <f t="shared" si="36"/>
        <v>-862.19537109457281</v>
      </c>
      <c r="M105" s="175">
        <f t="shared" si="27"/>
        <v>-5568.9354486518632</v>
      </c>
      <c r="N105" s="175">
        <f t="shared" si="37"/>
        <v>78015.064551348143</v>
      </c>
      <c r="O105" s="175">
        <f t="shared" si="38"/>
        <v>16620.167139187932</v>
      </c>
      <c r="P105" s="176">
        <f t="shared" si="28"/>
        <v>1.0300455291386401</v>
      </c>
      <c r="Q105" s="177">
        <v>-3700.1301138743161</v>
      </c>
      <c r="R105" s="176">
        <f t="shared" si="29"/>
        <v>0.16093726127477534</v>
      </c>
      <c r="S105" s="176">
        <f t="shared" si="30"/>
        <v>0.15450684610793591</v>
      </c>
      <c r="T105" s="178">
        <v>4694</v>
      </c>
      <c r="U105" s="179">
        <v>71997</v>
      </c>
      <c r="V105" s="179">
        <v>15423.521850899742</v>
      </c>
      <c r="Z105" s="14"/>
      <c r="AA105" s="14"/>
    </row>
    <row r="106" spans="2:29">
      <c r="B106" s="171">
        <v>3012</v>
      </c>
      <c r="C106" s="171" t="s">
        <v>125</v>
      </c>
      <c r="D106" s="171">
        <v>16841</v>
      </c>
      <c r="E106" s="171">
        <f t="shared" si="25"/>
        <v>12710.188679245282</v>
      </c>
      <c r="F106" s="172">
        <f t="shared" si="26"/>
        <v>0.78772210375044638</v>
      </c>
      <c r="G106" s="173">
        <f t="shared" si="31"/>
        <v>2055.1096135952903</v>
      </c>
      <c r="H106" s="173">
        <f t="shared" si="32"/>
        <v>2723.0202380137598</v>
      </c>
      <c r="I106" s="173">
        <f t="shared" si="33"/>
        <v>634.07594336394277</v>
      </c>
      <c r="J106" s="174">
        <f t="shared" si="34"/>
        <v>840.15062495722407</v>
      </c>
      <c r="K106" s="173">
        <f t="shared" si="35"/>
        <v>450.39563422577214</v>
      </c>
      <c r="L106" s="174">
        <f t="shared" si="36"/>
        <v>596.77421534914811</v>
      </c>
      <c r="M106" s="175">
        <f t="shared" si="27"/>
        <v>3319.7944533629079</v>
      </c>
      <c r="N106" s="175">
        <f t="shared" si="37"/>
        <v>20160.794453362909</v>
      </c>
      <c r="O106" s="175">
        <f t="shared" si="38"/>
        <v>15215.693927066348</v>
      </c>
      <c r="P106" s="176">
        <f t="shared" si="28"/>
        <v>0.94300240009995662</v>
      </c>
      <c r="Q106" s="177">
        <v>1158.9537317027234</v>
      </c>
      <c r="R106" s="176">
        <f t="shared" si="29"/>
        <v>0.12004522479382815</v>
      </c>
      <c r="S106" s="176">
        <f t="shared" si="30"/>
        <v>0.12004522479382813</v>
      </c>
      <c r="T106" s="178">
        <v>1325</v>
      </c>
      <c r="U106" s="179">
        <v>15036</v>
      </c>
      <c r="V106" s="179">
        <v>11347.924528301886</v>
      </c>
      <c r="Z106" s="14"/>
      <c r="AA106" s="14"/>
    </row>
    <row r="107" spans="2:29">
      <c r="B107" s="171">
        <v>3013</v>
      </c>
      <c r="C107" s="171" t="s">
        <v>126</v>
      </c>
      <c r="D107" s="171">
        <v>44784</v>
      </c>
      <c r="E107" s="171">
        <f t="shared" si="25"/>
        <v>12436.54540405443</v>
      </c>
      <c r="F107" s="172">
        <f t="shared" si="26"/>
        <v>0.770762886082617</v>
      </c>
      <c r="G107" s="173">
        <f t="shared" si="31"/>
        <v>2219.2955787098017</v>
      </c>
      <c r="H107" s="173">
        <f t="shared" si="32"/>
        <v>7991.6833789339962</v>
      </c>
      <c r="I107" s="173">
        <f t="shared" si="33"/>
        <v>729.8510896807411</v>
      </c>
      <c r="J107" s="174">
        <f t="shared" si="34"/>
        <v>2628.1937739403484</v>
      </c>
      <c r="K107" s="173">
        <f t="shared" si="35"/>
        <v>546.17078054257047</v>
      </c>
      <c r="L107" s="174">
        <f t="shared" si="36"/>
        <v>1966.7609807337963</v>
      </c>
      <c r="M107" s="175">
        <f t="shared" si="27"/>
        <v>9958.444359667792</v>
      </c>
      <c r="N107" s="175">
        <f t="shared" si="37"/>
        <v>54742.444359667788</v>
      </c>
      <c r="O107" s="175">
        <f t="shared" si="38"/>
        <v>15202.0117633068</v>
      </c>
      <c r="P107" s="176">
        <f t="shared" si="28"/>
        <v>0.94215443921656483</v>
      </c>
      <c r="Q107" s="177">
        <v>4439.6716512162257</v>
      </c>
      <c r="R107" s="176">
        <f t="shared" si="29"/>
        <v>0.11890068707058089</v>
      </c>
      <c r="S107" s="176">
        <f t="shared" si="30"/>
        <v>0.11703637045785589</v>
      </c>
      <c r="T107" s="178">
        <v>3601</v>
      </c>
      <c r="U107" s="179">
        <v>40025</v>
      </c>
      <c r="V107" s="179">
        <v>11133.518776077884</v>
      </c>
      <c r="Z107" s="14"/>
      <c r="AA107" s="14"/>
    </row>
    <row r="108" spans="2:29">
      <c r="B108" s="171">
        <v>3014</v>
      </c>
      <c r="C108" s="171" t="s">
        <v>127</v>
      </c>
      <c r="D108" s="171">
        <v>609569</v>
      </c>
      <c r="E108" s="171">
        <f t="shared" si="25"/>
        <v>13485.741465896772</v>
      </c>
      <c r="F108" s="172">
        <f t="shared" si="26"/>
        <v>0.83578748563326732</v>
      </c>
      <c r="G108" s="173">
        <f t="shared" si="31"/>
        <v>1589.7779416043966</v>
      </c>
      <c r="H108" s="173">
        <f t="shared" si="32"/>
        <v>71859.552738460334</v>
      </c>
      <c r="I108" s="173">
        <f t="shared" si="33"/>
        <v>362.63246803592142</v>
      </c>
      <c r="J108" s="174">
        <f t="shared" si="34"/>
        <v>16391.350187691685</v>
      </c>
      <c r="K108" s="173">
        <f t="shared" si="35"/>
        <v>178.95215889775082</v>
      </c>
      <c r="L108" s="174">
        <f t="shared" si="36"/>
        <v>8088.8165343372348</v>
      </c>
      <c r="M108" s="175">
        <f t="shared" si="27"/>
        <v>79948.369272797572</v>
      </c>
      <c r="N108" s="175">
        <f t="shared" si="37"/>
        <v>689517.3692727976</v>
      </c>
      <c r="O108" s="175">
        <f t="shared" si="38"/>
        <v>15254.471566398921</v>
      </c>
      <c r="P108" s="176">
        <f t="shared" si="28"/>
        <v>0.94540566919409763</v>
      </c>
      <c r="Q108" s="177">
        <v>39122.324661656479</v>
      </c>
      <c r="R108" s="176">
        <f t="shared" si="29"/>
        <v>0.10537100538388028</v>
      </c>
      <c r="S108" s="176">
        <f t="shared" si="30"/>
        <v>9.5369086373194606E-2</v>
      </c>
      <c r="T108" s="178">
        <v>45201</v>
      </c>
      <c r="U108" s="179">
        <v>551461</v>
      </c>
      <c r="V108" s="179">
        <v>12311.595820682263</v>
      </c>
      <c r="Z108" s="14"/>
      <c r="AA108" s="14"/>
    </row>
    <row r="109" spans="2:29">
      <c r="B109" s="171">
        <v>3015</v>
      </c>
      <c r="C109" s="171" t="s">
        <v>128</v>
      </c>
      <c r="D109" s="171">
        <v>49940</v>
      </c>
      <c r="E109" s="171">
        <f t="shared" si="25"/>
        <v>13056.209150326797</v>
      </c>
      <c r="F109" s="172">
        <f t="shared" si="26"/>
        <v>0.80916694460211147</v>
      </c>
      <c r="G109" s="173">
        <f t="shared" si="31"/>
        <v>1847.4973309463817</v>
      </c>
      <c r="H109" s="173">
        <f t="shared" si="32"/>
        <v>7066.6772908699104</v>
      </c>
      <c r="I109" s="173">
        <f t="shared" si="33"/>
        <v>512.96877848541283</v>
      </c>
      <c r="J109" s="174">
        <f t="shared" si="34"/>
        <v>1962.1055777067043</v>
      </c>
      <c r="K109" s="173">
        <f t="shared" si="35"/>
        <v>329.2884693472422</v>
      </c>
      <c r="L109" s="174">
        <f t="shared" si="36"/>
        <v>1259.5283952532016</v>
      </c>
      <c r="M109" s="175">
        <f t="shared" si="27"/>
        <v>8326.2056861231122</v>
      </c>
      <c r="N109" s="175">
        <f t="shared" si="37"/>
        <v>58266.20568612311</v>
      </c>
      <c r="O109" s="175">
        <f t="shared" si="38"/>
        <v>15232.994950620421</v>
      </c>
      <c r="P109" s="176">
        <f t="shared" si="28"/>
        <v>0.94407464214253978</v>
      </c>
      <c r="Q109" s="177">
        <v>4362.7862443493723</v>
      </c>
      <c r="R109" s="176">
        <f t="shared" si="29"/>
        <v>0.12088701351169368</v>
      </c>
      <c r="S109" s="176">
        <f t="shared" si="30"/>
        <v>0.11502616638222085</v>
      </c>
      <c r="T109" s="178">
        <v>3825</v>
      </c>
      <c r="U109" s="179">
        <v>44554</v>
      </c>
      <c r="V109" s="179">
        <v>11709.32982917214</v>
      </c>
      <c r="Z109" s="14"/>
      <c r="AA109" s="14"/>
    </row>
    <row r="110" spans="2:29">
      <c r="B110" s="171">
        <v>3016</v>
      </c>
      <c r="C110" s="171" t="s">
        <v>129</v>
      </c>
      <c r="D110" s="171">
        <v>103971</v>
      </c>
      <c r="E110" s="171">
        <f t="shared" si="25"/>
        <v>12645.463390902456</v>
      </c>
      <c r="F110" s="172">
        <f t="shared" si="26"/>
        <v>0.78371071244966095</v>
      </c>
      <c r="G110" s="173">
        <f t="shared" si="31"/>
        <v>2093.9447866009859</v>
      </c>
      <c r="H110" s="173">
        <f t="shared" si="32"/>
        <v>17216.414035433307</v>
      </c>
      <c r="I110" s="173">
        <f t="shared" si="33"/>
        <v>656.72979428393194</v>
      </c>
      <c r="J110" s="174">
        <f t="shared" si="34"/>
        <v>5399.632368602488</v>
      </c>
      <c r="K110" s="173">
        <f t="shared" si="35"/>
        <v>473.04948514576131</v>
      </c>
      <c r="L110" s="174">
        <f t="shared" si="36"/>
        <v>3889.4128668684493</v>
      </c>
      <c r="M110" s="175">
        <f t="shared" si="27"/>
        <v>21105.826902301756</v>
      </c>
      <c r="N110" s="175">
        <f t="shared" si="37"/>
        <v>125076.82690230175</v>
      </c>
      <c r="O110" s="175">
        <f t="shared" si="38"/>
        <v>15212.457662649203</v>
      </c>
      <c r="P110" s="176">
        <f t="shared" si="28"/>
        <v>0.94280183053491717</v>
      </c>
      <c r="Q110" s="177">
        <v>8008.2329675922974</v>
      </c>
      <c r="R110" s="176">
        <f t="shared" si="29"/>
        <v>8.5394243718094606E-2</v>
      </c>
      <c r="S110" s="176">
        <f t="shared" si="30"/>
        <v>8.9750605922265886E-2</v>
      </c>
      <c r="T110" s="178">
        <v>8222</v>
      </c>
      <c r="U110" s="179">
        <v>95791</v>
      </c>
      <c r="V110" s="179">
        <v>11603.997577225924</v>
      </c>
      <c r="Z110" s="14"/>
      <c r="AA110" s="14"/>
    </row>
    <row r="111" spans="2:29">
      <c r="B111" s="171">
        <v>3017</v>
      </c>
      <c r="C111" s="171" t="s">
        <v>130</v>
      </c>
      <c r="D111" s="171">
        <v>105522</v>
      </c>
      <c r="E111" s="171">
        <f t="shared" si="25"/>
        <v>13943.181818181818</v>
      </c>
      <c r="F111" s="172">
        <f t="shared" si="26"/>
        <v>0.8641376451577063</v>
      </c>
      <c r="G111" s="173">
        <f t="shared" si="31"/>
        <v>1315.3137302333689</v>
      </c>
      <c r="H111" s="173">
        <f t="shared" si="32"/>
        <v>9954.294310406136</v>
      </c>
      <c r="I111" s="173">
        <f t="shared" si="33"/>
        <v>202.5283447361553</v>
      </c>
      <c r="J111" s="174">
        <f t="shared" si="34"/>
        <v>1532.7345129632233</v>
      </c>
      <c r="K111" s="173">
        <f t="shared" si="35"/>
        <v>18.848035597984705</v>
      </c>
      <c r="L111" s="174">
        <f t="shared" si="36"/>
        <v>142.64193340554826</v>
      </c>
      <c r="M111" s="175">
        <f t="shared" si="27"/>
        <v>10096.936243811684</v>
      </c>
      <c r="N111" s="175">
        <f t="shared" si="37"/>
        <v>115618.93624381168</v>
      </c>
      <c r="O111" s="175">
        <f t="shared" si="38"/>
        <v>15277.343584013171</v>
      </c>
      <c r="P111" s="176">
        <f t="shared" si="28"/>
        <v>0.9468231771703195</v>
      </c>
      <c r="Q111" s="177">
        <v>2871.2501822839322</v>
      </c>
      <c r="R111" s="176">
        <f t="shared" si="29"/>
        <v>0.13420611376241454</v>
      </c>
      <c r="S111" s="176">
        <f t="shared" si="30"/>
        <v>0.12521399341017547</v>
      </c>
      <c r="T111" s="178">
        <v>7568</v>
      </c>
      <c r="U111" s="179">
        <v>93036</v>
      </c>
      <c r="V111" s="179">
        <v>12391.58231220032</v>
      </c>
      <c r="Z111" s="14"/>
      <c r="AA111" s="14"/>
    </row>
    <row r="112" spans="2:29">
      <c r="B112" s="171">
        <v>3018</v>
      </c>
      <c r="C112" s="171" t="s">
        <v>131</v>
      </c>
      <c r="D112" s="171">
        <v>76791</v>
      </c>
      <c r="E112" s="171">
        <f t="shared" si="25"/>
        <v>13228.42377260982</v>
      </c>
      <c r="F112" s="172">
        <f t="shared" si="26"/>
        <v>0.8198400563854864</v>
      </c>
      <c r="G112" s="173">
        <f t="shared" si="31"/>
        <v>1744.1685575765678</v>
      </c>
      <c r="H112" s="173">
        <f t="shared" si="32"/>
        <v>10124.898476731976</v>
      </c>
      <c r="I112" s="173">
        <f t="shared" si="33"/>
        <v>452.69366068635458</v>
      </c>
      <c r="J112" s="174">
        <f t="shared" si="34"/>
        <v>2627.8867002842881</v>
      </c>
      <c r="K112" s="173">
        <f t="shared" si="35"/>
        <v>269.013351548184</v>
      </c>
      <c r="L112" s="174">
        <f t="shared" si="36"/>
        <v>1561.622505737208</v>
      </c>
      <c r="M112" s="175">
        <f t="shared" si="27"/>
        <v>11686.520982469185</v>
      </c>
      <c r="N112" s="175">
        <f t="shared" si="37"/>
        <v>88477.520982469185</v>
      </c>
      <c r="O112" s="175">
        <f t="shared" si="38"/>
        <v>15241.605681734571</v>
      </c>
      <c r="P112" s="176">
        <f t="shared" si="28"/>
        <v>0.9446082977317084</v>
      </c>
      <c r="Q112" s="177">
        <v>3859.1955943655112</v>
      </c>
      <c r="R112" s="176">
        <f t="shared" si="29"/>
        <v>0.12729007633587786</v>
      </c>
      <c r="S112" s="176">
        <f t="shared" si="30"/>
        <v>0.11389076276702771</v>
      </c>
      <c r="T112" s="178">
        <v>5805</v>
      </c>
      <c r="U112" s="179">
        <v>68120</v>
      </c>
      <c r="V112" s="179">
        <v>11875.871687587169</v>
      </c>
      <c r="Z112" s="14"/>
      <c r="AA112" s="14"/>
    </row>
    <row r="113" spans="2:27">
      <c r="B113" s="171">
        <v>3019</v>
      </c>
      <c r="C113" s="171" t="s">
        <v>132</v>
      </c>
      <c r="D113" s="171">
        <v>285651</v>
      </c>
      <c r="E113" s="171">
        <f t="shared" si="25"/>
        <v>15617.878622197923</v>
      </c>
      <c r="F113" s="172">
        <f t="shared" si="26"/>
        <v>0.96792805479638111</v>
      </c>
      <c r="G113" s="173">
        <f t="shared" si="31"/>
        <v>310.49564782370618</v>
      </c>
      <c r="H113" s="173">
        <f t="shared" si="32"/>
        <v>5678.9653986955864</v>
      </c>
      <c r="I113" s="173">
        <f t="shared" si="33"/>
        <v>0</v>
      </c>
      <c r="J113" s="174">
        <f t="shared" si="34"/>
        <v>0</v>
      </c>
      <c r="K113" s="173">
        <f t="shared" si="35"/>
        <v>-183.6803091381706</v>
      </c>
      <c r="L113" s="174">
        <f t="shared" si="36"/>
        <v>-3359.5128541371405</v>
      </c>
      <c r="M113" s="175">
        <f t="shared" si="27"/>
        <v>2319.4525445584459</v>
      </c>
      <c r="N113" s="175">
        <f t="shared" si="37"/>
        <v>287970.45254455844</v>
      </c>
      <c r="O113" s="175">
        <f t="shared" si="38"/>
        <v>15744.693960883458</v>
      </c>
      <c r="P113" s="176">
        <f t="shared" si="28"/>
        <v>0.97578751683098652</v>
      </c>
      <c r="Q113" s="177">
        <v>-115.4103499704338</v>
      </c>
      <c r="R113" s="176">
        <f t="shared" si="29"/>
        <v>0.1162122769243995</v>
      </c>
      <c r="S113" s="176">
        <f t="shared" si="30"/>
        <v>0.10107719520339067</v>
      </c>
      <c r="T113" s="178">
        <v>18290</v>
      </c>
      <c r="U113" s="179">
        <v>255911</v>
      </c>
      <c r="V113" s="179">
        <v>14184.181354617005</v>
      </c>
      <c r="Z113" s="14"/>
      <c r="AA113" s="14"/>
    </row>
    <row r="114" spans="2:27">
      <c r="B114" s="171">
        <v>3020</v>
      </c>
      <c r="C114" s="171" t="s">
        <v>133</v>
      </c>
      <c r="D114" s="171">
        <v>1097125</v>
      </c>
      <c r="E114" s="171">
        <f t="shared" si="25"/>
        <v>18275.060798880633</v>
      </c>
      <c r="F114" s="172">
        <f t="shared" si="26"/>
        <v>1.1326086261936092</v>
      </c>
      <c r="G114" s="173">
        <f t="shared" si="31"/>
        <v>-1283.8136581859201</v>
      </c>
      <c r="H114" s="173">
        <f t="shared" si="32"/>
        <v>-77072.469155533516</v>
      </c>
      <c r="I114" s="173">
        <f t="shared" si="33"/>
        <v>0</v>
      </c>
      <c r="J114" s="174">
        <f t="shared" si="34"/>
        <v>0</v>
      </c>
      <c r="K114" s="173">
        <f t="shared" si="35"/>
        <v>-183.6803091381706</v>
      </c>
      <c r="L114" s="174">
        <f t="shared" si="36"/>
        <v>-11027.063678800932</v>
      </c>
      <c r="M114" s="175">
        <f t="shared" si="27"/>
        <v>-88099.532834334444</v>
      </c>
      <c r="N114" s="175">
        <f t="shared" si="37"/>
        <v>1009025.4671656656</v>
      </c>
      <c r="O114" s="175">
        <f t="shared" si="38"/>
        <v>16807.566831556545</v>
      </c>
      <c r="P114" s="176">
        <f t="shared" si="28"/>
        <v>1.0416597453898782</v>
      </c>
      <c r="Q114" s="177">
        <v>-41494.534311105766</v>
      </c>
      <c r="R114" s="180">
        <f t="shared" si="29"/>
        <v>0.1168087542944395</v>
      </c>
      <c r="S114" s="181">
        <f t="shared" si="30"/>
        <v>0.10293096286452216</v>
      </c>
      <c r="T114" s="178">
        <v>60034</v>
      </c>
      <c r="U114" s="179">
        <v>982375</v>
      </c>
      <c r="V114" s="179">
        <v>16569.541897179868</v>
      </c>
      <c r="W114" s="101"/>
      <c r="X114" s="101"/>
      <c r="Y114" s="14"/>
      <c r="Z114" s="14"/>
      <c r="AA114" s="14"/>
    </row>
    <row r="115" spans="2:27">
      <c r="B115" s="171">
        <v>3021</v>
      </c>
      <c r="C115" s="171" t="s">
        <v>134</v>
      </c>
      <c r="D115" s="171">
        <v>305981</v>
      </c>
      <c r="E115" s="171">
        <f t="shared" si="25"/>
        <v>14970.448652086698</v>
      </c>
      <c r="F115" s="172">
        <f t="shared" si="26"/>
        <v>0.92780316672765528</v>
      </c>
      <c r="G115" s="173">
        <f t="shared" si="31"/>
        <v>698.95362989044111</v>
      </c>
      <c r="H115" s="173">
        <f t="shared" si="32"/>
        <v>14285.913241330725</v>
      </c>
      <c r="I115" s="173">
        <f t="shared" si="33"/>
        <v>0</v>
      </c>
      <c r="J115" s="174">
        <f t="shared" si="34"/>
        <v>0</v>
      </c>
      <c r="K115" s="173">
        <f t="shared" si="35"/>
        <v>-183.6803091381706</v>
      </c>
      <c r="L115" s="174">
        <f t="shared" si="36"/>
        <v>-3754.241838475069</v>
      </c>
      <c r="M115" s="175">
        <f t="shared" si="27"/>
        <v>10531.671402855656</v>
      </c>
      <c r="N115" s="175">
        <f t="shared" si="37"/>
        <v>316512.67140285566</v>
      </c>
      <c r="O115" s="175">
        <f t="shared" si="38"/>
        <v>15485.721972838968</v>
      </c>
      <c r="P115" s="176">
        <f t="shared" si="28"/>
        <v>0.95973756160349621</v>
      </c>
      <c r="Q115" s="177">
        <v>4072.9694508996054</v>
      </c>
      <c r="R115" s="180">
        <f t="shared" si="29"/>
        <v>8.9350051978752801E-2</v>
      </c>
      <c r="S115" s="181">
        <f t="shared" si="30"/>
        <v>8.9350051978752829E-2</v>
      </c>
      <c r="T115" s="178">
        <v>20439</v>
      </c>
      <c r="U115" s="179">
        <v>280884</v>
      </c>
      <c r="V115" s="179">
        <v>13742.551005430794</v>
      </c>
      <c r="W115" s="101"/>
      <c r="X115" s="101"/>
      <c r="Y115" s="14"/>
      <c r="Z115" s="14"/>
      <c r="AA115" s="14"/>
    </row>
    <row r="116" spans="2:27">
      <c r="B116" s="171">
        <v>3022</v>
      </c>
      <c r="C116" s="171" t="s">
        <v>135</v>
      </c>
      <c r="D116" s="171">
        <v>298216</v>
      </c>
      <c r="E116" s="171">
        <f t="shared" si="25"/>
        <v>18693.411897448754</v>
      </c>
      <c r="F116" s="172">
        <f t="shared" si="26"/>
        <v>1.1585362041223706</v>
      </c>
      <c r="G116" s="173">
        <f t="shared" si="31"/>
        <v>-1534.8243173267924</v>
      </c>
      <c r="H116" s="173">
        <f t="shared" si="32"/>
        <v>-24485.052334314321</v>
      </c>
      <c r="I116" s="173">
        <f t="shared" si="33"/>
        <v>0</v>
      </c>
      <c r="J116" s="174">
        <f t="shared" si="34"/>
        <v>0</v>
      </c>
      <c r="K116" s="173">
        <f t="shared" si="35"/>
        <v>-183.6803091381706</v>
      </c>
      <c r="L116" s="174">
        <f t="shared" si="36"/>
        <v>-2930.2519716812353</v>
      </c>
      <c r="M116" s="175">
        <f t="shared" si="27"/>
        <v>-27415.304305995556</v>
      </c>
      <c r="N116" s="175">
        <f t="shared" si="37"/>
        <v>270800.69569400442</v>
      </c>
      <c r="O116" s="175">
        <f t="shared" si="38"/>
        <v>16974.907270983793</v>
      </c>
      <c r="P116" s="176">
        <f t="shared" si="28"/>
        <v>1.0520307765613826</v>
      </c>
      <c r="Q116" s="177">
        <v>-11770.280891912418</v>
      </c>
      <c r="R116" s="180">
        <f t="shared" si="29"/>
        <v>7.2325981114842758E-2</v>
      </c>
      <c r="S116" s="180">
        <f t="shared" si="30"/>
        <v>6.7217426324851601E-2</v>
      </c>
      <c r="T116" s="178">
        <v>15953</v>
      </c>
      <c r="U116" s="179">
        <v>278102</v>
      </c>
      <c r="V116" s="179">
        <v>17516.029476601372</v>
      </c>
      <c r="X116" s="11"/>
      <c r="Y116" s="13"/>
      <c r="Z116" s="14"/>
      <c r="AA116" s="14"/>
    </row>
    <row r="117" spans="2:27">
      <c r="B117" s="171">
        <v>3023</v>
      </c>
      <c r="C117" s="171" t="s">
        <v>136</v>
      </c>
      <c r="D117" s="171">
        <v>334484</v>
      </c>
      <c r="E117" s="171">
        <f t="shared" si="25"/>
        <v>16888.866447866701</v>
      </c>
      <c r="F117" s="172">
        <f t="shared" si="26"/>
        <v>1.0466983413076956</v>
      </c>
      <c r="G117" s="173">
        <f t="shared" si="31"/>
        <v>-452.09704757756117</v>
      </c>
      <c r="H117" s="173">
        <f t="shared" si="32"/>
        <v>-8953.7820272735989</v>
      </c>
      <c r="I117" s="173">
        <f t="shared" si="33"/>
        <v>0</v>
      </c>
      <c r="J117" s="174">
        <f t="shared" si="34"/>
        <v>0</v>
      </c>
      <c r="K117" s="173">
        <f t="shared" si="35"/>
        <v>-183.6803091381706</v>
      </c>
      <c r="L117" s="174">
        <f t="shared" si="36"/>
        <v>-3637.7885224814686</v>
      </c>
      <c r="M117" s="175">
        <f t="shared" si="27"/>
        <v>-12591.570549755068</v>
      </c>
      <c r="N117" s="175">
        <f t="shared" si="37"/>
        <v>321892.42945024493</v>
      </c>
      <c r="O117" s="175">
        <f t="shared" si="38"/>
        <v>16253.089091150969</v>
      </c>
      <c r="P117" s="176">
        <f t="shared" si="28"/>
        <v>1.0072956314355124</v>
      </c>
      <c r="Q117" s="177">
        <v>-3546.3535801621128</v>
      </c>
      <c r="R117" s="180">
        <f t="shared" si="29"/>
        <v>0.14182133481714623</v>
      </c>
      <c r="S117" s="180">
        <f t="shared" si="30"/>
        <v>0.13092488279591727</v>
      </c>
      <c r="T117" s="178">
        <v>19805</v>
      </c>
      <c r="U117" s="179">
        <v>292939</v>
      </c>
      <c r="V117" s="179">
        <v>14933.676590538336</v>
      </c>
      <c r="X117" s="11"/>
      <c r="Y117" s="13"/>
      <c r="Z117" s="14"/>
      <c r="AA117" s="14"/>
    </row>
    <row r="118" spans="2:27">
      <c r="B118" s="171">
        <v>3024</v>
      </c>
      <c r="C118" s="171" t="s">
        <v>137</v>
      </c>
      <c r="D118" s="171">
        <v>3299162</v>
      </c>
      <c r="E118" s="171">
        <f t="shared" si="25"/>
        <v>25727.870360983525</v>
      </c>
      <c r="F118" s="172">
        <f t="shared" si="26"/>
        <v>1.5945012837508952</v>
      </c>
      <c r="G118" s="173">
        <f t="shared" si="31"/>
        <v>-5755.4993954476549</v>
      </c>
      <c r="H118" s="173">
        <f t="shared" si="32"/>
        <v>-738044.95397643908</v>
      </c>
      <c r="I118" s="173">
        <f t="shared" si="33"/>
        <v>0</v>
      </c>
      <c r="J118" s="174">
        <f t="shared" si="34"/>
        <v>0</v>
      </c>
      <c r="K118" s="173">
        <f t="shared" si="35"/>
        <v>-183.6803091381706</v>
      </c>
      <c r="L118" s="174">
        <f t="shared" si="36"/>
        <v>-23553.877081715029</v>
      </c>
      <c r="M118" s="175">
        <f t="shared" si="27"/>
        <v>-761598.83105815412</v>
      </c>
      <c r="N118" s="175">
        <f t="shared" si="37"/>
        <v>2537563.1689418461</v>
      </c>
      <c r="O118" s="175">
        <f t="shared" si="38"/>
        <v>19788.690656397699</v>
      </c>
      <c r="P118" s="176">
        <f t="shared" si="28"/>
        <v>1.2264168084127922</v>
      </c>
      <c r="Q118" s="177">
        <v>-316028.18510704016</v>
      </c>
      <c r="R118" s="180">
        <f t="shared" si="29"/>
        <v>0.10738227550344986</v>
      </c>
      <c r="S118" s="180">
        <f t="shared" si="30"/>
        <v>0.10304715192135551</v>
      </c>
      <c r="T118" s="178">
        <v>128233</v>
      </c>
      <c r="U118" s="179">
        <v>2979244</v>
      </c>
      <c r="V118" s="179">
        <v>23324.361353156241</v>
      </c>
      <c r="X118" s="11"/>
      <c r="Y118" s="13"/>
      <c r="Z118" s="14"/>
      <c r="AA118" s="14"/>
    </row>
    <row r="119" spans="2:27">
      <c r="B119" s="171">
        <v>3025</v>
      </c>
      <c r="C119" s="171" t="s">
        <v>138</v>
      </c>
      <c r="D119" s="171">
        <v>2021813</v>
      </c>
      <c r="E119" s="171">
        <f t="shared" si="25"/>
        <v>21301.301164199547</v>
      </c>
      <c r="F119" s="172">
        <f t="shared" si="26"/>
        <v>1.3201618157789179</v>
      </c>
      <c r="G119" s="173">
        <f t="shared" si="31"/>
        <v>-3099.5578773772686</v>
      </c>
      <c r="H119" s="173">
        <f t="shared" si="32"/>
        <v>-294194.53593126347</v>
      </c>
      <c r="I119" s="173">
        <f t="shared" si="33"/>
        <v>0</v>
      </c>
      <c r="J119" s="174">
        <f t="shared" si="34"/>
        <v>0</v>
      </c>
      <c r="K119" s="173">
        <f t="shared" si="35"/>
        <v>-183.6803091381706</v>
      </c>
      <c r="L119" s="174">
        <f t="shared" si="36"/>
        <v>-17434.016541849465</v>
      </c>
      <c r="M119" s="175">
        <f t="shared" si="27"/>
        <v>-311628.55247311294</v>
      </c>
      <c r="N119" s="175">
        <f t="shared" si="37"/>
        <v>1710184.4475268871</v>
      </c>
      <c r="O119" s="175">
        <f t="shared" si="38"/>
        <v>18018.062977684105</v>
      </c>
      <c r="P119" s="176">
        <f t="shared" si="28"/>
        <v>1.1166810212240013</v>
      </c>
      <c r="Q119" s="177">
        <v>-132717.63676147876</v>
      </c>
      <c r="R119" s="180">
        <f t="shared" si="29"/>
        <v>0.10607544329170487</v>
      </c>
      <c r="S119" s="180">
        <f t="shared" si="30"/>
        <v>0.10055176673773274</v>
      </c>
      <c r="T119" s="178">
        <v>94915</v>
      </c>
      <c r="U119" s="179">
        <v>1827916</v>
      </c>
      <c r="V119" s="179">
        <v>19355.110598151226</v>
      </c>
      <c r="X119" s="11"/>
      <c r="Y119" s="13"/>
      <c r="Z119" s="14"/>
      <c r="AA119" s="14"/>
    </row>
    <row r="120" spans="2:27">
      <c r="B120" s="171">
        <v>3026</v>
      </c>
      <c r="C120" s="171" t="s">
        <v>139</v>
      </c>
      <c r="D120" s="171">
        <v>222591</v>
      </c>
      <c r="E120" s="171">
        <f t="shared" si="25"/>
        <v>12653.686544255585</v>
      </c>
      <c r="F120" s="172">
        <f t="shared" si="26"/>
        <v>0.78422034765825277</v>
      </c>
      <c r="G120" s="173">
        <f t="shared" si="31"/>
        <v>2089.0108945891088</v>
      </c>
      <c r="H120" s="173">
        <f t="shared" si="32"/>
        <v>36747.790646717011</v>
      </c>
      <c r="I120" s="173">
        <f t="shared" si="33"/>
        <v>653.85169061033696</v>
      </c>
      <c r="J120" s="174">
        <f t="shared" si="34"/>
        <v>11501.905089526437</v>
      </c>
      <c r="K120" s="173">
        <f t="shared" si="35"/>
        <v>470.17138147216633</v>
      </c>
      <c r="L120" s="174">
        <f t="shared" si="36"/>
        <v>8270.7847714768777</v>
      </c>
      <c r="M120" s="175">
        <f t="shared" si="27"/>
        <v>45018.57541819389</v>
      </c>
      <c r="N120" s="175">
        <f t="shared" si="37"/>
        <v>267609.57541819388</v>
      </c>
      <c r="O120" s="175">
        <f t="shared" si="38"/>
        <v>15212.86882031686</v>
      </c>
      <c r="P120" s="176">
        <f t="shared" si="28"/>
        <v>0.94282731229534678</v>
      </c>
      <c r="Q120" s="177">
        <v>14661.405391986875</v>
      </c>
      <c r="R120" s="180">
        <f t="shared" si="29"/>
        <v>0.14732897612469589</v>
      </c>
      <c r="S120" s="180">
        <f t="shared" si="30"/>
        <v>0.13421925386893649</v>
      </c>
      <c r="T120" s="178">
        <v>17591</v>
      </c>
      <c r="U120" s="179">
        <v>194008</v>
      </c>
      <c r="V120" s="179">
        <v>11156.296722254168</v>
      </c>
      <c r="X120" s="11"/>
      <c r="Y120" s="13"/>
      <c r="Z120" s="14"/>
      <c r="AA120" s="14"/>
    </row>
    <row r="121" spans="2:27">
      <c r="B121" s="171">
        <v>3027</v>
      </c>
      <c r="C121" s="171" t="s">
        <v>140</v>
      </c>
      <c r="D121" s="171">
        <v>304817</v>
      </c>
      <c r="E121" s="171">
        <f t="shared" si="25"/>
        <v>16274.265883609181</v>
      </c>
      <c r="F121" s="172">
        <f t="shared" si="26"/>
        <v>1.0086080767442986</v>
      </c>
      <c r="G121" s="173">
        <f t="shared" si="31"/>
        <v>-83.33670902304911</v>
      </c>
      <c r="H121" s="173">
        <f t="shared" si="32"/>
        <v>-1560.8965600017098</v>
      </c>
      <c r="I121" s="173">
        <f t="shared" si="33"/>
        <v>0</v>
      </c>
      <c r="J121" s="174">
        <f t="shared" si="34"/>
        <v>0</v>
      </c>
      <c r="K121" s="173">
        <f t="shared" si="35"/>
        <v>-183.6803091381706</v>
      </c>
      <c r="L121" s="174">
        <f t="shared" si="36"/>
        <v>-3440.3321901579357</v>
      </c>
      <c r="M121" s="175">
        <f t="shared" si="27"/>
        <v>-5001.2287501596456</v>
      </c>
      <c r="N121" s="175">
        <f t="shared" si="37"/>
        <v>299815.77124984033</v>
      </c>
      <c r="O121" s="175">
        <f t="shared" si="38"/>
        <v>16007.248865447962</v>
      </c>
      <c r="P121" s="176">
        <f t="shared" si="28"/>
        <v>0.99205952561015365</v>
      </c>
      <c r="Q121" s="177">
        <v>-3514.9767006531411</v>
      </c>
      <c r="R121" s="180">
        <f t="shared" si="29"/>
        <v>0.1311555103646363</v>
      </c>
      <c r="S121" s="180">
        <f t="shared" si="30"/>
        <v>0.11907696780868697</v>
      </c>
      <c r="T121" s="178">
        <v>18730</v>
      </c>
      <c r="U121" s="179">
        <v>269474</v>
      </c>
      <c r="V121" s="179">
        <v>14542.579600647599</v>
      </c>
      <c r="X121" s="11"/>
      <c r="Y121" s="13"/>
      <c r="Z121" s="14"/>
      <c r="AA121" s="14"/>
    </row>
    <row r="122" spans="2:27">
      <c r="B122" s="171">
        <v>3028</v>
      </c>
      <c r="C122" s="171" t="s">
        <v>141</v>
      </c>
      <c r="D122" s="171">
        <v>153728</v>
      </c>
      <c r="E122" s="171">
        <f t="shared" si="25"/>
        <v>13893.176683235428</v>
      </c>
      <c r="F122" s="172">
        <f t="shared" si="26"/>
        <v>0.86103854481448194</v>
      </c>
      <c r="G122" s="173">
        <f t="shared" si="31"/>
        <v>1345.3168112012029</v>
      </c>
      <c r="H122" s="173">
        <f t="shared" si="32"/>
        <v>14885.930515941311</v>
      </c>
      <c r="I122" s="173">
        <f t="shared" si="33"/>
        <v>220.03014196739184</v>
      </c>
      <c r="J122" s="174">
        <f t="shared" si="34"/>
        <v>2434.6335208691908</v>
      </c>
      <c r="K122" s="173">
        <f t="shared" si="35"/>
        <v>36.349832829221242</v>
      </c>
      <c r="L122" s="174">
        <f t="shared" si="36"/>
        <v>402.21090025533306</v>
      </c>
      <c r="M122" s="175">
        <f t="shared" si="27"/>
        <v>15288.141416196644</v>
      </c>
      <c r="N122" s="175">
        <f t="shared" si="37"/>
        <v>169016.14141619665</v>
      </c>
      <c r="O122" s="175">
        <f t="shared" si="38"/>
        <v>15274.843327265853</v>
      </c>
      <c r="P122" s="176">
        <f t="shared" si="28"/>
        <v>0.94666822215315827</v>
      </c>
      <c r="Q122" s="177">
        <v>5084.3972009740501</v>
      </c>
      <c r="R122" s="180">
        <f t="shared" si="29"/>
        <v>0.12193840315282441</v>
      </c>
      <c r="S122" s="180">
        <f t="shared" si="30"/>
        <v>0.12650118924788784</v>
      </c>
      <c r="T122" s="178">
        <v>11065</v>
      </c>
      <c r="U122" s="179">
        <v>137020</v>
      </c>
      <c r="V122" s="179">
        <v>12333.033303330334</v>
      </c>
      <c r="X122" s="11"/>
      <c r="Y122" s="13"/>
      <c r="Z122" s="14"/>
      <c r="AA122" s="14"/>
    </row>
    <row r="123" spans="2:27">
      <c r="B123" s="171">
        <v>3029</v>
      </c>
      <c r="C123" s="171" t="s">
        <v>142</v>
      </c>
      <c r="D123" s="171">
        <v>706162</v>
      </c>
      <c r="E123" s="171">
        <f t="shared" si="25"/>
        <v>16522.274216190923</v>
      </c>
      <c r="F123" s="172">
        <f t="shared" si="26"/>
        <v>1.0239785523854619</v>
      </c>
      <c r="G123" s="173">
        <f t="shared" si="31"/>
        <v>-232.1417085720939</v>
      </c>
      <c r="H123" s="173">
        <f t="shared" si="32"/>
        <v>-9921.7366243712931</v>
      </c>
      <c r="I123" s="173">
        <f t="shared" si="33"/>
        <v>0</v>
      </c>
      <c r="J123" s="174">
        <f t="shared" si="34"/>
        <v>0</v>
      </c>
      <c r="K123" s="173">
        <f t="shared" si="35"/>
        <v>-183.6803091381706</v>
      </c>
      <c r="L123" s="174">
        <f t="shared" si="36"/>
        <v>-7850.4964125654114</v>
      </c>
      <c r="M123" s="175">
        <f t="shared" si="27"/>
        <v>-17772.233036936705</v>
      </c>
      <c r="N123" s="175">
        <f t="shared" si="37"/>
        <v>688389.76696306327</v>
      </c>
      <c r="O123" s="175">
        <f t="shared" si="38"/>
        <v>16106.452198480656</v>
      </c>
      <c r="P123" s="176">
        <f t="shared" si="28"/>
        <v>0.99820771586661883</v>
      </c>
      <c r="Q123" s="177">
        <v>-9442.1496094990216</v>
      </c>
      <c r="R123" s="180">
        <f t="shared" si="29"/>
        <v>0.13459363230889856</v>
      </c>
      <c r="S123" s="180">
        <f t="shared" si="30"/>
        <v>0.10061422544517874</v>
      </c>
      <c r="T123" s="178">
        <v>42740</v>
      </c>
      <c r="U123" s="179">
        <v>622392</v>
      </c>
      <c r="V123" s="179">
        <v>15011.866859623733</v>
      </c>
      <c r="X123" s="11"/>
      <c r="Y123" s="13"/>
      <c r="Z123" s="14"/>
      <c r="AA123" s="14"/>
    </row>
    <row r="124" spans="2:27">
      <c r="B124" s="171">
        <v>3030</v>
      </c>
      <c r="C124" s="171" t="s">
        <v>143</v>
      </c>
      <c r="D124" s="171">
        <v>1449609</v>
      </c>
      <c r="E124" s="171">
        <f t="shared" si="25"/>
        <v>16671.178682736652</v>
      </c>
      <c r="F124" s="172">
        <f t="shared" si="26"/>
        <v>1.0332070023011406</v>
      </c>
      <c r="G124" s="173">
        <f t="shared" si="31"/>
        <v>-321.48438849953163</v>
      </c>
      <c r="H124" s="173">
        <f t="shared" si="32"/>
        <v>-27954.032033199772</v>
      </c>
      <c r="I124" s="173">
        <f t="shared" si="33"/>
        <v>0</v>
      </c>
      <c r="J124" s="174">
        <f t="shared" si="34"/>
        <v>0</v>
      </c>
      <c r="K124" s="173">
        <f t="shared" si="35"/>
        <v>-183.6803091381706</v>
      </c>
      <c r="L124" s="174">
        <f t="shared" si="36"/>
        <v>-15971.553920491349</v>
      </c>
      <c r="M124" s="175">
        <f t="shared" si="27"/>
        <v>-43925.585953691123</v>
      </c>
      <c r="N124" s="175">
        <f t="shared" si="37"/>
        <v>1405683.414046309</v>
      </c>
      <c r="O124" s="175">
        <f t="shared" si="38"/>
        <v>16166.013985098949</v>
      </c>
      <c r="P124" s="176">
        <f t="shared" si="28"/>
        <v>1.0018990958328904</v>
      </c>
      <c r="Q124" s="177">
        <v>-18031.032933897346</v>
      </c>
      <c r="R124" s="180">
        <f t="shared" si="29"/>
        <v>0.1265355129256247</v>
      </c>
      <c r="S124" s="180">
        <f t="shared" si="30"/>
        <v>0.11396850031492879</v>
      </c>
      <c r="T124" s="178">
        <v>86953</v>
      </c>
      <c r="U124" s="179">
        <v>1286785</v>
      </c>
      <c r="V124" s="179">
        <v>14965.574590325994</v>
      </c>
      <c r="W124" s="101"/>
      <c r="X124" s="101"/>
      <c r="Y124" s="14"/>
      <c r="Z124" s="14"/>
      <c r="AA124" s="14"/>
    </row>
    <row r="125" spans="2:27">
      <c r="B125" s="171">
        <v>3031</v>
      </c>
      <c r="C125" s="171" t="s">
        <v>144</v>
      </c>
      <c r="D125" s="171">
        <v>421340</v>
      </c>
      <c r="E125" s="171">
        <f t="shared" si="25"/>
        <v>17229.901038684879</v>
      </c>
      <c r="F125" s="172">
        <f t="shared" si="26"/>
        <v>1.0678341790289432</v>
      </c>
      <c r="G125" s="173">
        <f t="shared" si="31"/>
        <v>-656.71780206846745</v>
      </c>
      <c r="H125" s="173">
        <f t="shared" si="32"/>
        <v>-16059.377131782303</v>
      </c>
      <c r="I125" s="173">
        <f t="shared" si="33"/>
        <v>0</v>
      </c>
      <c r="J125" s="174">
        <f t="shared" si="34"/>
        <v>0</v>
      </c>
      <c r="K125" s="173">
        <f t="shared" si="35"/>
        <v>-183.6803091381706</v>
      </c>
      <c r="L125" s="174">
        <f t="shared" si="36"/>
        <v>-4491.718279664824</v>
      </c>
      <c r="M125" s="175">
        <f t="shared" si="27"/>
        <v>-20551.095411447128</v>
      </c>
      <c r="N125" s="175">
        <f t="shared" si="37"/>
        <v>400788.90458855289</v>
      </c>
      <c r="O125" s="175">
        <f t="shared" si="38"/>
        <v>16389.502927478239</v>
      </c>
      <c r="P125" s="176">
        <f t="shared" si="28"/>
        <v>1.0157499665240113</v>
      </c>
      <c r="Q125" s="177">
        <v>-9024.2734990802346</v>
      </c>
      <c r="R125" s="180">
        <f t="shared" si="29"/>
        <v>0.11516646507528577</v>
      </c>
      <c r="S125" s="180">
        <f t="shared" si="30"/>
        <v>0.10581792801221092</v>
      </c>
      <c r="T125" s="178">
        <v>24454</v>
      </c>
      <c r="U125" s="179">
        <v>377827</v>
      </c>
      <c r="V125" s="179">
        <v>15581.13736648934</v>
      </c>
      <c r="W125" s="1"/>
      <c r="X125" s="1"/>
      <c r="Y125" s="14"/>
      <c r="Z125" s="14"/>
    </row>
    <row r="126" spans="2:27">
      <c r="B126" s="171">
        <v>3032</v>
      </c>
      <c r="C126" s="171" t="s">
        <v>145</v>
      </c>
      <c r="D126" s="171">
        <v>123837</v>
      </c>
      <c r="E126" s="171">
        <f t="shared" si="25"/>
        <v>17582.990203038476</v>
      </c>
      <c r="F126" s="172">
        <f t="shared" si="26"/>
        <v>1.0897171066844764</v>
      </c>
      <c r="G126" s="173">
        <f t="shared" si="31"/>
        <v>-868.57130068062611</v>
      </c>
      <c r="H126" s="173">
        <f t="shared" si="32"/>
        <v>-6117.3476706936499</v>
      </c>
      <c r="I126" s="173">
        <f t="shared" si="33"/>
        <v>0</v>
      </c>
      <c r="J126" s="174">
        <f t="shared" si="34"/>
        <v>0</v>
      </c>
      <c r="K126" s="173">
        <f t="shared" si="35"/>
        <v>-183.6803091381706</v>
      </c>
      <c r="L126" s="174">
        <f t="shared" si="36"/>
        <v>-1293.6604172601355</v>
      </c>
      <c r="M126" s="175">
        <f t="shared" si="27"/>
        <v>-7411.0080879537854</v>
      </c>
      <c r="N126" s="175">
        <f t="shared" si="37"/>
        <v>116425.99191204621</v>
      </c>
      <c r="O126" s="175">
        <f t="shared" si="38"/>
        <v>16530.738593219681</v>
      </c>
      <c r="P126" s="176">
        <f t="shared" si="28"/>
        <v>1.0245031375862248</v>
      </c>
      <c r="Q126" s="177">
        <v>-3557.8622905873053</v>
      </c>
      <c r="R126" s="180">
        <f t="shared" si="29"/>
        <v>9.5476097802625531E-2</v>
      </c>
      <c r="S126" s="180">
        <f t="shared" si="30"/>
        <v>7.1678306667625882E-2</v>
      </c>
      <c r="T126" s="178">
        <v>7043</v>
      </c>
      <c r="U126" s="179">
        <v>113044</v>
      </c>
      <c r="V126" s="179">
        <v>16406.966618287373</v>
      </c>
      <c r="W126" s="1"/>
      <c r="X126" s="1"/>
      <c r="Y126" s="14"/>
      <c r="Z126" s="14"/>
    </row>
    <row r="127" spans="2:27">
      <c r="B127" s="171">
        <v>3033</v>
      </c>
      <c r="C127" s="171" t="s">
        <v>146</v>
      </c>
      <c r="D127" s="171">
        <v>587299</v>
      </c>
      <c r="E127" s="171">
        <f t="shared" si="25"/>
        <v>14515.904990237032</v>
      </c>
      <c r="F127" s="172">
        <f t="shared" si="26"/>
        <v>0.89963253145271838</v>
      </c>
      <c r="G127" s="173">
        <f t="shared" si="31"/>
        <v>971.67982700024072</v>
      </c>
      <c r="H127" s="173">
        <f t="shared" si="32"/>
        <v>39313.19412060274</v>
      </c>
      <c r="I127" s="173">
        <f t="shared" si="33"/>
        <v>2.0752345168305508</v>
      </c>
      <c r="J127" s="174">
        <f t="shared" si="34"/>
        <v>83.961913316447266</v>
      </c>
      <c r="K127" s="173">
        <f t="shared" si="35"/>
        <v>-181.60507462134004</v>
      </c>
      <c r="L127" s="174">
        <f t="shared" si="36"/>
        <v>-7347.5597141047965</v>
      </c>
      <c r="M127" s="175">
        <f t="shared" si="27"/>
        <v>31965.634406497942</v>
      </c>
      <c r="N127" s="175">
        <f t="shared" si="37"/>
        <v>619264.63440649793</v>
      </c>
      <c r="O127" s="175">
        <f t="shared" si="38"/>
        <v>15305.979742615931</v>
      </c>
      <c r="P127" s="176">
        <f t="shared" si="28"/>
        <v>0.94859792148507005</v>
      </c>
      <c r="Q127" s="177">
        <v>7876.5005516682249</v>
      </c>
      <c r="R127" s="180">
        <f t="shared" si="29"/>
        <v>0.1149630844643403</v>
      </c>
      <c r="S127" s="180">
        <f t="shared" si="30"/>
        <v>9.1979836918843594E-2</v>
      </c>
      <c r="T127" s="178">
        <v>40459</v>
      </c>
      <c r="U127" s="179">
        <v>526743</v>
      </c>
      <c r="V127" s="179">
        <v>13293.198738170346</v>
      </c>
      <c r="W127" s="1"/>
      <c r="X127" s="1"/>
      <c r="Y127" s="14"/>
      <c r="Z127" s="14"/>
    </row>
    <row r="128" spans="2:27">
      <c r="B128" s="171">
        <v>3034</v>
      </c>
      <c r="C128" s="171" t="s">
        <v>147</v>
      </c>
      <c r="D128" s="171">
        <v>311272</v>
      </c>
      <c r="E128" s="171">
        <f t="shared" si="25"/>
        <v>13289.727606523782</v>
      </c>
      <c r="F128" s="172">
        <f t="shared" si="26"/>
        <v>0.82363940085135801</v>
      </c>
      <c r="G128" s="173">
        <f t="shared" si="31"/>
        <v>1707.3862572281905</v>
      </c>
      <c r="H128" s="173">
        <f t="shared" si="32"/>
        <v>39990.400916798681</v>
      </c>
      <c r="I128" s="173">
        <f t="shared" si="33"/>
        <v>431.2373188164679</v>
      </c>
      <c r="J128" s="174">
        <f t="shared" si="34"/>
        <v>10100.440481319312</v>
      </c>
      <c r="K128" s="173">
        <f t="shared" si="35"/>
        <v>247.55700967829731</v>
      </c>
      <c r="L128" s="174">
        <f t="shared" si="36"/>
        <v>5798.2802806850796</v>
      </c>
      <c r="M128" s="175">
        <f t="shared" si="27"/>
        <v>45788.681197483762</v>
      </c>
      <c r="N128" s="175">
        <f t="shared" si="37"/>
        <v>357060.68119748379</v>
      </c>
      <c r="O128" s="175">
        <f t="shared" si="38"/>
        <v>15244.67087343027</v>
      </c>
      <c r="P128" s="176">
        <f t="shared" si="28"/>
        <v>0.94479826495500208</v>
      </c>
      <c r="Q128" s="177">
        <v>15372.944644483901</v>
      </c>
      <c r="R128" s="180">
        <f t="shared" si="29"/>
        <v>0.13059902076159757</v>
      </c>
      <c r="S128" s="181">
        <f t="shared" si="30"/>
        <v>0.11466965192668482</v>
      </c>
      <c r="T128" s="178">
        <v>23422</v>
      </c>
      <c r="U128" s="179">
        <v>275316</v>
      </c>
      <c r="V128" s="179">
        <v>11922.570587216353</v>
      </c>
      <c r="W128" s="101"/>
      <c r="X128" s="101"/>
      <c r="Y128" s="14"/>
      <c r="Z128" s="14"/>
    </row>
    <row r="129" spans="2:26">
      <c r="B129" s="171">
        <v>3035</v>
      </c>
      <c r="C129" s="171" t="s">
        <v>148</v>
      </c>
      <c r="D129" s="171">
        <v>332576</v>
      </c>
      <c r="E129" s="171">
        <f t="shared" si="25"/>
        <v>12776.151511659176</v>
      </c>
      <c r="F129" s="172">
        <f t="shared" si="26"/>
        <v>0.79181019263957964</v>
      </c>
      <c r="G129" s="173">
        <f t="shared" si="31"/>
        <v>2015.5319141469538</v>
      </c>
      <c r="H129" s="173">
        <f t="shared" si="32"/>
        <v>52466.311257159352</v>
      </c>
      <c r="I129" s="173">
        <f t="shared" si="33"/>
        <v>610.98895201907987</v>
      </c>
      <c r="J129" s="174">
        <f t="shared" si="34"/>
        <v>15904.653410008668</v>
      </c>
      <c r="K129" s="173">
        <f t="shared" si="35"/>
        <v>427.30864288090925</v>
      </c>
      <c r="L129" s="174">
        <f t="shared" si="36"/>
        <v>11123.271282832948</v>
      </c>
      <c r="M129" s="175">
        <f t="shared" si="27"/>
        <v>63589.582539992298</v>
      </c>
      <c r="N129" s="175">
        <f t="shared" si="37"/>
        <v>396165.58253999229</v>
      </c>
      <c r="O129" s="175">
        <f t="shared" si="38"/>
        <v>15218.992068687039</v>
      </c>
      <c r="P129" s="176">
        <f t="shared" si="28"/>
        <v>0.94320680454441308</v>
      </c>
      <c r="Q129" s="177">
        <v>22495.265954681912</v>
      </c>
      <c r="R129" s="176">
        <f t="shared" si="29"/>
        <v>0.12204371090613424</v>
      </c>
      <c r="S129" s="176">
        <f t="shared" si="30"/>
        <v>9.6396751204657266E-2</v>
      </c>
      <c r="T129" s="178">
        <v>26031</v>
      </c>
      <c r="U129" s="179">
        <v>296402</v>
      </c>
      <c r="V129" s="179">
        <v>11652.854222362006</v>
      </c>
      <c r="Y129" s="13"/>
      <c r="Z129" s="13"/>
    </row>
    <row r="130" spans="2:26">
      <c r="B130" s="171">
        <v>3036</v>
      </c>
      <c r="C130" s="171" t="s">
        <v>149</v>
      </c>
      <c r="D130" s="171">
        <v>193322</v>
      </c>
      <c r="E130" s="171">
        <f t="shared" si="25"/>
        <v>13207.761153241785</v>
      </c>
      <c r="F130" s="172">
        <f t="shared" si="26"/>
        <v>0.8185594772840793</v>
      </c>
      <c r="G130" s="173">
        <f t="shared" si="31"/>
        <v>1756.5661291973886</v>
      </c>
      <c r="H130" s="173">
        <f t="shared" si="32"/>
        <v>25710.858433062178</v>
      </c>
      <c r="I130" s="173">
        <f t="shared" si="33"/>
        <v>459.92557746516684</v>
      </c>
      <c r="J130" s="174">
        <f t="shared" si="34"/>
        <v>6731.9306773576463</v>
      </c>
      <c r="K130" s="173">
        <f t="shared" si="35"/>
        <v>276.24526832699621</v>
      </c>
      <c r="L130" s="174">
        <f t="shared" si="36"/>
        <v>4043.4019925022435</v>
      </c>
      <c r="M130" s="175">
        <f t="shared" si="27"/>
        <v>29754.260425564422</v>
      </c>
      <c r="N130" s="175">
        <f t="shared" si="37"/>
        <v>223076.26042556443</v>
      </c>
      <c r="O130" s="175">
        <f t="shared" si="38"/>
        <v>15240.572550766168</v>
      </c>
      <c r="P130" s="176">
        <f t="shared" si="28"/>
        <v>0.944544268776638</v>
      </c>
      <c r="Q130" s="177">
        <v>9265.2066950435765</v>
      </c>
      <c r="R130" s="176">
        <f t="shared" si="29"/>
        <v>0.12769569097771116</v>
      </c>
      <c r="S130" s="176">
        <f t="shared" si="30"/>
        <v>8.9327688374247316E-2</v>
      </c>
      <c r="T130" s="178">
        <v>14637</v>
      </c>
      <c r="U130" s="179">
        <v>171431</v>
      </c>
      <c r="V130" s="179">
        <v>12124.69057217625</v>
      </c>
      <c r="Y130" s="13"/>
      <c r="Z130" s="13"/>
    </row>
    <row r="131" spans="2:26">
      <c r="B131" s="171">
        <v>3037</v>
      </c>
      <c r="C131" s="171" t="s">
        <v>150</v>
      </c>
      <c r="D131" s="171">
        <v>33086</v>
      </c>
      <c r="E131" s="171">
        <f t="shared" si="25"/>
        <v>11658.210007047217</v>
      </c>
      <c r="F131" s="172">
        <f t="shared" si="26"/>
        <v>0.72252505013647383</v>
      </c>
      <c r="G131" s="173">
        <f t="shared" si="31"/>
        <v>2686.2968169141295</v>
      </c>
      <c r="H131" s="173">
        <f t="shared" si="32"/>
        <v>7623.7103664022989</v>
      </c>
      <c r="I131" s="173">
        <f t="shared" si="33"/>
        <v>1002.2684786332655</v>
      </c>
      <c r="J131" s="174">
        <f t="shared" si="34"/>
        <v>2844.4379423612077</v>
      </c>
      <c r="K131" s="173">
        <f t="shared" si="35"/>
        <v>818.58816949509492</v>
      </c>
      <c r="L131" s="174">
        <f t="shared" si="36"/>
        <v>2323.1532250270793</v>
      </c>
      <c r="M131" s="175">
        <f t="shared" si="27"/>
        <v>9946.8635914293773</v>
      </c>
      <c r="N131" s="175">
        <f t="shared" si="37"/>
        <v>43032.863591429377</v>
      </c>
      <c r="O131" s="175">
        <f t="shared" si="38"/>
        <v>15163.09499345644</v>
      </c>
      <c r="P131" s="176">
        <f t="shared" si="28"/>
        <v>0.93974254741925767</v>
      </c>
      <c r="Q131" s="177">
        <v>3766.0500683564687</v>
      </c>
      <c r="R131" s="176">
        <f t="shared" si="29"/>
        <v>6.5228589826142949E-2</v>
      </c>
      <c r="S131" s="176">
        <f t="shared" si="30"/>
        <v>7.1234106893520832E-2</v>
      </c>
      <c r="T131" s="178">
        <v>2838</v>
      </c>
      <c r="U131" s="179">
        <v>31060</v>
      </c>
      <c r="V131" s="179">
        <v>10882.971268395235</v>
      </c>
      <c r="Y131" s="13"/>
      <c r="Z131" s="13"/>
    </row>
    <row r="132" spans="2:26">
      <c r="B132" s="171">
        <v>3038</v>
      </c>
      <c r="C132" s="171" t="s">
        <v>151</v>
      </c>
      <c r="D132" s="171">
        <v>122122</v>
      </c>
      <c r="E132" s="171">
        <f t="shared" si="25"/>
        <v>17930.11305241521</v>
      </c>
      <c r="F132" s="172">
        <f t="shared" si="26"/>
        <v>1.1112302681387505</v>
      </c>
      <c r="G132" s="173">
        <f t="shared" si="31"/>
        <v>-1076.8450103066664</v>
      </c>
      <c r="H132" s="173">
        <f t="shared" si="32"/>
        <v>-7334.3913651987041</v>
      </c>
      <c r="I132" s="173">
        <f t="shared" si="33"/>
        <v>0</v>
      </c>
      <c r="J132" s="174">
        <f t="shared" si="34"/>
        <v>0</v>
      </c>
      <c r="K132" s="173">
        <f t="shared" si="35"/>
        <v>-183.6803091381706</v>
      </c>
      <c r="L132" s="174">
        <f t="shared" si="36"/>
        <v>-1251.0465855400801</v>
      </c>
      <c r="M132" s="175">
        <f t="shared" si="27"/>
        <v>-8585.4379507387839</v>
      </c>
      <c r="N132" s="175">
        <f t="shared" si="37"/>
        <v>113536.56204926122</v>
      </c>
      <c r="O132" s="175">
        <f t="shared" si="38"/>
        <v>16669.587732970373</v>
      </c>
      <c r="P132" s="176">
        <f t="shared" si="28"/>
        <v>1.0331084021679344</v>
      </c>
      <c r="Q132" s="177">
        <v>-3461.4763965909569</v>
      </c>
      <c r="R132" s="176">
        <f t="shared" si="29"/>
        <v>0.10650828599128363</v>
      </c>
      <c r="S132" s="176">
        <f t="shared" si="30"/>
        <v>0.10455877792611025</v>
      </c>
      <c r="T132" s="178">
        <v>6811</v>
      </c>
      <c r="U132" s="179">
        <v>110367</v>
      </c>
      <c r="V132" s="179">
        <v>16232.828357111341</v>
      </c>
      <c r="Y132" s="13"/>
      <c r="Z132" s="13"/>
    </row>
    <row r="133" spans="2:26">
      <c r="B133" s="171">
        <v>3039</v>
      </c>
      <c r="C133" s="171" t="s">
        <v>152</v>
      </c>
      <c r="D133" s="171">
        <v>16231</v>
      </c>
      <c r="E133" s="171">
        <f t="shared" si="25"/>
        <v>15472.831267874166</v>
      </c>
      <c r="F133" s="172">
        <f t="shared" si="26"/>
        <v>0.95893865188705063</v>
      </c>
      <c r="G133" s="173">
        <f t="shared" si="31"/>
        <v>397.52406041796019</v>
      </c>
      <c r="H133" s="173">
        <f t="shared" si="32"/>
        <v>417.00273937844025</v>
      </c>
      <c r="I133" s="173">
        <f t="shared" si="33"/>
        <v>0</v>
      </c>
      <c r="J133" s="174">
        <f t="shared" si="34"/>
        <v>0</v>
      </c>
      <c r="K133" s="173">
        <f t="shared" si="35"/>
        <v>-183.6803091381706</v>
      </c>
      <c r="L133" s="174">
        <f t="shared" si="36"/>
        <v>-192.68064428594099</v>
      </c>
      <c r="M133" s="175">
        <f t="shared" si="27"/>
        <v>224.32209509249927</v>
      </c>
      <c r="N133" s="175">
        <f t="shared" si="37"/>
        <v>16455.322095092499</v>
      </c>
      <c r="O133" s="175">
        <f t="shared" si="38"/>
        <v>15686.675019153954</v>
      </c>
      <c r="P133" s="176">
        <f t="shared" si="28"/>
        <v>0.97219175566725435</v>
      </c>
      <c r="Q133" s="177">
        <v>161.69567757687324</v>
      </c>
      <c r="R133" s="176">
        <f t="shared" si="29"/>
        <v>0.11003966625632608</v>
      </c>
      <c r="S133" s="176">
        <f t="shared" si="30"/>
        <v>0.11109785468936367</v>
      </c>
      <c r="T133" s="178">
        <v>1049</v>
      </c>
      <c r="U133" s="179">
        <v>14622</v>
      </c>
      <c r="V133" s="179">
        <v>13925.714285714284</v>
      </c>
      <c r="Y133" s="13"/>
      <c r="Z133" s="13"/>
    </row>
    <row r="134" spans="2:26">
      <c r="B134" s="171">
        <v>3040</v>
      </c>
      <c r="C134" s="171" t="s">
        <v>153</v>
      </c>
      <c r="D134" s="171">
        <v>50050</v>
      </c>
      <c r="E134" s="171">
        <f t="shared" si="25"/>
        <v>15343.347639484979</v>
      </c>
      <c r="F134" s="172">
        <f t="shared" si="26"/>
        <v>0.95091382088493304</v>
      </c>
      <c r="G134" s="173">
        <f t="shared" si="31"/>
        <v>475.21423745147257</v>
      </c>
      <c r="H134" s="173">
        <f t="shared" si="32"/>
        <v>1550.1488425667035</v>
      </c>
      <c r="I134" s="173">
        <f t="shared" si="33"/>
        <v>0</v>
      </c>
      <c r="J134" s="174">
        <f t="shared" si="34"/>
        <v>0</v>
      </c>
      <c r="K134" s="173">
        <f t="shared" si="35"/>
        <v>-183.6803091381706</v>
      </c>
      <c r="L134" s="174">
        <f t="shared" si="36"/>
        <v>-599.16516840871247</v>
      </c>
      <c r="M134" s="175">
        <f t="shared" si="27"/>
        <v>950.983674157991</v>
      </c>
      <c r="N134" s="175">
        <f t="shared" si="37"/>
        <v>51000.983674157993</v>
      </c>
      <c r="O134" s="175">
        <f t="shared" si="38"/>
        <v>15634.881567798282</v>
      </c>
      <c r="P134" s="176">
        <f t="shared" si="28"/>
        <v>0.96898182326640747</v>
      </c>
      <c r="Q134" s="177">
        <v>1223.9276456203611</v>
      </c>
      <c r="R134" s="176">
        <f t="shared" si="29"/>
        <v>6.9147459039155784E-2</v>
      </c>
      <c r="S134" s="176">
        <f t="shared" si="30"/>
        <v>7.2752799949465541E-2</v>
      </c>
      <c r="T134" s="178">
        <v>3262</v>
      </c>
      <c r="U134" s="179">
        <v>46813</v>
      </c>
      <c r="V134" s="179">
        <v>14302.780323861902</v>
      </c>
      <c r="Y134" s="13"/>
      <c r="Z134" s="13"/>
    </row>
    <row r="135" spans="2:26">
      <c r="B135" s="171">
        <v>3041</v>
      </c>
      <c r="C135" s="171" t="s">
        <v>154</v>
      </c>
      <c r="D135" s="171">
        <v>73274</v>
      </c>
      <c r="E135" s="171">
        <f t="shared" si="25"/>
        <v>15805.435720448664</v>
      </c>
      <c r="F135" s="172">
        <f t="shared" si="26"/>
        <v>0.97955202637822358</v>
      </c>
      <c r="G135" s="173">
        <f t="shared" si="31"/>
        <v>197.96138887326123</v>
      </c>
      <c r="H135" s="173">
        <f t="shared" si="32"/>
        <v>917.7489988164391</v>
      </c>
      <c r="I135" s="173">
        <f t="shared" si="33"/>
        <v>0</v>
      </c>
      <c r="J135" s="174">
        <f t="shared" si="34"/>
        <v>0</v>
      </c>
      <c r="K135" s="173">
        <f t="shared" si="35"/>
        <v>-183.6803091381706</v>
      </c>
      <c r="L135" s="174">
        <f t="shared" si="36"/>
        <v>-851.54191316455899</v>
      </c>
      <c r="M135" s="175">
        <f t="shared" si="27"/>
        <v>66.207085651880107</v>
      </c>
      <c r="N135" s="175">
        <f t="shared" si="37"/>
        <v>73340.207085651884</v>
      </c>
      <c r="O135" s="175">
        <f t="shared" si="38"/>
        <v>15819.716800183754</v>
      </c>
      <c r="P135" s="176">
        <f t="shared" si="28"/>
        <v>0.98043710546372353</v>
      </c>
      <c r="Q135" s="177">
        <v>1929.0163596247664</v>
      </c>
      <c r="R135" s="176">
        <f t="shared" si="29"/>
        <v>6.6237885975379066E-2</v>
      </c>
      <c r="S135" s="176">
        <f t="shared" si="30"/>
        <v>5.9798140331006826E-2</v>
      </c>
      <c r="T135" s="178">
        <v>4636</v>
      </c>
      <c r="U135" s="179">
        <v>68722</v>
      </c>
      <c r="V135" s="179">
        <v>14913.628472222221</v>
      </c>
      <c r="Y135" s="13"/>
      <c r="Z135" s="13"/>
    </row>
    <row r="136" spans="2:26">
      <c r="B136" s="171">
        <v>3042</v>
      </c>
      <c r="C136" s="171" t="s">
        <v>155</v>
      </c>
      <c r="D136" s="171">
        <v>47572</v>
      </c>
      <c r="E136" s="171">
        <f t="shared" ref="E136:E199" si="39">D136/T136*1000</f>
        <v>18684.996072270227</v>
      </c>
      <c r="F136" s="172">
        <f t="shared" ref="F136:F199" si="40">E136/E$364</f>
        <v>1.158014627953698</v>
      </c>
      <c r="G136" s="173">
        <f t="shared" si="31"/>
        <v>-1529.7748222196765</v>
      </c>
      <c r="H136" s="173">
        <f t="shared" si="32"/>
        <v>-3894.8066973712962</v>
      </c>
      <c r="I136" s="173">
        <f t="shared" si="33"/>
        <v>0</v>
      </c>
      <c r="J136" s="174">
        <f t="shared" si="34"/>
        <v>0</v>
      </c>
      <c r="K136" s="173">
        <f t="shared" si="35"/>
        <v>-183.6803091381706</v>
      </c>
      <c r="L136" s="174">
        <f t="shared" si="36"/>
        <v>-467.65006706578231</v>
      </c>
      <c r="M136" s="175">
        <f t="shared" ref="M136:M199" si="41">+H136+L136</f>
        <v>-4362.4567644370782</v>
      </c>
      <c r="N136" s="175">
        <f t="shared" si="37"/>
        <v>43209.543235562924</v>
      </c>
      <c r="O136" s="175">
        <f t="shared" si="38"/>
        <v>16971.540940912379</v>
      </c>
      <c r="P136" s="176">
        <f t="shared" ref="P136:P199" si="42">O136/O$364</f>
        <v>1.0518221460939132</v>
      </c>
      <c r="Q136" s="177">
        <v>261.15652536770176</v>
      </c>
      <c r="R136" s="176">
        <f t="shared" ref="R136:R199" si="43">(D136-U136)/U136</f>
        <v>0.13064765300059417</v>
      </c>
      <c r="S136" s="176">
        <f t="shared" ref="S136:S199" si="44">(E136-V136)/V136</f>
        <v>0.10400238230929956</v>
      </c>
      <c r="T136" s="178">
        <v>2546</v>
      </c>
      <c r="U136" s="179">
        <v>42075</v>
      </c>
      <c r="V136" s="179">
        <v>16924.778761061949</v>
      </c>
      <c r="Y136" s="13"/>
      <c r="Z136" s="13"/>
    </row>
    <row r="137" spans="2:26">
      <c r="B137" s="171">
        <v>3043</v>
      </c>
      <c r="C137" s="171" t="s">
        <v>156</v>
      </c>
      <c r="D137" s="171">
        <v>75802</v>
      </c>
      <c r="E137" s="171">
        <f t="shared" si="39"/>
        <v>16308.519793459553</v>
      </c>
      <c r="F137" s="172">
        <f t="shared" si="40"/>
        <v>1.0107309847993988</v>
      </c>
      <c r="G137" s="173">
        <f t="shared" si="31"/>
        <v>-103.88905493327184</v>
      </c>
      <c r="H137" s="173">
        <f t="shared" si="32"/>
        <v>-482.87632732984747</v>
      </c>
      <c r="I137" s="173">
        <f t="shared" si="33"/>
        <v>0</v>
      </c>
      <c r="J137" s="174">
        <f t="shared" si="34"/>
        <v>0</v>
      </c>
      <c r="K137" s="173">
        <f t="shared" si="35"/>
        <v>-183.6803091381706</v>
      </c>
      <c r="L137" s="174">
        <f t="shared" si="36"/>
        <v>-853.7460768742169</v>
      </c>
      <c r="M137" s="175">
        <f t="shared" si="41"/>
        <v>-1336.6224042040644</v>
      </c>
      <c r="N137" s="175">
        <f t="shared" si="37"/>
        <v>74465.37759579593</v>
      </c>
      <c r="O137" s="175">
        <f t="shared" si="38"/>
        <v>16020.950429388107</v>
      </c>
      <c r="P137" s="176">
        <f t="shared" si="42"/>
        <v>0.99290868883219352</v>
      </c>
      <c r="Q137" s="177">
        <v>1958.013640969783</v>
      </c>
      <c r="R137" s="176">
        <f t="shared" si="43"/>
        <v>4.489627127989524E-2</v>
      </c>
      <c r="S137" s="176">
        <f t="shared" si="44"/>
        <v>5.0741215998758721E-2</v>
      </c>
      <c r="T137" s="178">
        <v>4648</v>
      </c>
      <c r="U137" s="179">
        <v>72545</v>
      </c>
      <c r="V137" s="179">
        <v>15520.96705177578</v>
      </c>
      <c r="Y137" s="13"/>
      <c r="Z137" s="13"/>
    </row>
    <row r="138" spans="2:26">
      <c r="B138" s="171">
        <v>3044</v>
      </c>
      <c r="C138" s="171" t="s">
        <v>157</v>
      </c>
      <c r="D138" s="171">
        <v>103079</v>
      </c>
      <c r="E138" s="171">
        <f t="shared" si="39"/>
        <v>23247.406405051872</v>
      </c>
      <c r="F138" s="172">
        <f t="shared" si="40"/>
        <v>1.440772937543555</v>
      </c>
      <c r="G138" s="173">
        <f t="shared" si="31"/>
        <v>-4267.221021888663</v>
      </c>
      <c r="H138" s="173">
        <f t="shared" si="32"/>
        <v>-18920.858011054333</v>
      </c>
      <c r="I138" s="173">
        <f t="shared" si="33"/>
        <v>0</v>
      </c>
      <c r="J138" s="174">
        <f t="shared" si="34"/>
        <v>0</v>
      </c>
      <c r="K138" s="173">
        <f t="shared" si="35"/>
        <v>-183.6803091381706</v>
      </c>
      <c r="L138" s="174">
        <f t="shared" si="36"/>
        <v>-814.43849071864838</v>
      </c>
      <c r="M138" s="175">
        <f t="shared" si="41"/>
        <v>-19735.29650177298</v>
      </c>
      <c r="N138" s="175">
        <f t="shared" si="37"/>
        <v>83343.703498227027</v>
      </c>
      <c r="O138" s="175">
        <f t="shared" si="38"/>
        <v>18796.505074025037</v>
      </c>
      <c r="P138" s="176">
        <f t="shared" si="42"/>
        <v>1.1649254699298561</v>
      </c>
      <c r="Q138" s="177">
        <v>-2598.0045430163409</v>
      </c>
      <c r="R138" s="176">
        <f t="shared" si="43"/>
        <v>7.3325905640534372E-2</v>
      </c>
      <c r="S138" s="176">
        <f t="shared" si="44"/>
        <v>7.5020375947138826E-2</v>
      </c>
      <c r="T138" s="178">
        <v>4434</v>
      </c>
      <c r="U138" s="179">
        <v>96037</v>
      </c>
      <c r="V138" s="179">
        <v>21625.08444044134</v>
      </c>
      <c r="Y138" s="13"/>
      <c r="Z138" s="13"/>
    </row>
    <row r="139" spans="2:26">
      <c r="B139" s="171">
        <v>3045</v>
      </c>
      <c r="C139" s="171" t="s">
        <v>158</v>
      </c>
      <c r="D139" s="171">
        <v>49710</v>
      </c>
      <c r="E139" s="171">
        <f t="shared" si="39"/>
        <v>14346.320346320346</v>
      </c>
      <c r="F139" s="172">
        <f t="shared" si="40"/>
        <v>0.88912241426712879</v>
      </c>
      <c r="G139" s="173">
        <f t="shared" si="31"/>
        <v>1073.4306133502519</v>
      </c>
      <c r="H139" s="173">
        <f t="shared" si="32"/>
        <v>3719.4370752586228</v>
      </c>
      <c r="I139" s="173">
        <f t="shared" si="33"/>
        <v>61.429859887670403</v>
      </c>
      <c r="J139" s="174">
        <f t="shared" si="34"/>
        <v>212.85446451077794</v>
      </c>
      <c r="K139" s="173">
        <f t="shared" si="35"/>
        <v>-122.2504492505002</v>
      </c>
      <c r="L139" s="174">
        <f t="shared" si="36"/>
        <v>-423.59780665298319</v>
      </c>
      <c r="M139" s="175">
        <f t="shared" si="41"/>
        <v>3295.8392686056395</v>
      </c>
      <c r="N139" s="175">
        <f t="shared" si="37"/>
        <v>53005.83926860564</v>
      </c>
      <c r="O139" s="175">
        <f t="shared" si="38"/>
        <v>15297.500510420099</v>
      </c>
      <c r="P139" s="176">
        <f t="shared" si="42"/>
        <v>0.9480724156257907</v>
      </c>
      <c r="Q139" s="177">
        <v>1963.4694528843379</v>
      </c>
      <c r="R139" s="176">
        <f t="shared" si="43"/>
        <v>9.4283135580161576E-2</v>
      </c>
      <c r="S139" s="176">
        <f t="shared" si="44"/>
        <v>9.4914756437639289E-2</v>
      </c>
      <c r="T139" s="178">
        <v>3465</v>
      </c>
      <c r="U139" s="179">
        <v>45427</v>
      </c>
      <c r="V139" s="179">
        <v>13102.68243438131</v>
      </c>
      <c r="Y139" s="13"/>
      <c r="Z139" s="13"/>
    </row>
    <row r="140" spans="2:26">
      <c r="B140" s="171">
        <v>3046</v>
      </c>
      <c r="C140" s="171" t="s">
        <v>159</v>
      </c>
      <c r="D140" s="171">
        <v>34775</v>
      </c>
      <c r="E140" s="171">
        <f t="shared" si="39"/>
        <v>15671.47363677332</v>
      </c>
      <c r="F140" s="172">
        <f t="shared" si="40"/>
        <v>0.97124964023443261</v>
      </c>
      <c r="G140" s="173">
        <f t="shared" si="31"/>
        <v>278.33863907846751</v>
      </c>
      <c r="H140" s="173">
        <f t="shared" si="32"/>
        <v>617.63344011511947</v>
      </c>
      <c r="I140" s="173">
        <f t="shared" si="33"/>
        <v>0</v>
      </c>
      <c r="J140" s="174">
        <f t="shared" si="34"/>
        <v>0</v>
      </c>
      <c r="K140" s="173">
        <f t="shared" si="35"/>
        <v>-183.6803091381706</v>
      </c>
      <c r="L140" s="174">
        <f t="shared" si="36"/>
        <v>-407.58660597760058</v>
      </c>
      <c r="M140" s="175">
        <f t="shared" si="41"/>
        <v>210.04683413751889</v>
      </c>
      <c r="N140" s="175">
        <f t="shared" si="37"/>
        <v>34985.046834137516</v>
      </c>
      <c r="O140" s="175">
        <f t="shared" si="38"/>
        <v>15766.131966713618</v>
      </c>
      <c r="P140" s="176">
        <f t="shared" si="42"/>
        <v>0.97711615100620719</v>
      </c>
      <c r="Q140" s="177">
        <v>490.83060871599889</v>
      </c>
      <c r="R140" s="176">
        <f t="shared" si="43"/>
        <v>5.3596315821365814E-2</v>
      </c>
      <c r="S140" s="176">
        <f t="shared" si="44"/>
        <v>5.027266813738672E-2</v>
      </c>
      <c r="T140" s="178">
        <v>2219</v>
      </c>
      <c r="U140" s="179">
        <v>33006</v>
      </c>
      <c r="V140" s="179">
        <v>14921.33815551537</v>
      </c>
      <c r="Y140" s="13"/>
      <c r="Z140" s="13"/>
    </row>
    <row r="141" spans="2:26">
      <c r="B141" s="171">
        <v>3047</v>
      </c>
      <c r="C141" s="171" t="s">
        <v>160</v>
      </c>
      <c r="D141" s="171">
        <v>193575</v>
      </c>
      <c r="E141" s="171">
        <f t="shared" si="39"/>
        <v>13664.760694620923</v>
      </c>
      <c r="F141" s="172">
        <f t="shared" si="40"/>
        <v>0.84688231726960961</v>
      </c>
      <c r="G141" s="173">
        <f t="shared" si="31"/>
        <v>1482.3664043699057</v>
      </c>
      <c r="H141" s="173">
        <f t="shared" si="32"/>
        <v>20999.202484304085</v>
      </c>
      <c r="I141" s="173">
        <f t="shared" si="33"/>
        <v>299.97573798246839</v>
      </c>
      <c r="J141" s="174">
        <f t="shared" si="34"/>
        <v>4249.4563042596474</v>
      </c>
      <c r="K141" s="173">
        <f t="shared" si="35"/>
        <v>116.29542884429779</v>
      </c>
      <c r="L141" s="174">
        <f t="shared" si="36"/>
        <v>1647.4410450083224</v>
      </c>
      <c r="M141" s="175">
        <f t="shared" si="41"/>
        <v>22646.643529312409</v>
      </c>
      <c r="N141" s="175">
        <f t="shared" si="37"/>
        <v>216221.64352931239</v>
      </c>
      <c r="O141" s="175">
        <f t="shared" si="38"/>
        <v>15263.422527835126</v>
      </c>
      <c r="P141" s="176">
        <f t="shared" si="42"/>
        <v>0.94596041077591453</v>
      </c>
      <c r="Q141" s="177">
        <v>13870.802349660971</v>
      </c>
      <c r="R141" s="176">
        <f t="shared" si="43"/>
        <v>8.6547744673207749E-2</v>
      </c>
      <c r="S141" s="176">
        <f t="shared" si="44"/>
        <v>8.263598870975071E-2</v>
      </c>
      <c r="T141" s="178">
        <v>14166</v>
      </c>
      <c r="U141" s="179">
        <v>178156</v>
      </c>
      <c r="V141" s="179">
        <v>12621.749911441728</v>
      </c>
      <c r="Y141" s="13"/>
      <c r="Z141" s="13"/>
    </row>
    <row r="142" spans="2:26">
      <c r="B142" s="171">
        <v>3048</v>
      </c>
      <c r="C142" s="171" t="s">
        <v>161</v>
      </c>
      <c r="D142" s="171">
        <v>287929</v>
      </c>
      <c r="E142" s="171">
        <f t="shared" si="39"/>
        <v>14609.011111674869</v>
      </c>
      <c r="F142" s="172">
        <f t="shared" si="40"/>
        <v>0.90540284310598429</v>
      </c>
      <c r="G142" s="173">
        <f t="shared" si="31"/>
        <v>915.81615413753855</v>
      </c>
      <c r="H142" s="173">
        <f t="shared" si="32"/>
        <v>18049.820581896747</v>
      </c>
      <c r="I142" s="173">
        <f t="shared" si="33"/>
        <v>0</v>
      </c>
      <c r="J142" s="174">
        <f t="shared" si="34"/>
        <v>0</v>
      </c>
      <c r="K142" s="173">
        <f t="shared" si="35"/>
        <v>-183.6803091381706</v>
      </c>
      <c r="L142" s="174">
        <f t="shared" si="36"/>
        <v>-3620.1552128042044</v>
      </c>
      <c r="M142" s="175">
        <f t="shared" si="41"/>
        <v>14429.665369092543</v>
      </c>
      <c r="N142" s="175">
        <f t="shared" si="37"/>
        <v>302358.66536909255</v>
      </c>
      <c r="O142" s="175">
        <f t="shared" si="38"/>
        <v>15341.146956674236</v>
      </c>
      <c r="P142" s="176">
        <f t="shared" si="42"/>
        <v>0.9507774321548278</v>
      </c>
      <c r="Q142" s="177">
        <v>4234.3248912053041</v>
      </c>
      <c r="R142" s="176">
        <f t="shared" si="43"/>
        <v>9.727785124407877E-2</v>
      </c>
      <c r="S142" s="176">
        <f t="shared" si="44"/>
        <v>8.1355101969340926E-2</v>
      </c>
      <c r="T142" s="178">
        <v>19709</v>
      </c>
      <c r="U142" s="179">
        <v>262403</v>
      </c>
      <c r="V142" s="179">
        <v>13509.910930340318</v>
      </c>
      <c r="Y142" s="13"/>
      <c r="Z142" s="13"/>
    </row>
    <row r="143" spans="2:26">
      <c r="B143" s="171">
        <v>3049</v>
      </c>
      <c r="C143" s="171" t="s">
        <v>162</v>
      </c>
      <c r="D143" s="171">
        <v>482491</v>
      </c>
      <c r="E143" s="171">
        <f t="shared" si="39"/>
        <v>17792.278191607049</v>
      </c>
      <c r="F143" s="172">
        <f t="shared" si="40"/>
        <v>1.1026878641457043</v>
      </c>
      <c r="G143" s="173">
        <f t="shared" si="31"/>
        <v>-994.14409382176962</v>
      </c>
      <c r="H143" s="173">
        <f t="shared" si="32"/>
        <v>-26959.199536258751</v>
      </c>
      <c r="I143" s="173">
        <f t="shared" si="33"/>
        <v>0</v>
      </c>
      <c r="J143" s="174">
        <f t="shared" si="34"/>
        <v>0</v>
      </c>
      <c r="K143" s="173">
        <f t="shared" si="35"/>
        <v>-183.6803091381706</v>
      </c>
      <c r="L143" s="174">
        <f t="shared" si="36"/>
        <v>-4981.0426232089103</v>
      </c>
      <c r="M143" s="175">
        <f t="shared" si="41"/>
        <v>-31940.242159467663</v>
      </c>
      <c r="N143" s="175">
        <f t="shared" si="37"/>
        <v>450550.75784053234</v>
      </c>
      <c r="O143" s="175">
        <f t="shared" si="38"/>
        <v>16614.453788647112</v>
      </c>
      <c r="P143" s="176">
        <f t="shared" si="42"/>
        <v>1.029691440570716</v>
      </c>
      <c r="Q143" s="177">
        <v>-13701.277040486522</v>
      </c>
      <c r="R143" s="176">
        <f t="shared" si="43"/>
        <v>0.122502820849861</v>
      </c>
      <c r="S143" s="176">
        <f t="shared" si="44"/>
        <v>0.1097950855448639</v>
      </c>
      <c r="T143" s="178">
        <v>27118</v>
      </c>
      <c r="U143" s="179">
        <v>429835</v>
      </c>
      <c r="V143" s="179">
        <v>16032.039088433852</v>
      </c>
      <c r="Y143" s="13"/>
      <c r="Z143" s="13"/>
    </row>
    <row r="144" spans="2:26">
      <c r="B144" s="171">
        <v>3050</v>
      </c>
      <c r="C144" s="171" t="s">
        <v>163</v>
      </c>
      <c r="D144" s="171">
        <v>40551</v>
      </c>
      <c r="E144" s="171">
        <f t="shared" si="39"/>
        <v>14946.922226317729</v>
      </c>
      <c r="F144" s="172">
        <f t="shared" si="40"/>
        <v>0.92634510138589343</v>
      </c>
      <c r="G144" s="173">
        <f t="shared" si="31"/>
        <v>713.06948535182232</v>
      </c>
      <c r="H144" s="173">
        <f t="shared" si="32"/>
        <v>1934.557513759494</v>
      </c>
      <c r="I144" s="173">
        <f t="shared" si="33"/>
        <v>0</v>
      </c>
      <c r="J144" s="174">
        <f t="shared" si="34"/>
        <v>0</v>
      </c>
      <c r="K144" s="173">
        <f t="shared" si="35"/>
        <v>-183.6803091381706</v>
      </c>
      <c r="L144" s="174">
        <f t="shared" si="36"/>
        <v>-498.32467869185683</v>
      </c>
      <c r="M144" s="175">
        <f t="shared" si="41"/>
        <v>1436.2328350676371</v>
      </c>
      <c r="N144" s="175">
        <f t="shared" si="37"/>
        <v>41987.23283506764</v>
      </c>
      <c r="O144" s="175">
        <f t="shared" si="38"/>
        <v>15476.311402531381</v>
      </c>
      <c r="P144" s="176">
        <f t="shared" si="42"/>
        <v>0.95915433546679152</v>
      </c>
      <c r="Q144" s="177">
        <v>1077.6520240858515</v>
      </c>
      <c r="R144" s="176">
        <f t="shared" si="43"/>
        <v>9.4818974594346503E-2</v>
      </c>
      <c r="S144" s="176">
        <f t="shared" si="44"/>
        <v>8.4730336789385602E-2</v>
      </c>
      <c r="T144" s="178">
        <v>2713</v>
      </c>
      <c r="U144" s="179">
        <v>37039</v>
      </c>
      <c r="V144" s="179">
        <v>13779.389880952382</v>
      </c>
      <c r="Y144" s="13"/>
      <c r="Z144" s="13"/>
    </row>
    <row r="145" spans="2:26">
      <c r="B145" s="171">
        <v>3051</v>
      </c>
      <c r="C145" s="171" t="s">
        <v>164</v>
      </c>
      <c r="D145" s="171">
        <v>21732</v>
      </c>
      <c r="E145" s="171">
        <f t="shared" si="39"/>
        <v>15679.653679653678</v>
      </c>
      <c r="F145" s="172">
        <f t="shared" si="40"/>
        <v>0.97175660364379612</v>
      </c>
      <c r="G145" s="173">
        <f t="shared" si="31"/>
        <v>273.43061335025266</v>
      </c>
      <c r="H145" s="173">
        <f t="shared" si="32"/>
        <v>378.97483010345019</v>
      </c>
      <c r="I145" s="173">
        <f t="shared" si="33"/>
        <v>0</v>
      </c>
      <c r="J145" s="174">
        <f t="shared" si="34"/>
        <v>0</v>
      </c>
      <c r="K145" s="173">
        <f t="shared" si="35"/>
        <v>-183.6803091381706</v>
      </c>
      <c r="L145" s="174">
        <f t="shared" si="36"/>
        <v>-254.58090846550445</v>
      </c>
      <c r="M145" s="175">
        <f t="shared" si="41"/>
        <v>124.39392163794574</v>
      </c>
      <c r="N145" s="175">
        <f t="shared" si="37"/>
        <v>21856.393921637944</v>
      </c>
      <c r="O145" s="175">
        <f t="shared" si="38"/>
        <v>15769.403983865761</v>
      </c>
      <c r="P145" s="176">
        <f t="shared" si="42"/>
        <v>0.9773189363699526</v>
      </c>
      <c r="Q145" s="177">
        <v>785.08599534942482</v>
      </c>
      <c r="R145" s="176">
        <f t="shared" si="43"/>
        <v>0.10052159821745076</v>
      </c>
      <c r="S145" s="176">
        <f t="shared" si="44"/>
        <v>0.10369770672601472</v>
      </c>
      <c r="T145" s="178">
        <v>1386</v>
      </c>
      <c r="U145" s="179">
        <v>19747</v>
      </c>
      <c r="V145" s="179">
        <v>14206.474820143885</v>
      </c>
      <c r="Y145" s="13"/>
      <c r="Z145" s="13"/>
    </row>
    <row r="146" spans="2:26">
      <c r="B146" s="171">
        <v>3052</v>
      </c>
      <c r="C146" s="171" t="s">
        <v>165</v>
      </c>
      <c r="D146" s="171">
        <v>55778</v>
      </c>
      <c r="E146" s="171">
        <f t="shared" si="39"/>
        <v>23125.207296849087</v>
      </c>
      <c r="F146" s="172">
        <f t="shared" si="40"/>
        <v>1.4331995693568882</v>
      </c>
      <c r="G146" s="173">
        <f t="shared" si="31"/>
        <v>-4193.9015569669918</v>
      </c>
      <c r="H146" s="173">
        <f t="shared" si="32"/>
        <v>-10115.690555404384</v>
      </c>
      <c r="I146" s="173">
        <f t="shared" si="33"/>
        <v>0</v>
      </c>
      <c r="J146" s="174">
        <f t="shared" si="34"/>
        <v>0</v>
      </c>
      <c r="K146" s="173">
        <f t="shared" si="35"/>
        <v>-183.6803091381706</v>
      </c>
      <c r="L146" s="174">
        <f t="shared" si="36"/>
        <v>-443.03690564126748</v>
      </c>
      <c r="M146" s="175">
        <f t="shared" si="41"/>
        <v>-10558.727461045652</v>
      </c>
      <c r="N146" s="175">
        <f t="shared" si="37"/>
        <v>45219.272538954348</v>
      </c>
      <c r="O146" s="175">
        <f t="shared" si="38"/>
        <v>18747.625430743927</v>
      </c>
      <c r="P146" s="176">
        <f t="shared" si="42"/>
        <v>1.1618961226551896</v>
      </c>
      <c r="Q146" s="177">
        <v>1441.2535503483523</v>
      </c>
      <c r="R146" s="176">
        <f t="shared" si="43"/>
        <v>3.8290426462649615E-2</v>
      </c>
      <c r="S146" s="176">
        <f t="shared" si="44"/>
        <v>4.9913080490216512E-2</v>
      </c>
      <c r="T146" s="178">
        <v>2412</v>
      </c>
      <c r="U146" s="179">
        <v>53721</v>
      </c>
      <c r="V146" s="179">
        <v>22025.830258302583</v>
      </c>
      <c r="Y146" s="13"/>
      <c r="Z146" s="13"/>
    </row>
    <row r="147" spans="2:26">
      <c r="B147" s="171">
        <v>3053</v>
      </c>
      <c r="C147" s="171" t="s">
        <v>166</v>
      </c>
      <c r="D147" s="171">
        <v>93080</v>
      </c>
      <c r="E147" s="171">
        <f t="shared" si="39"/>
        <v>13554.681811562546</v>
      </c>
      <c r="F147" s="172">
        <f t="shared" si="40"/>
        <v>0.84006010781784624</v>
      </c>
      <c r="G147" s="173">
        <f t="shared" si="31"/>
        <v>1548.4137342049319</v>
      </c>
      <c r="H147" s="173">
        <f t="shared" si="32"/>
        <v>10632.957112785267</v>
      </c>
      <c r="I147" s="173">
        <f t="shared" si="33"/>
        <v>338.50334705290032</v>
      </c>
      <c r="J147" s="174">
        <f t="shared" si="34"/>
        <v>2324.5024842122666</v>
      </c>
      <c r="K147" s="173">
        <f t="shared" si="35"/>
        <v>154.82303791472972</v>
      </c>
      <c r="L147" s="174">
        <f t="shared" si="36"/>
        <v>1063.1698013604491</v>
      </c>
      <c r="M147" s="175">
        <f t="shared" si="41"/>
        <v>11696.126914145716</v>
      </c>
      <c r="N147" s="175">
        <f t="shared" si="37"/>
        <v>104776.12691414572</v>
      </c>
      <c r="O147" s="175">
        <f t="shared" si="38"/>
        <v>15257.918583682207</v>
      </c>
      <c r="P147" s="176">
        <f t="shared" si="42"/>
        <v>0.94561930030332642</v>
      </c>
      <c r="Q147" s="177">
        <v>4536.8942457378016</v>
      </c>
      <c r="R147" s="176">
        <f t="shared" si="43"/>
        <v>0.16198941376210926</v>
      </c>
      <c r="S147" s="176">
        <f t="shared" si="44"/>
        <v>0.15945121058656958</v>
      </c>
      <c r="T147" s="178">
        <v>6867</v>
      </c>
      <c r="U147" s="179">
        <v>80104</v>
      </c>
      <c r="V147" s="179">
        <v>11690.601284296556</v>
      </c>
      <c r="Y147" s="13"/>
      <c r="Z147" s="13"/>
    </row>
    <row r="148" spans="2:26">
      <c r="B148" s="171">
        <v>3054</v>
      </c>
      <c r="C148" s="171" t="s">
        <v>167</v>
      </c>
      <c r="D148" s="171">
        <v>129672</v>
      </c>
      <c r="E148" s="171">
        <f t="shared" si="39"/>
        <v>14309.423968218936</v>
      </c>
      <c r="F148" s="172">
        <f t="shared" si="40"/>
        <v>0.88683573754562006</v>
      </c>
      <c r="G148" s="173">
        <f t="shared" si="31"/>
        <v>1095.5684402110978</v>
      </c>
      <c r="H148" s="173">
        <f t="shared" si="32"/>
        <v>9928.0412051929688</v>
      </c>
      <c r="I148" s="173">
        <f t="shared" si="33"/>
        <v>74.343592223163881</v>
      </c>
      <c r="J148" s="174">
        <f t="shared" si="34"/>
        <v>673.70163272631112</v>
      </c>
      <c r="K148" s="173">
        <f t="shared" si="35"/>
        <v>-109.33671691500672</v>
      </c>
      <c r="L148" s="174">
        <f t="shared" si="36"/>
        <v>-990.80932868379091</v>
      </c>
      <c r="M148" s="175">
        <f t="shared" si="41"/>
        <v>8937.2318765091786</v>
      </c>
      <c r="N148" s="175">
        <f t="shared" si="37"/>
        <v>138609.23187650918</v>
      </c>
      <c r="O148" s="175">
        <f t="shared" si="38"/>
        <v>15295.655691515027</v>
      </c>
      <c r="P148" s="176">
        <f t="shared" si="42"/>
        <v>0.94795808178971508</v>
      </c>
      <c r="Q148" s="177">
        <v>2377.1126918415566</v>
      </c>
      <c r="R148" s="176">
        <f t="shared" si="43"/>
        <v>8.3842495465601255E-2</v>
      </c>
      <c r="S148" s="176">
        <f t="shared" si="44"/>
        <v>8.2168053296486354E-2</v>
      </c>
      <c r="T148" s="178">
        <v>9062</v>
      </c>
      <c r="U148" s="179">
        <v>119641</v>
      </c>
      <c r="V148" s="179">
        <v>13222.92219274978</v>
      </c>
      <c r="Y148" s="13"/>
      <c r="Z148" s="13"/>
    </row>
    <row r="149" spans="2:26" ht="30" customHeight="1">
      <c r="B149" s="171">
        <v>3401</v>
      </c>
      <c r="C149" s="171" t="s">
        <v>168</v>
      </c>
      <c r="D149" s="171">
        <v>235340</v>
      </c>
      <c r="E149" s="171">
        <f t="shared" si="39"/>
        <v>13183.575149851549</v>
      </c>
      <c r="F149" s="172">
        <f t="shared" si="40"/>
        <v>0.81706053419576918</v>
      </c>
      <c r="G149" s="173">
        <f t="shared" si="31"/>
        <v>1771.0777312315302</v>
      </c>
      <c r="H149" s="173">
        <f t="shared" si="32"/>
        <v>31615.508580214046</v>
      </c>
      <c r="I149" s="173">
        <f t="shared" si="33"/>
        <v>468.39067865174934</v>
      </c>
      <c r="J149" s="174">
        <f t="shared" si="34"/>
        <v>8361.2420046123771</v>
      </c>
      <c r="K149" s="173">
        <f t="shared" si="35"/>
        <v>284.71036951357871</v>
      </c>
      <c r="L149" s="174">
        <f t="shared" si="36"/>
        <v>5082.3648061868944</v>
      </c>
      <c r="M149" s="175">
        <f t="shared" si="41"/>
        <v>36697.873386400941</v>
      </c>
      <c r="N149" s="175">
        <f t="shared" si="37"/>
        <v>272037.87338640093</v>
      </c>
      <c r="O149" s="175">
        <f t="shared" si="38"/>
        <v>15239.363250596658</v>
      </c>
      <c r="P149" s="176">
        <f t="shared" si="42"/>
        <v>0.94446932162222264</v>
      </c>
      <c r="Q149" s="177">
        <v>12220.641973302114</v>
      </c>
      <c r="R149" s="176">
        <f t="shared" si="43"/>
        <v>9.3054039618216025E-2</v>
      </c>
      <c r="S149" s="176">
        <f t="shared" si="44"/>
        <v>9.1706933636948859E-2</v>
      </c>
      <c r="T149" s="178">
        <v>17851</v>
      </c>
      <c r="U149" s="179">
        <v>215305</v>
      </c>
      <c r="V149" s="179">
        <v>12076.111952437041</v>
      </c>
      <c r="Y149" s="13"/>
      <c r="Z149" s="13"/>
    </row>
    <row r="150" spans="2:26">
      <c r="B150" s="171">
        <v>3403</v>
      </c>
      <c r="C150" s="171" t="s">
        <v>169</v>
      </c>
      <c r="D150" s="171">
        <v>463866</v>
      </c>
      <c r="E150" s="171">
        <f t="shared" si="39"/>
        <v>14721.698562315529</v>
      </c>
      <c r="F150" s="172">
        <f t="shared" si="40"/>
        <v>0.91238672020844491</v>
      </c>
      <c r="G150" s="173">
        <f t="shared" si="31"/>
        <v>848.2036837531424</v>
      </c>
      <c r="H150" s="173">
        <f t="shared" si="32"/>
        <v>26726.049871377763</v>
      </c>
      <c r="I150" s="173">
        <f t="shared" si="33"/>
        <v>0</v>
      </c>
      <c r="J150" s="174">
        <f t="shared" si="34"/>
        <v>0</v>
      </c>
      <c r="K150" s="173">
        <f t="shared" si="35"/>
        <v>-183.6803091381706</v>
      </c>
      <c r="L150" s="174">
        <f t="shared" si="36"/>
        <v>-5787.5828606346176</v>
      </c>
      <c r="M150" s="175">
        <f t="shared" si="41"/>
        <v>20938.467010743145</v>
      </c>
      <c r="N150" s="175">
        <f t="shared" si="37"/>
        <v>484804.46701074316</v>
      </c>
      <c r="O150" s="175">
        <f t="shared" si="38"/>
        <v>15386.2219369305</v>
      </c>
      <c r="P150" s="176">
        <f t="shared" si="42"/>
        <v>0.95357098299581211</v>
      </c>
      <c r="Q150" s="177">
        <v>5710.261491677471</v>
      </c>
      <c r="R150" s="176">
        <f t="shared" si="43"/>
        <v>0.10589368433349465</v>
      </c>
      <c r="S150" s="176">
        <f t="shared" si="44"/>
        <v>0.10098000520033623</v>
      </c>
      <c r="T150" s="178">
        <v>31509</v>
      </c>
      <c r="U150" s="179">
        <v>419449</v>
      </c>
      <c r="V150" s="179">
        <v>13371.449520226975</v>
      </c>
      <c r="Y150" s="13"/>
      <c r="Z150" s="13"/>
    </row>
    <row r="151" spans="2:26">
      <c r="B151" s="171">
        <v>3405</v>
      </c>
      <c r="C151" s="171" t="s">
        <v>170</v>
      </c>
      <c r="D151" s="171">
        <v>422140</v>
      </c>
      <c r="E151" s="171">
        <f t="shared" si="39"/>
        <v>14815.568736180816</v>
      </c>
      <c r="F151" s="172">
        <f t="shared" si="40"/>
        <v>0.91820438450144859</v>
      </c>
      <c r="G151" s="173">
        <f t="shared" si="31"/>
        <v>791.88157943397016</v>
      </c>
      <c r="H151" s="173">
        <f t="shared" si="32"/>
        <v>22563.081842812113</v>
      </c>
      <c r="I151" s="173">
        <f t="shared" si="33"/>
        <v>0</v>
      </c>
      <c r="J151" s="174">
        <f t="shared" si="34"/>
        <v>0</v>
      </c>
      <c r="K151" s="173">
        <f t="shared" si="35"/>
        <v>-183.6803091381706</v>
      </c>
      <c r="L151" s="174">
        <f t="shared" si="36"/>
        <v>-5233.6030482738952</v>
      </c>
      <c r="M151" s="175">
        <f t="shared" si="41"/>
        <v>17329.47879453822</v>
      </c>
      <c r="N151" s="175">
        <f t="shared" si="37"/>
        <v>439469.47879453824</v>
      </c>
      <c r="O151" s="175">
        <f t="shared" si="38"/>
        <v>15423.770006476616</v>
      </c>
      <c r="P151" s="176">
        <f t="shared" si="42"/>
        <v>0.95589804871301354</v>
      </c>
      <c r="Q151" s="177">
        <v>6392.0781136299775</v>
      </c>
      <c r="R151" s="176">
        <f t="shared" si="43"/>
        <v>9.6265364049746671E-2</v>
      </c>
      <c r="S151" s="176">
        <f t="shared" si="44"/>
        <v>9.0571078650548184E-2</v>
      </c>
      <c r="T151" s="178">
        <v>28493</v>
      </c>
      <c r="U151" s="179">
        <v>385071</v>
      </c>
      <c r="V151" s="179">
        <v>13585.147292291409</v>
      </c>
      <c r="Y151" s="13"/>
      <c r="Z151" s="13"/>
    </row>
    <row r="152" spans="2:26">
      <c r="B152" s="171">
        <v>3407</v>
      </c>
      <c r="C152" s="171" t="s">
        <v>171</v>
      </c>
      <c r="D152" s="171">
        <v>409503</v>
      </c>
      <c r="E152" s="171">
        <f t="shared" si="39"/>
        <v>13472.709327191973</v>
      </c>
      <c r="F152" s="172">
        <f t="shared" si="40"/>
        <v>0.83497981046998082</v>
      </c>
      <c r="G152" s="173">
        <f t="shared" si="31"/>
        <v>1597.5972248272758</v>
      </c>
      <c r="H152" s="173">
        <f t="shared" si="32"/>
        <v>48558.967648625046</v>
      </c>
      <c r="I152" s="173">
        <f t="shared" si="33"/>
        <v>367.19371658260104</v>
      </c>
      <c r="J152" s="174">
        <f t="shared" si="34"/>
        <v>11160.853015528159</v>
      </c>
      <c r="K152" s="173">
        <f t="shared" si="35"/>
        <v>183.51340744443044</v>
      </c>
      <c r="L152" s="174">
        <f t="shared" si="36"/>
        <v>5577.8900192734636</v>
      </c>
      <c r="M152" s="175">
        <f t="shared" si="41"/>
        <v>54136.857667898512</v>
      </c>
      <c r="N152" s="175">
        <f t="shared" si="37"/>
        <v>463639.85766789853</v>
      </c>
      <c r="O152" s="175">
        <f t="shared" si="38"/>
        <v>15253.819959463679</v>
      </c>
      <c r="P152" s="176">
        <f t="shared" si="42"/>
        <v>0.94536528543593312</v>
      </c>
      <c r="Q152" s="177">
        <v>19569.659188757898</v>
      </c>
      <c r="R152" s="176">
        <f t="shared" si="43"/>
        <v>0.10253352000430779</v>
      </c>
      <c r="S152" s="176">
        <f t="shared" si="44"/>
        <v>0.10851865015073689</v>
      </c>
      <c r="T152" s="178">
        <v>30395</v>
      </c>
      <c r="U152" s="179">
        <v>371420</v>
      </c>
      <c r="V152" s="179">
        <v>12153.795811518325</v>
      </c>
      <c r="Y152" s="13"/>
      <c r="Z152" s="13"/>
    </row>
    <row r="153" spans="2:26">
      <c r="B153" s="171">
        <v>3411</v>
      </c>
      <c r="C153" s="171" t="s">
        <v>172</v>
      </c>
      <c r="D153" s="171">
        <v>443373</v>
      </c>
      <c r="E153" s="171">
        <f t="shared" si="39"/>
        <v>12705.18955784165</v>
      </c>
      <c r="F153" s="172">
        <f t="shared" si="40"/>
        <v>0.78741227999185781</v>
      </c>
      <c r="G153" s="173">
        <f t="shared" si="31"/>
        <v>2058.1090864374696</v>
      </c>
      <c r="H153" s="173">
        <f t="shared" si="32"/>
        <v>71821.832789408378</v>
      </c>
      <c r="I153" s="173">
        <f t="shared" si="33"/>
        <v>635.82563585521416</v>
      </c>
      <c r="J153" s="174">
        <f t="shared" si="34"/>
        <v>22188.407214439409</v>
      </c>
      <c r="K153" s="173">
        <f t="shared" si="35"/>
        <v>452.14532671704353</v>
      </c>
      <c r="L153" s="174">
        <f t="shared" si="36"/>
        <v>15778.515466444667</v>
      </c>
      <c r="M153" s="175">
        <f t="shared" si="41"/>
        <v>87600.348255853052</v>
      </c>
      <c r="N153" s="175">
        <f t="shared" si="37"/>
        <v>530973.34825585305</v>
      </c>
      <c r="O153" s="175">
        <f t="shared" si="38"/>
        <v>15215.443970996163</v>
      </c>
      <c r="P153" s="176">
        <f t="shared" si="42"/>
        <v>0.94298690891202697</v>
      </c>
      <c r="Q153" s="177">
        <v>32339.203377531972</v>
      </c>
      <c r="R153" s="176">
        <f t="shared" si="43"/>
        <v>0.10743027560058148</v>
      </c>
      <c r="S153" s="176">
        <f t="shared" si="44"/>
        <v>0.10333655678370696</v>
      </c>
      <c r="T153" s="178">
        <v>34897</v>
      </c>
      <c r="U153" s="179">
        <v>400362</v>
      </c>
      <c r="V153" s="179">
        <v>11515.243902439024</v>
      </c>
      <c r="Y153" s="13"/>
      <c r="Z153" s="13"/>
    </row>
    <row r="154" spans="2:26">
      <c r="B154" s="171">
        <v>3412</v>
      </c>
      <c r="C154" s="171" t="s">
        <v>173</v>
      </c>
      <c r="D154" s="171">
        <v>90075</v>
      </c>
      <c r="E154" s="171">
        <f t="shared" si="39"/>
        <v>11813.114754098362</v>
      </c>
      <c r="F154" s="172">
        <f t="shared" si="40"/>
        <v>0.73212537128885058</v>
      </c>
      <c r="G154" s="173">
        <f t="shared" si="31"/>
        <v>2593.3539686834424</v>
      </c>
      <c r="H154" s="173">
        <f t="shared" si="32"/>
        <v>19774.324011211251</v>
      </c>
      <c r="I154" s="173">
        <f t="shared" si="33"/>
        <v>948.05181716536481</v>
      </c>
      <c r="J154" s="174">
        <f t="shared" si="34"/>
        <v>7228.8951058859075</v>
      </c>
      <c r="K154" s="173">
        <f t="shared" si="35"/>
        <v>764.37150802719418</v>
      </c>
      <c r="L154" s="174">
        <f t="shared" si="36"/>
        <v>5828.3327487073557</v>
      </c>
      <c r="M154" s="175">
        <f t="shared" si="41"/>
        <v>25602.656759918606</v>
      </c>
      <c r="N154" s="175">
        <f t="shared" si="37"/>
        <v>115677.65675991861</v>
      </c>
      <c r="O154" s="175">
        <f t="shared" si="38"/>
        <v>15170.840230808999</v>
      </c>
      <c r="P154" s="176">
        <f t="shared" si="42"/>
        <v>0.94022256347687672</v>
      </c>
      <c r="Q154" s="177">
        <v>8175.4516635722612</v>
      </c>
      <c r="R154" s="176">
        <f t="shared" si="43"/>
        <v>0.13843178888299082</v>
      </c>
      <c r="S154" s="176">
        <f t="shared" si="44"/>
        <v>0.14574761283778004</v>
      </c>
      <c r="T154" s="178">
        <v>7625</v>
      </c>
      <c r="U154" s="179">
        <v>79122</v>
      </c>
      <c r="V154" s="179">
        <v>10310.398749022674</v>
      </c>
      <c r="Y154" s="13"/>
      <c r="Z154" s="13"/>
    </row>
    <row r="155" spans="2:26">
      <c r="B155" s="171">
        <v>3413</v>
      </c>
      <c r="C155" s="171" t="s">
        <v>174</v>
      </c>
      <c r="D155" s="171">
        <v>270129</v>
      </c>
      <c r="E155" s="171">
        <f t="shared" si="39"/>
        <v>12819.333712984055</v>
      </c>
      <c r="F155" s="172">
        <f t="shared" si="40"/>
        <v>0.79448643729106572</v>
      </c>
      <c r="G155" s="173">
        <f t="shared" si="31"/>
        <v>1989.6225933520268</v>
      </c>
      <c r="H155" s="173">
        <f t="shared" si="32"/>
        <v>41925.327287113905</v>
      </c>
      <c r="I155" s="173">
        <f t="shared" si="33"/>
        <v>595.87518155537236</v>
      </c>
      <c r="J155" s="174">
        <f t="shared" si="34"/>
        <v>12556.281825734808</v>
      </c>
      <c r="K155" s="173">
        <f t="shared" si="35"/>
        <v>412.19487241720174</v>
      </c>
      <c r="L155" s="174">
        <f t="shared" si="36"/>
        <v>8685.7703515752764</v>
      </c>
      <c r="M155" s="175">
        <f t="shared" si="41"/>
        <v>50611.097638689185</v>
      </c>
      <c r="N155" s="175">
        <f t="shared" si="37"/>
        <v>320740.09763868921</v>
      </c>
      <c r="O155" s="175">
        <f t="shared" si="38"/>
        <v>15221.151178753285</v>
      </c>
      <c r="P155" s="176">
        <f t="shared" si="42"/>
        <v>0.94334061677698755</v>
      </c>
      <c r="Q155" s="177">
        <v>17061.087082596045</v>
      </c>
      <c r="R155" s="176">
        <f t="shared" si="43"/>
        <v>0.1065418646567262</v>
      </c>
      <c r="S155" s="176">
        <f t="shared" si="44"/>
        <v>0.10612176523962034</v>
      </c>
      <c r="T155" s="178">
        <v>21072</v>
      </c>
      <c r="U155" s="179">
        <v>244120</v>
      </c>
      <c r="V155" s="179">
        <v>11589.441701481201</v>
      </c>
      <c r="Y155" s="13"/>
      <c r="Z155" s="13"/>
    </row>
    <row r="156" spans="2:26">
      <c r="B156" s="171">
        <v>3414</v>
      </c>
      <c r="C156" s="171" t="s">
        <v>175</v>
      </c>
      <c r="D156" s="171">
        <v>55663</v>
      </c>
      <c r="E156" s="171">
        <f t="shared" si="39"/>
        <v>11048.630408892417</v>
      </c>
      <c r="F156" s="172">
        <f t="shared" si="40"/>
        <v>0.68474596317091641</v>
      </c>
      <c r="G156" s="173">
        <f t="shared" si="31"/>
        <v>3052.0445758070096</v>
      </c>
      <c r="H156" s="173">
        <f t="shared" si="32"/>
        <v>15376.200572915714</v>
      </c>
      <c r="I156" s="173">
        <f t="shared" si="33"/>
        <v>1215.6213379874455</v>
      </c>
      <c r="J156" s="174">
        <f t="shared" si="34"/>
        <v>6124.3003007807511</v>
      </c>
      <c r="K156" s="173">
        <f t="shared" si="35"/>
        <v>1031.941028849275</v>
      </c>
      <c r="L156" s="174">
        <f t="shared" si="36"/>
        <v>5198.9189033426474</v>
      </c>
      <c r="M156" s="175">
        <f t="shared" si="41"/>
        <v>20575.119476258362</v>
      </c>
      <c r="N156" s="175">
        <f t="shared" si="37"/>
        <v>76238.119476258362</v>
      </c>
      <c r="O156" s="175">
        <f t="shared" si="38"/>
        <v>15132.616013548703</v>
      </c>
      <c r="P156" s="176">
        <f t="shared" si="42"/>
        <v>0.93785359307098004</v>
      </c>
      <c r="Q156" s="177">
        <v>7725.2326794855308</v>
      </c>
      <c r="R156" s="176">
        <f t="shared" si="43"/>
        <v>8.6552538601182921E-2</v>
      </c>
      <c r="S156" s="176">
        <f t="shared" si="44"/>
        <v>8.1807767690260533E-2</v>
      </c>
      <c r="T156" s="178">
        <v>5038</v>
      </c>
      <c r="U156" s="179">
        <v>51229</v>
      </c>
      <c r="V156" s="179">
        <v>10213.11802232855</v>
      </c>
      <c r="Y156" s="13"/>
      <c r="Z156" s="13"/>
    </row>
    <row r="157" spans="2:26">
      <c r="B157" s="171">
        <v>3415</v>
      </c>
      <c r="C157" s="171" t="s">
        <v>176</v>
      </c>
      <c r="D157" s="171">
        <v>101213</v>
      </c>
      <c r="E157" s="171">
        <f t="shared" si="39"/>
        <v>12789.107910032853</v>
      </c>
      <c r="F157" s="172">
        <f t="shared" si="40"/>
        <v>0.79261317374721718</v>
      </c>
      <c r="G157" s="173">
        <f t="shared" si="31"/>
        <v>2007.7580751227476</v>
      </c>
      <c r="H157" s="173">
        <f t="shared" si="32"/>
        <v>15889.397406521424</v>
      </c>
      <c r="I157" s="173">
        <f t="shared" si="33"/>
        <v>606.45421258829288</v>
      </c>
      <c r="J157" s="174">
        <f t="shared" si="34"/>
        <v>4799.4786384237505</v>
      </c>
      <c r="K157" s="173">
        <f t="shared" si="35"/>
        <v>422.77390345012225</v>
      </c>
      <c r="L157" s="174">
        <f t="shared" si="36"/>
        <v>3345.8326719042675</v>
      </c>
      <c r="M157" s="175">
        <f t="shared" si="41"/>
        <v>19235.230078425691</v>
      </c>
      <c r="N157" s="175">
        <f t="shared" si="37"/>
        <v>120448.23007842569</v>
      </c>
      <c r="O157" s="175">
        <f t="shared" si="38"/>
        <v>15219.639888605723</v>
      </c>
      <c r="P157" s="176">
        <f t="shared" si="42"/>
        <v>0.94324695359979494</v>
      </c>
      <c r="Q157" s="177">
        <v>6633.8504020342298</v>
      </c>
      <c r="R157" s="176">
        <f t="shared" si="43"/>
        <v>0.1056213405575461</v>
      </c>
      <c r="S157" s="176">
        <f t="shared" si="44"/>
        <v>0.10436400013992954</v>
      </c>
      <c r="T157" s="178">
        <v>7914</v>
      </c>
      <c r="U157" s="179">
        <v>91544</v>
      </c>
      <c r="V157" s="179">
        <v>11580.518659076533</v>
      </c>
      <c r="Y157" s="13"/>
      <c r="Z157" s="13"/>
    </row>
    <row r="158" spans="2:26">
      <c r="B158" s="171">
        <v>3416</v>
      </c>
      <c r="C158" s="171" t="s">
        <v>177</v>
      </c>
      <c r="D158" s="171">
        <v>66693</v>
      </c>
      <c r="E158" s="171">
        <f t="shared" si="39"/>
        <v>10935.071323167733</v>
      </c>
      <c r="F158" s="172">
        <f t="shared" si="40"/>
        <v>0.67770806592450539</v>
      </c>
      <c r="G158" s="173">
        <f t="shared" si="31"/>
        <v>3120.18002724182</v>
      </c>
      <c r="H158" s="173">
        <f t="shared" si="32"/>
        <v>19029.977986147856</v>
      </c>
      <c r="I158" s="173">
        <f t="shared" si="33"/>
        <v>1255.367017991085</v>
      </c>
      <c r="J158" s="174">
        <f t="shared" si="34"/>
        <v>7656.4834427276282</v>
      </c>
      <c r="K158" s="173">
        <f t="shared" si="35"/>
        <v>1071.6867088529145</v>
      </c>
      <c r="L158" s="174">
        <f t="shared" si="36"/>
        <v>6536.2172372939258</v>
      </c>
      <c r="M158" s="175">
        <f t="shared" si="41"/>
        <v>25566.195223441784</v>
      </c>
      <c r="N158" s="175">
        <f t="shared" si="37"/>
        <v>92259.195223441784</v>
      </c>
      <c r="O158" s="175">
        <f t="shared" si="38"/>
        <v>15126.938059262466</v>
      </c>
      <c r="P158" s="176">
        <f t="shared" si="42"/>
        <v>0.93750169820865925</v>
      </c>
      <c r="Q158" s="177">
        <v>9070.2084978527564</v>
      </c>
      <c r="R158" s="176">
        <f t="shared" si="43"/>
        <v>0.12004366445545386</v>
      </c>
      <c r="S158" s="176">
        <f t="shared" si="44"/>
        <v>0.12132917120265636</v>
      </c>
      <c r="T158" s="178">
        <v>6099</v>
      </c>
      <c r="U158" s="179">
        <v>59545</v>
      </c>
      <c r="V158" s="179">
        <v>9751.8833933835576</v>
      </c>
      <c r="Y158" s="13"/>
      <c r="Z158" s="13"/>
    </row>
    <row r="159" spans="2:26">
      <c r="B159" s="171">
        <v>3417</v>
      </c>
      <c r="C159" s="171" t="s">
        <v>178</v>
      </c>
      <c r="D159" s="171">
        <v>53899</v>
      </c>
      <c r="E159" s="171">
        <f t="shared" si="39"/>
        <v>11858.96589658966</v>
      </c>
      <c r="F159" s="172">
        <f t="shared" si="40"/>
        <v>0.73496702528267244</v>
      </c>
      <c r="G159" s="173">
        <f t="shared" ref="G159:G222" si="45">($E$364-E159)*0.6</f>
        <v>2565.8432831886639</v>
      </c>
      <c r="H159" s="173">
        <f t="shared" ref="H159:H222" si="46">G159*T159/1000</f>
        <v>11661.757722092478</v>
      </c>
      <c r="I159" s="173">
        <f t="shared" ref="I159:I222" si="47">IF(E159&lt;E$364*0.9,(E$364*0.9-E159)*0.35,0)</f>
        <v>932.00391729341061</v>
      </c>
      <c r="J159" s="174">
        <f t="shared" ref="J159:J222" si="48">I159*T159/1000</f>
        <v>4235.9578040985516</v>
      </c>
      <c r="K159" s="173">
        <f t="shared" ref="K159:K222" si="49">I159+J$366</f>
        <v>748.32360815523998</v>
      </c>
      <c r="L159" s="174">
        <f t="shared" ref="L159:L222" si="50">K159*T159/1000</f>
        <v>3401.1307990655655</v>
      </c>
      <c r="M159" s="175">
        <f t="shared" si="41"/>
        <v>15062.888521158044</v>
      </c>
      <c r="N159" s="175">
        <f t="shared" ref="N159:N222" si="51">D159+M159</f>
        <v>68961.888521158049</v>
      </c>
      <c r="O159" s="175">
        <f t="shared" ref="O159:O222" si="52">N159/T159*1000</f>
        <v>15173.132787933564</v>
      </c>
      <c r="P159" s="176">
        <f t="shared" si="42"/>
        <v>0.94036464617656779</v>
      </c>
      <c r="Q159" s="177">
        <v>5607.4260079916003</v>
      </c>
      <c r="R159" s="176">
        <f t="shared" si="43"/>
        <v>0.13169000776870263</v>
      </c>
      <c r="S159" s="176">
        <f t="shared" si="44"/>
        <v>0.14837278676111265</v>
      </c>
      <c r="T159" s="178">
        <v>4545</v>
      </c>
      <c r="U159" s="179">
        <v>47627</v>
      </c>
      <c r="V159" s="179">
        <v>10326.756287944492</v>
      </c>
      <c r="Y159" s="13"/>
      <c r="Z159" s="13"/>
    </row>
    <row r="160" spans="2:26">
      <c r="B160" s="171">
        <v>3418</v>
      </c>
      <c r="C160" s="171" t="s">
        <v>179</v>
      </c>
      <c r="D160" s="171">
        <v>80338</v>
      </c>
      <c r="E160" s="171">
        <f t="shared" si="39"/>
        <v>11116.369171163691</v>
      </c>
      <c r="F160" s="172">
        <f t="shared" si="40"/>
        <v>0.68894411645316556</v>
      </c>
      <c r="G160" s="173">
        <f t="shared" si="45"/>
        <v>3011.4013184442451</v>
      </c>
      <c r="H160" s="173">
        <f t="shared" si="46"/>
        <v>21763.397328396557</v>
      </c>
      <c r="I160" s="173">
        <f t="shared" si="47"/>
        <v>1191.9127711924996</v>
      </c>
      <c r="J160" s="174">
        <f t="shared" si="48"/>
        <v>8613.9535974081937</v>
      </c>
      <c r="K160" s="173">
        <f t="shared" si="49"/>
        <v>1008.2324620543289</v>
      </c>
      <c r="L160" s="174">
        <f t="shared" si="50"/>
        <v>7286.4960032666349</v>
      </c>
      <c r="M160" s="175">
        <f t="shared" si="41"/>
        <v>29049.893331663192</v>
      </c>
      <c r="N160" s="175">
        <f t="shared" si="51"/>
        <v>109387.89333166319</v>
      </c>
      <c r="O160" s="175">
        <f t="shared" si="52"/>
        <v>15136.002951662265</v>
      </c>
      <c r="P160" s="176">
        <f t="shared" si="42"/>
        <v>0.93806350073509237</v>
      </c>
      <c r="Q160" s="177">
        <v>10826.914127558932</v>
      </c>
      <c r="R160" s="176">
        <f t="shared" si="43"/>
        <v>0.13415684336839134</v>
      </c>
      <c r="S160" s="176">
        <f t="shared" si="44"/>
        <v>0.130390444552722</v>
      </c>
      <c r="T160" s="178">
        <v>7227</v>
      </c>
      <c r="U160" s="179">
        <v>70835</v>
      </c>
      <c r="V160" s="179">
        <v>9834.0969040677501</v>
      </c>
      <c r="Y160" s="13"/>
      <c r="Z160" s="13"/>
    </row>
    <row r="161" spans="2:26">
      <c r="B161" s="171">
        <v>3419</v>
      </c>
      <c r="C161" s="171" t="s">
        <v>131</v>
      </c>
      <c r="D161" s="171">
        <v>40969</v>
      </c>
      <c r="E161" s="171">
        <f t="shared" si="39"/>
        <v>11421.522163367717</v>
      </c>
      <c r="F161" s="172">
        <f t="shared" si="40"/>
        <v>0.70785616906314874</v>
      </c>
      <c r="G161" s="173">
        <f t="shared" si="45"/>
        <v>2828.309523121829</v>
      </c>
      <c r="H161" s="173">
        <f t="shared" si="46"/>
        <v>10145.146259438001</v>
      </c>
      <c r="I161" s="173">
        <f t="shared" si="47"/>
        <v>1085.1092239210905</v>
      </c>
      <c r="J161" s="174">
        <f t="shared" si="48"/>
        <v>3892.2867862049516</v>
      </c>
      <c r="K161" s="173">
        <f t="shared" si="49"/>
        <v>901.42891478291983</v>
      </c>
      <c r="L161" s="174">
        <f t="shared" si="50"/>
        <v>3233.4255173263336</v>
      </c>
      <c r="M161" s="175">
        <f t="shared" si="41"/>
        <v>13378.571776764335</v>
      </c>
      <c r="N161" s="175">
        <f t="shared" si="51"/>
        <v>54347.571776764336</v>
      </c>
      <c r="O161" s="175">
        <f t="shared" si="52"/>
        <v>15151.260601272466</v>
      </c>
      <c r="P161" s="176">
        <f t="shared" si="42"/>
        <v>0.93900910336559151</v>
      </c>
      <c r="Q161" s="177">
        <v>5460.5019891454049</v>
      </c>
      <c r="R161" s="176">
        <f t="shared" si="43"/>
        <v>8.9977917897145293E-2</v>
      </c>
      <c r="S161" s="176">
        <f t="shared" si="44"/>
        <v>0.11276808902686002</v>
      </c>
      <c r="T161" s="178">
        <v>3587</v>
      </c>
      <c r="U161" s="179">
        <v>37587</v>
      </c>
      <c r="V161" s="179">
        <v>10264.063353358819</v>
      </c>
      <c r="Y161" s="13"/>
      <c r="Z161" s="13"/>
    </row>
    <row r="162" spans="2:26">
      <c r="B162" s="171">
        <v>3420</v>
      </c>
      <c r="C162" s="171" t="s">
        <v>180</v>
      </c>
      <c r="D162" s="171">
        <v>272520</v>
      </c>
      <c r="E162" s="171">
        <f t="shared" si="39"/>
        <v>12799.173398459516</v>
      </c>
      <c r="F162" s="172">
        <f t="shared" si="40"/>
        <v>0.79323698885483018</v>
      </c>
      <c r="G162" s="173">
        <f t="shared" si="45"/>
        <v>2001.7187820667502</v>
      </c>
      <c r="H162" s="173">
        <f t="shared" si="46"/>
        <v>42620.596307765249</v>
      </c>
      <c r="I162" s="173">
        <f t="shared" si="47"/>
        <v>602.93129163896106</v>
      </c>
      <c r="J162" s="174">
        <f t="shared" si="48"/>
        <v>12837.61306157676</v>
      </c>
      <c r="K162" s="173">
        <f t="shared" si="49"/>
        <v>419.25098250079043</v>
      </c>
      <c r="L162" s="174">
        <f t="shared" si="50"/>
        <v>8926.6919194068287</v>
      </c>
      <c r="M162" s="175">
        <f t="shared" si="41"/>
        <v>51547.288227172074</v>
      </c>
      <c r="N162" s="175">
        <f t="shared" si="51"/>
        <v>324067.2882271721</v>
      </c>
      <c r="O162" s="175">
        <f t="shared" si="52"/>
        <v>15220.143163027056</v>
      </c>
      <c r="P162" s="176">
        <f t="shared" si="42"/>
        <v>0.94327814435517565</v>
      </c>
      <c r="Q162" s="177">
        <v>19015.860343708948</v>
      </c>
      <c r="R162" s="176">
        <f t="shared" si="43"/>
        <v>0.11552741130672911</v>
      </c>
      <c r="S162" s="176">
        <f t="shared" si="44"/>
        <v>0.11353652075489482</v>
      </c>
      <c r="T162" s="178">
        <v>21292</v>
      </c>
      <c r="U162" s="179">
        <v>244297</v>
      </c>
      <c r="V162" s="179">
        <v>11494.165804083937</v>
      </c>
      <c r="Y162" s="13"/>
      <c r="Z162" s="13"/>
    </row>
    <row r="163" spans="2:26">
      <c r="B163" s="171">
        <v>3421</v>
      </c>
      <c r="C163" s="171" t="s">
        <v>181</v>
      </c>
      <c r="D163" s="171">
        <v>85180</v>
      </c>
      <c r="E163" s="171">
        <f t="shared" si="39"/>
        <v>12945.288753799392</v>
      </c>
      <c r="F163" s="172">
        <f t="shared" si="40"/>
        <v>0.80229258181282603</v>
      </c>
      <c r="G163" s="173">
        <f t="shared" si="45"/>
        <v>1914.0495688628243</v>
      </c>
      <c r="H163" s="173">
        <f t="shared" si="46"/>
        <v>12594.446163117385</v>
      </c>
      <c r="I163" s="173">
        <f t="shared" si="47"/>
        <v>551.79091727000434</v>
      </c>
      <c r="J163" s="174">
        <f t="shared" si="48"/>
        <v>3630.7842356366286</v>
      </c>
      <c r="K163" s="173">
        <f t="shared" si="49"/>
        <v>368.11060813183371</v>
      </c>
      <c r="L163" s="174">
        <f t="shared" si="50"/>
        <v>2422.1678015074658</v>
      </c>
      <c r="M163" s="175">
        <f t="shared" si="41"/>
        <v>15016.613964624852</v>
      </c>
      <c r="N163" s="175">
        <f t="shared" si="51"/>
        <v>100196.61396462485</v>
      </c>
      <c r="O163" s="175">
        <f t="shared" si="52"/>
        <v>15227.448930794051</v>
      </c>
      <c r="P163" s="176">
        <f t="shared" si="42"/>
        <v>0.94373092400307546</v>
      </c>
      <c r="Q163" s="177">
        <v>5541.9411732859717</v>
      </c>
      <c r="R163" s="176">
        <f t="shared" si="43"/>
        <v>9.079267511845307E-2</v>
      </c>
      <c r="S163" s="176">
        <f t="shared" si="44"/>
        <v>9.858405136929918E-2</v>
      </c>
      <c r="T163" s="178">
        <v>6580</v>
      </c>
      <c r="U163" s="179">
        <v>78090</v>
      </c>
      <c r="V163" s="179">
        <v>11783.612494341331</v>
      </c>
      <c r="Y163" s="13"/>
      <c r="Z163" s="13"/>
    </row>
    <row r="164" spans="2:26">
      <c r="B164" s="171">
        <v>3422</v>
      </c>
      <c r="C164" s="171" t="s">
        <v>182</v>
      </c>
      <c r="D164" s="171">
        <v>56973</v>
      </c>
      <c r="E164" s="171">
        <f t="shared" si="39"/>
        <v>13133.471645919779</v>
      </c>
      <c r="F164" s="172">
        <f t="shared" si="40"/>
        <v>0.81395533737151982</v>
      </c>
      <c r="G164" s="173">
        <f t="shared" si="45"/>
        <v>1801.1398335905924</v>
      </c>
      <c r="H164" s="173">
        <f t="shared" si="46"/>
        <v>7813.3445981159903</v>
      </c>
      <c r="I164" s="173">
        <f t="shared" si="47"/>
        <v>485.92690502786894</v>
      </c>
      <c r="J164" s="174">
        <f t="shared" si="48"/>
        <v>2107.9509140108953</v>
      </c>
      <c r="K164" s="173">
        <f t="shared" si="49"/>
        <v>302.24659588969837</v>
      </c>
      <c r="L164" s="174">
        <f t="shared" si="50"/>
        <v>1311.1457329695115</v>
      </c>
      <c r="M164" s="175">
        <f t="shared" si="41"/>
        <v>9124.4903310855025</v>
      </c>
      <c r="N164" s="175">
        <f t="shared" si="51"/>
        <v>66097.490331085501</v>
      </c>
      <c r="O164" s="175">
        <f t="shared" si="52"/>
        <v>15236.85807540007</v>
      </c>
      <c r="P164" s="176">
        <f t="shared" si="42"/>
        <v>0.94431406178101018</v>
      </c>
      <c r="Q164" s="177">
        <v>5492.6495759444606</v>
      </c>
      <c r="R164" s="176">
        <f t="shared" si="43"/>
        <v>8.8558982001604947E-2</v>
      </c>
      <c r="S164" s="176">
        <f t="shared" si="44"/>
        <v>9.3075824250574216E-2</v>
      </c>
      <c r="T164" s="178">
        <v>4338</v>
      </c>
      <c r="U164" s="179">
        <v>52338</v>
      </c>
      <c r="V164" s="179">
        <v>12015.151515151516</v>
      </c>
      <c r="Y164" s="13"/>
      <c r="Z164" s="13"/>
    </row>
    <row r="165" spans="2:26">
      <c r="B165" s="171">
        <v>3423</v>
      </c>
      <c r="C165" s="171" t="s">
        <v>183</v>
      </c>
      <c r="D165" s="171">
        <v>26803</v>
      </c>
      <c r="E165" s="171">
        <f t="shared" si="39"/>
        <v>11271.236333052986</v>
      </c>
      <c r="F165" s="172">
        <f t="shared" si="40"/>
        <v>0.69854210824100582</v>
      </c>
      <c r="G165" s="173">
        <f t="shared" si="45"/>
        <v>2918.481021310668</v>
      </c>
      <c r="H165" s="173">
        <f t="shared" si="46"/>
        <v>6940.1478686767687</v>
      </c>
      <c r="I165" s="173">
        <f t="shared" si="47"/>
        <v>1137.7092645312464</v>
      </c>
      <c r="J165" s="174">
        <f t="shared" si="48"/>
        <v>2705.4726310553037</v>
      </c>
      <c r="K165" s="173">
        <f t="shared" si="49"/>
        <v>954.02895539307576</v>
      </c>
      <c r="L165" s="174">
        <f t="shared" si="50"/>
        <v>2268.6808559247343</v>
      </c>
      <c r="M165" s="175">
        <f t="shared" si="41"/>
        <v>9208.8287246015025</v>
      </c>
      <c r="N165" s="175">
        <f t="shared" si="51"/>
        <v>36011.828724601502</v>
      </c>
      <c r="O165" s="175">
        <f t="shared" si="52"/>
        <v>15143.746309756729</v>
      </c>
      <c r="P165" s="176">
        <f t="shared" si="42"/>
        <v>0.93854340032448436</v>
      </c>
      <c r="Q165" s="177">
        <v>3987.0468860294886</v>
      </c>
      <c r="R165" s="176">
        <f t="shared" si="43"/>
        <v>8.9597138095044521E-2</v>
      </c>
      <c r="S165" s="176">
        <f t="shared" si="44"/>
        <v>0.10838329564840721</v>
      </c>
      <c r="T165" s="178">
        <v>2378</v>
      </c>
      <c r="U165" s="179">
        <v>24599</v>
      </c>
      <c r="V165" s="179">
        <v>10169.078131459282</v>
      </c>
      <c r="Y165" s="13"/>
      <c r="Z165" s="13"/>
    </row>
    <row r="166" spans="2:26">
      <c r="B166" s="171">
        <v>3424</v>
      </c>
      <c r="C166" s="171" t="s">
        <v>184</v>
      </c>
      <c r="D166" s="171">
        <v>23171</v>
      </c>
      <c r="E166" s="171">
        <f t="shared" si="39"/>
        <v>13309.017805858701</v>
      </c>
      <c r="F166" s="172">
        <f t="shared" si="40"/>
        <v>0.82483492334007447</v>
      </c>
      <c r="G166" s="173">
        <f t="shared" si="45"/>
        <v>1695.8121376272393</v>
      </c>
      <c r="H166" s="173">
        <f t="shared" si="46"/>
        <v>2952.4089316090235</v>
      </c>
      <c r="I166" s="173">
        <f t="shared" si="47"/>
        <v>424.48574904924635</v>
      </c>
      <c r="J166" s="174">
        <f t="shared" si="48"/>
        <v>739.02968909473782</v>
      </c>
      <c r="K166" s="173">
        <f t="shared" si="49"/>
        <v>240.80543991107575</v>
      </c>
      <c r="L166" s="174">
        <f t="shared" si="50"/>
        <v>419.2422708851829</v>
      </c>
      <c r="M166" s="175">
        <f t="shared" si="41"/>
        <v>3371.6512024942062</v>
      </c>
      <c r="N166" s="175">
        <f t="shared" si="51"/>
        <v>26542.651202494206</v>
      </c>
      <c r="O166" s="175">
        <f t="shared" si="52"/>
        <v>15245.635383397017</v>
      </c>
      <c r="P166" s="176">
        <f t="shared" si="42"/>
        <v>0.94485804107943794</v>
      </c>
      <c r="Q166" s="177">
        <v>2977.9019242342388</v>
      </c>
      <c r="R166" s="176">
        <f t="shared" si="43"/>
        <v>0.10717698776758409</v>
      </c>
      <c r="S166" s="176">
        <f t="shared" si="44"/>
        <v>0.13197876980258452</v>
      </c>
      <c r="T166" s="178">
        <v>1741</v>
      </c>
      <c r="U166" s="179">
        <v>20928</v>
      </c>
      <c r="V166" s="179">
        <v>11757.303370786516</v>
      </c>
      <c r="Y166" s="13"/>
      <c r="Z166" s="13"/>
    </row>
    <row r="167" spans="2:26">
      <c r="B167" s="171">
        <v>3425</v>
      </c>
      <c r="C167" s="171" t="s">
        <v>185</v>
      </c>
      <c r="D167" s="171">
        <v>13943</v>
      </c>
      <c r="E167" s="171">
        <f t="shared" si="39"/>
        <v>11154.400000000001</v>
      </c>
      <c r="F167" s="172">
        <f t="shared" si="40"/>
        <v>0.69130110148732404</v>
      </c>
      <c r="G167" s="173">
        <f t="shared" si="45"/>
        <v>2988.5828211424587</v>
      </c>
      <c r="H167" s="173">
        <f t="shared" si="46"/>
        <v>3735.7285264280731</v>
      </c>
      <c r="I167" s="173">
        <f t="shared" si="47"/>
        <v>1178.6019810997909</v>
      </c>
      <c r="J167" s="174">
        <f t="shared" si="48"/>
        <v>1473.2524763747385</v>
      </c>
      <c r="K167" s="173">
        <f t="shared" si="49"/>
        <v>994.92167196162029</v>
      </c>
      <c r="L167" s="174">
        <f t="shared" si="50"/>
        <v>1243.6520899520253</v>
      </c>
      <c r="M167" s="175">
        <f t="shared" si="41"/>
        <v>4979.3806163800982</v>
      </c>
      <c r="N167" s="175">
        <f t="shared" si="51"/>
        <v>18922.380616380098</v>
      </c>
      <c r="O167" s="175">
        <f t="shared" si="52"/>
        <v>15137.904493104079</v>
      </c>
      <c r="P167" s="176">
        <f t="shared" si="42"/>
        <v>0.93818134998680025</v>
      </c>
      <c r="Q167" s="177">
        <v>2054.5912563233219</v>
      </c>
      <c r="R167" s="176">
        <f t="shared" si="43"/>
        <v>8.488951136009959E-2</v>
      </c>
      <c r="S167" s="176">
        <f t="shared" si="44"/>
        <v>0.10051192032368518</v>
      </c>
      <c r="T167" s="178">
        <v>1250</v>
      </c>
      <c r="U167" s="179">
        <v>12852</v>
      </c>
      <c r="V167" s="179">
        <v>10135.646687697161</v>
      </c>
      <c r="Y167" s="13"/>
      <c r="Z167" s="13"/>
    </row>
    <row r="168" spans="2:26">
      <c r="B168" s="171">
        <v>3426</v>
      </c>
      <c r="C168" s="171" t="s">
        <v>186</v>
      </c>
      <c r="D168" s="171">
        <v>14942</v>
      </c>
      <c r="E168" s="171">
        <f t="shared" si="39"/>
        <v>9559.8208573256561</v>
      </c>
      <c r="F168" s="172">
        <f t="shared" si="40"/>
        <v>0.59247603534844717</v>
      </c>
      <c r="G168" s="173">
        <f t="shared" si="45"/>
        <v>3945.3303067470661</v>
      </c>
      <c r="H168" s="173">
        <f t="shared" si="46"/>
        <v>6166.5512694456638</v>
      </c>
      <c r="I168" s="173">
        <f t="shared" si="47"/>
        <v>1736.704681035812</v>
      </c>
      <c r="J168" s="174">
        <f t="shared" si="48"/>
        <v>2714.4694164589741</v>
      </c>
      <c r="K168" s="173">
        <f t="shared" si="49"/>
        <v>1553.0243718976415</v>
      </c>
      <c r="L168" s="174">
        <f t="shared" si="50"/>
        <v>2427.3770932760135</v>
      </c>
      <c r="M168" s="175">
        <f t="shared" si="41"/>
        <v>8593.9283627216773</v>
      </c>
      <c r="N168" s="175">
        <f t="shared" si="51"/>
        <v>23535.928362721679</v>
      </c>
      <c r="O168" s="175">
        <f t="shared" si="52"/>
        <v>15058.175535970364</v>
      </c>
      <c r="P168" s="176">
        <f t="shared" si="42"/>
        <v>0.93324009667985652</v>
      </c>
      <c r="Q168" s="177">
        <v>3584.7879869066828</v>
      </c>
      <c r="R168" s="176">
        <f t="shared" si="43"/>
        <v>4.3508624903973739E-2</v>
      </c>
      <c r="S168" s="176">
        <f t="shared" si="44"/>
        <v>4.2840993026236153E-2</v>
      </c>
      <c r="T168" s="178">
        <v>1563</v>
      </c>
      <c r="U168" s="179">
        <v>14319</v>
      </c>
      <c r="V168" s="179">
        <v>9167.0934699103709</v>
      </c>
      <c r="Y168" s="13"/>
      <c r="Z168" s="13"/>
    </row>
    <row r="169" spans="2:26">
      <c r="B169" s="171">
        <v>3427</v>
      </c>
      <c r="C169" s="171" t="s">
        <v>187</v>
      </c>
      <c r="D169" s="171">
        <v>71080</v>
      </c>
      <c r="E169" s="171">
        <f t="shared" si="39"/>
        <v>12837.276503521762</v>
      </c>
      <c r="F169" s="172">
        <f t="shared" si="40"/>
        <v>0.79559845325449474</v>
      </c>
      <c r="G169" s="173">
        <f t="shared" si="45"/>
        <v>1978.8569190294027</v>
      </c>
      <c r="H169" s="173">
        <f t="shared" si="46"/>
        <v>10956.930760665802</v>
      </c>
      <c r="I169" s="173">
        <f t="shared" si="47"/>
        <v>589.59520486717497</v>
      </c>
      <c r="J169" s="174">
        <f t="shared" si="48"/>
        <v>3264.5886493495477</v>
      </c>
      <c r="K169" s="173">
        <f t="shared" si="49"/>
        <v>405.91489572900434</v>
      </c>
      <c r="L169" s="174">
        <f t="shared" si="50"/>
        <v>2247.5507776514974</v>
      </c>
      <c r="M169" s="175">
        <f t="shared" si="41"/>
        <v>13204.481538317299</v>
      </c>
      <c r="N169" s="175">
        <f t="shared" si="51"/>
        <v>84284.481538317297</v>
      </c>
      <c r="O169" s="175">
        <f t="shared" si="52"/>
        <v>15222.048318280169</v>
      </c>
      <c r="P169" s="176">
        <f t="shared" si="42"/>
        <v>0.9433962175751589</v>
      </c>
      <c r="Q169" s="177">
        <v>6423.6263490098027</v>
      </c>
      <c r="R169" s="176">
        <f t="shared" si="43"/>
        <v>7.8260341924424687E-2</v>
      </c>
      <c r="S169" s="176">
        <f t="shared" si="44"/>
        <v>8.6244570571508125E-2</v>
      </c>
      <c r="T169" s="178">
        <v>5537</v>
      </c>
      <c r="U169" s="179">
        <v>65921</v>
      </c>
      <c r="V169" s="179">
        <v>11818.035138042309</v>
      </c>
      <c r="Y169" s="13"/>
      <c r="Z169" s="13"/>
    </row>
    <row r="170" spans="2:26">
      <c r="B170" s="171">
        <v>3428</v>
      </c>
      <c r="C170" s="171" t="s">
        <v>188</v>
      </c>
      <c r="D170" s="171">
        <v>31467</v>
      </c>
      <c r="E170" s="171">
        <f t="shared" si="39"/>
        <v>13083.991683991684</v>
      </c>
      <c r="F170" s="172">
        <f t="shared" si="40"/>
        <v>0.81088878496328243</v>
      </c>
      <c r="G170" s="173">
        <f t="shared" si="45"/>
        <v>1830.8278107474491</v>
      </c>
      <c r="H170" s="173">
        <f t="shared" si="46"/>
        <v>4403.1408848476149</v>
      </c>
      <c r="I170" s="173">
        <f t="shared" si="47"/>
        <v>503.24489170270215</v>
      </c>
      <c r="J170" s="174">
        <f t="shared" si="48"/>
        <v>1210.3039645449987</v>
      </c>
      <c r="K170" s="173">
        <f t="shared" si="49"/>
        <v>319.56458256453152</v>
      </c>
      <c r="L170" s="174">
        <f t="shared" si="50"/>
        <v>768.55282106769835</v>
      </c>
      <c r="M170" s="175">
        <f t="shared" si="41"/>
        <v>5171.6937059153133</v>
      </c>
      <c r="N170" s="175">
        <f t="shared" si="51"/>
        <v>36638.693705915313</v>
      </c>
      <c r="O170" s="175">
        <f t="shared" si="52"/>
        <v>15234.384077303665</v>
      </c>
      <c r="P170" s="176">
        <f t="shared" si="42"/>
        <v>0.9441607341605982</v>
      </c>
      <c r="Q170" s="177">
        <v>3419.2133771660724</v>
      </c>
      <c r="R170" s="176">
        <f t="shared" si="43"/>
        <v>0.10530752748603744</v>
      </c>
      <c r="S170" s="176">
        <f t="shared" si="44"/>
        <v>0.11771638538297002</v>
      </c>
      <c r="T170" s="178">
        <v>2405</v>
      </c>
      <c r="U170" s="179">
        <v>28469</v>
      </c>
      <c r="V170" s="179">
        <v>11706.003289473685</v>
      </c>
      <c r="Y170" s="13"/>
      <c r="Z170" s="13"/>
    </row>
    <row r="171" spans="2:26">
      <c r="B171" s="171">
        <v>3429</v>
      </c>
      <c r="C171" s="171" t="s">
        <v>189</v>
      </c>
      <c r="D171" s="171">
        <v>17150</v>
      </c>
      <c r="E171" s="171">
        <f t="shared" si="39"/>
        <v>11297.76021080369</v>
      </c>
      <c r="F171" s="172">
        <f t="shared" si="40"/>
        <v>0.70018594259379718</v>
      </c>
      <c r="G171" s="173">
        <f t="shared" si="45"/>
        <v>2902.5666946602455</v>
      </c>
      <c r="H171" s="173">
        <f t="shared" si="46"/>
        <v>4406.0962424942527</v>
      </c>
      <c r="I171" s="173">
        <f t="shared" si="47"/>
        <v>1128.4259073185001</v>
      </c>
      <c r="J171" s="174">
        <f t="shared" si="48"/>
        <v>1712.950527309483</v>
      </c>
      <c r="K171" s="173">
        <f t="shared" si="49"/>
        <v>944.74559818032947</v>
      </c>
      <c r="L171" s="174">
        <f t="shared" si="50"/>
        <v>1434.1238180377402</v>
      </c>
      <c r="M171" s="175">
        <f t="shared" si="41"/>
        <v>5840.2200605319931</v>
      </c>
      <c r="N171" s="175">
        <f t="shared" si="51"/>
        <v>22990.220060531992</v>
      </c>
      <c r="O171" s="175">
        <f t="shared" si="52"/>
        <v>15145.072503644264</v>
      </c>
      <c r="P171" s="176">
        <f t="shared" si="42"/>
        <v>0.93862559204212392</v>
      </c>
      <c r="Q171" s="177">
        <v>2665.0605016790423</v>
      </c>
      <c r="R171" s="176">
        <f t="shared" si="43"/>
        <v>9.4238499330058068E-2</v>
      </c>
      <c r="S171" s="176">
        <f t="shared" si="44"/>
        <v>0.11370123943671934</v>
      </c>
      <c r="T171" s="178">
        <v>1518</v>
      </c>
      <c r="U171" s="179">
        <v>15673</v>
      </c>
      <c r="V171" s="179">
        <v>10144.336569579287</v>
      </c>
      <c r="Y171" s="13"/>
      <c r="Z171" s="13"/>
    </row>
    <row r="172" spans="2:26">
      <c r="B172" s="171">
        <v>3430</v>
      </c>
      <c r="C172" s="171" t="s">
        <v>190</v>
      </c>
      <c r="D172" s="171">
        <v>25612</v>
      </c>
      <c r="E172" s="171">
        <f t="shared" si="39"/>
        <v>13696.256684491978</v>
      </c>
      <c r="F172" s="172">
        <f t="shared" si="40"/>
        <v>0.8488343014633174</v>
      </c>
      <c r="G172" s="173">
        <f t="shared" si="45"/>
        <v>1463.4688104472727</v>
      </c>
      <c r="H172" s="173">
        <f t="shared" si="46"/>
        <v>2736.6866755364003</v>
      </c>
      <c r="I172" s="173">
        <f t="shared" si="47"/>
        <v>288.95214152759917</v>
      </c>
      <c r="J172" s="174">
        <f t="shared" si="48"/>
        <v>540.34050465661039</v>
      </c>
      <c r="K172" s="173">
        <f t="shared" si="49"/>
        <v>105.27183238942857</v>
      </c>
      <c r="L172" s="174">
        <f t="shared" si="50"/>
        <v>196.85832656823143</v>
      </c>
      <c r="M172" s="175">
        <f t="shared" si="41"/>
        <v>2933.5450021046317</v>
      </c>
      <c r="N172" s="175">
        <f t="shared" si="51"/>
        <v>28545.545002104631</v>
      </c>
      <c r="O172" s="175">
        <f t="shared" si="52"/>
        <v>15264.99732732868</v>
      </c>
      <c r="P172" s="176">
        <f t="shared" si="42"/>
        <v>0.94605800998559997</v>
      </c>
      <c r="Q172" s="177">
        <v>1130.0977194596906</v>
      </c>
      <c r="R172" s="176">
        <f t="shared" si="43"/>
        <v>0.21608660557428422</v>
      </c>
      <c r="S172" s="176">
        <f t="shared" si="44"/>
        <v>0.22974319312351418</v>
      </c>
      <c r="T172" s="178">
        <v>1870</v>
      </c>
      <c r="U172" s="179">
        <v>21061</v>
      </c>
      <c r="V172" s="179">
        <v>11137.493389740877</v>
      </c>
      <c r="Y172" s="13"/>
      <c r="Z172" s="13"/>
    </row>
    <row r="173" spans="2:26">
      <c r="B173" s="171">
        <v>3431</v>
      </c>
      <c r="C173" s="171" t="s">
        <v>191</v>
      </c>
      <c r="D173" s="171">
        <v>29105</v>
      </c>
      <c r="E173" s="171">
        <f t="shared" si="39"/>
        <v>11586.385350318471</v>
      </c>
      <c r="F173" s="172">
        <f t="shared" si="40"/>
        <v>0.71807367092194585</v>
      </c>
      <c r="G173" s="173">
        <f t="shared" si="45"/>
        <v>2729.3916109513771</v>
      </c>
      <c r="H173" s="173">
        <f t="shared" si="46"/>
        <v>6856.2317267098597</v>
      </c>
      <c r="I173" s="173">
        <f t="shared" si="47"/>
        <v>1027.4071084883267</v>
      </c>
      <c r="J173" s="174">
        <f t="shared" si="48"/>
        <v>2580.8466565226768</v>
      </c>
      <c r="K173" s="173">
        <f t="shared" si="49"/>
        <v>843.72679935015606</v>
      </c>
      <c r="L173" s="174">
        <f t="shared" si="50"/>
        <v>2119.4417199675922</v>
      </c>
      <c r="M173" s="175">
        <f t="shared" si="41"/>
        <v>8975.6734466774524</v>
      </c>
      <c r="N173" s="175">
        <f t="shared" si="51"/>
        <v>38080.673446677451</v>
      </c>
      <c r="O173" s="175">
        <f t="shared" si="52"/>
        <v>15159.503760620004</v>
      </c>
      <c r="P173" s="176">
        <f t="shared" si="42"/>
        <v>0.93951997845853141</v>
      </c>
      <c r="Q173" s="177">
        <v>3213.5565087073555</v>
      </c>
      <c r="R173" s="176">
        <f t="shared" si="43"/>
        <v>7.9282085511921979E-2</v>
      </c>
      <c r="S173" s="176">
        <f t="shared" si="44"/>
        <v>9.6897756493605242E-2</v>
      </c>
      <c r="T173" s="178">
        <v>2512</v>
      </c>
      <c r="U173" s="179">
        <v>26967</v>
      </c>
      <c r="V173" s="179">
        <v>10562.867215041129</v>
      </c>
      <c r="Y173" s="13"/>
      <c r="Z173" s="13"/>
    </row>
    <row r="174" spans="2:26">
      <c r="B174" s="171">
        <v>3432</v>
      </c>
      <c r="C174" s="171" t="s">
        <v>192</v>
      </c>
      <c r="D174" s="171">
        <v>24058</v>
      </c>
      <c r="E174" s="171">
        <f t="shared" si="39"/>
        <v>12150.505050505049</v>
      </c>
      <c r="F174" s="172">
        <f t="shared" si="40"/>
        <v>0.75303535152419077</v>
      </c>
      <c r="G174" s="173">
        <f t="shared" si="45"/>
        <v>2390.9197908394299</v>
      </c>
      <c r="H174" s="173">
        <f t="shared" si="46"/>
        <v>4734.0211858620705</v>
      </c>
      <c r="I174" s="173">
        <f t="shared" si="47"/>
        <v>829.96521342302424</v>
      </c>
      <c r="J174" s="174">
        <f t="shared" si="48"/>
        <v>1643.3311225775881</v>
      </c>
      <c r="K174" s="173">
        <f t="shared" si="49"/>
        <v>646.28490428485361</v>
      </c>
      <c r="L174" s="174">
        <f t="shared" si="50"/>
        <v>1279.6441104840101</v>
      </c>
      <c r="M174" s="175">
        <f t="shared" si="41"/>
        <v>6013.6652963460801</v>
      </c>
      <c r="N174" s="175">
        <f t="shared" si="51"/>
        <v>30071.66529634608</v>
      </c>
      <c r="O174" s="175">
        <f t="shared" si="52"/>
        <v>15187.709745629334</v>
      </c>
      <c r="P174" s="176">
        <f t="shared" si="42"/>
        <v>0.9412680624886437</v>
      </c>
      <c r="Q174" s="177">
        <v>3181.459350016145</v>
      </c>
      <c r="R174" s="176">
        <f t="shared" si="43"/>
        <v>6.5173116089613028E-2</v>
      </c>
      <c r="S174" s="176">
        <f t="shared" si="44"/>
        <v>6.2483284988376533E-2</v>
      </c>
      <c r="T174" s="178">
        <v>1980</v>
      </c>
      <c r="U174" s="179">
        <v>22586</v>
      </c>
      <c r="V174" s="179">
        <v>11435.949367088608</v>
      </c>
      <c r="Y174" s="13"/>
      <c r="Z174" s="13"/>
    </row>
    <row r="175" spans="2:26">
      <c r="B175" s="171">
        <v>3433</v>
      </c>
      <c r="C175" s="171" t="s">
        <v>193</v>
      </c>
      <c r="D175" s="171">
        <v>35418</v>
      </c>
      <c r="E175" s="171">
        <f t="shared" si="39"/>
        <v>16224.461749885479</v>
      </c>
      <c r="F175" s="172">
        <f t="shared" si="40"/>
        <v>1.0055214335808995</v>
      </c>
      <c r="G175" s="173">
        <f t="shared" si="45"/>
        <v>-53.454228788827457</v>
      </c>
      <c r="H175" s="173">
        <f t="shared" si="46"/>
        <v>-116.69058144601034</v>
      </c>
      <c r="I175" s="173">
        <f t="shared" si="47"/>
        <v>0</v>
      </c>
      <c r="J175" s="174">
        <f t="shared" si="48"/>
        <v>0</v>
      </c>
      <c r="K175" s="173">
        <f t="shared" si="49"/>
        <v>-183.6803091381706</v>
      </c>
      <c r="L175" s="174">
        <f t="shared" si="50"/>
        <v>-400.97411484862641</v>
      </c>
      <c r="M175" s="175">
        <f t="shared" si="41"/>
        <v>-517.66469629463677</v>
      </c>
      <c r="N175" s="175">
        <f t="shared" si="51"/>
        <v>34900.33530370536</v>
      </c>
      <c r="O175" s="175">
        <f t="shared" si="52"/>
        <v>15987.32721195848</v>
      </c>
      <c r="P175" s="176">
        <f t="shared" si="42"/>
        <v>0.990824868344794</v>
      </c>
      <c r="Q175" s="177">
        <v>2591.4387646809482</v>
      </c>
      <c r="R175" s="176">
        <f t="shared" si="43"/>
        <v>0.12767447784004077</v>
      </c>
      <c r="S175" s="176">
        <f t="shared" si="44"/>
        <v>0.134906471742817</v>
      </c>
      <c r="T175" s="178">
        <v>2183</v>
      </c>
      <c r="U175" s="179">
        <v>31408</v>
      </c>
      <c r="V175" s="179">
        <v>14295.857988165681</v>
      </c>
      <c r="Y175" s="13"/>
      <c r="Z175" s="13"/>
    </row>
    <row r="176" spans="2:26">
      <c r="B176" s="171">
        <v>3434</v>
      </c>
      <c r="C176" s="171" t="s">
        <v>194</v>
      </c>
      <c r="D176" s="171">
        <v>27261</v>
      </c>
      <c r="E176" s="171">
        <f t="shared" si="39"/>
        <v>12368.874773139745</v>
      </c>
      <c r="F176" s="172">
        <f t="shared" si="40"/>
        <v>0.76656895528493507</v>
      </c>
      <c r="G176" s="173">
        <f t="shared" si="45"/>
        <v>2259.8979572586127</v>
      </c>
      <c r="H176" s="173">
        <f t="shared" si="46"/>
        <v>4980.8150977979822</v>
      </c>
      <c r="I176" s="173">
        <f t="shared" si="47"/>
        <v>753.53581050088076</v>
      </c>
      <c r="J176" s="174">
        <f t="shared" si="48"/>
        <v>1660.7929263439412</v>
      </c>
      <c r="K176" s="173">
        <f t="shared" si="49"/>
        <v>569.85550136271013</v>
      </c>
      <c r="L176" s="174">
        <f t="shared" si="50"/>
        <v>1255.9615250034133</v>
      </c>
      <c r="M176" s="175">
        <f t="shared" si="41"/>
        <v>6236.7766228013952</v>
      </c>
      <c r="N176" s="175">
        <f t="shared" si="51"/>
        <v>33497.776622801393</v>
      </c>
      <c r="O176" s="175">
        <f t="shared" si="52"/>
        <v>15198.628231761068</v>
      </c>
      <c r="P176" s="176">
        <f t="shared" si="42"/>
        <v>0.94194474267668082</v>
      </c>
      <c r="Q176" s="177">
        <v>3256.5739431492884</v>
      </c>
      <c r="R176" s="176">
        <f t="shared" si="43"/>
        <v>7.1074964639321073E-2</v>
      </c>
      <c r="S176" s="176">
        <f t="shared" si="44"/>
        <v>8.2738212893106677E-2</v>
      </c>
      <c r="T176" s="178">
        <v>2204</v>
      </c>
      <c r="U176" s="179">
        <v>25452</v>
      </c>
      <c r="V176" s="179">
        <v>11423.698384201078</v>
      </c>
      <c r="Y176" s="13"/>
      <c r="Z176" s="13"/>
    </row>
    <row r="177" spans="2:26">
      <c r="B177" s="171">
        <v>3435</v>
      </c>
      <c r="C177" s="171" t="s">
        <v>195</v>
      </c>
      <c r="D177" s="171">
        <v>43908</v>
      </c>
      <c r="E177" s="171">
        <f t="shared" si="39"/>
        <v>12319.865319865319</v>
      </c>
      <c r="F177" s="172">
        <f t="shared" si="40"/>
        <v>0.76353156295259073</v>
      </c>
      <c r="G177" s="173">
        <f t="shared" si="45"/>
        <v>2289.3036292232682</v>
      </c>
      <c r="H177" s="173">
        <f t="shared" si="46"/>
        <v>8159.078134551728</v>
      </c>
      <c r="I177" s="173">
        <f t="shared" si="47"/>
        <v>770.6891191469299</v>
      </c>
      <c r="J177" s="174">
        <f t="shared" si="48"/>
        <v>2746.7360206396579</v>
      </c>
      <c r="K177" s="173">
        <f t="shared" si="49"/>
        <v>587.00881000875927</v>
      </c>
      <c r="L177" s="174">
        <f t="shared" si="50"/>
        <v>2092.099398871218</v>
      </c>
      <c r="M177" s="175">
        <f t="shared" si="41"/>
        <v>10251.177533422946</v>
      </c>
      <c r="N177" s="175">
        <f t="shared" si="51"/>
        <v>54159.177533422946</v>
      </c>
      <c r="O177" s="175">
        <f t="shared" si="52"/>
        <v>15196.177759097347</v>
      </c>
      <c r="P177" s="176">
        <f t="shared" si="42"/>
        <v>0.94179287306006365</v>
      </c>
      <c r="Q177" s="177">
        <v>5694.3268300290611</v>
      </c>
      <c r="R177" s="176">
        <f t="shared" si="43"/>
        <v>7.5728250483867013E-2</v>
      </c>
      <c r="S177" s="176">
        <f t="shared" si="44"/>
        <v>7.7539240804546813E-2</v>
      </c>
      <c r="T177" s="178">
        <v>3564</v>
      </c>
      <c r="U177" s="179">
        <v>40817</v>
      </c>
      <c r="V177" s="179">
        <v>11433.333333333334</v>
      </c>
      <c r="Y177" s="13"/>
      <c r="Z177" s="13"/>
    </row>
    <row r="178" spans="2:26">
      <c r="B178" s="171">
        <v>3436</v>
      </c>
      <c r="C178" s="171" t="s">
        <v>196</v>
      </c>
      <c r="D178" s="171">
        <v>87656</v>
      </c>
      <c r="E178" s="171">
        <f t="shared" si="39"/>
        <v>15364.767747589834</v>
      </c>
      <c r="F178" s="172">
        <f t="shared" si="40"/>
        <v>0.95224134583713704</v>
      </c>
      <c r="G178" s="173">
        <f t="shared" si="45"/>
        <v>462.36217258855902</v>
      </c>
      <c r="H178" s="173">
        <f t="shared" si="46"/>
        <v>2637.7761946177293</v>
      </c>
      <c r="I178" s="173">
        <f t="shared" si="47"/>
        <v>0</v>
      </c>
      <c r="J178" s="174">
        <f t="shared" si="48"/>
        <v>0</v>
      </c>
      <c r="K178" s="173">
        <f t="shared" si="49"/>
        <v>-183.6803091381706</v>
      </c>
      <c r="L178" s="174">
        <f t="shared" si="50"/>
        <v>-1047.8961636332633</v>
      </c>
      <c r="M178" s="175">
        <f t="shared" si="41"/>
        <v>1589.880030984466</v>
      </c>
      <c r="N178" s="175">
        <f t="shared" si="51"/>
        <v>89245.880030984466</v>
      </c>
      <c r="O178" s="175">
        <f t="shared" si="52"/>
        <v>15643.449611040221</v>
      </c>
      <c r="P178" s="176">
        <f t="shared" si="42"/>
        <v>0.96951283324728887</v>
      </c>
      <c r="Q178" s="177">
        <v>4294.84083944333</v>
      </c>
      <c r="R178" s="176">
        <f t="shared" si="43"/>
        <v>7.5480957989791916E-2</v>
      </c>
      <c r="S178" s="176">
        <f t="shared" si="44"/>
        <v>7.8874237085991117E-2</v>
      </c>
      <c r="T178" s="178">
        <v>5705</v>
      </c>
      <c r="U178" s="179">
        <v>81504</v>
      </c>
      <c r="V178" s="179">
        <v>14241.481740345973</v>
      </c>
      <c r="Y178" s="13"/>
      <c r="Z178" s="13"/>
    </row>
    <row r="179" spans="2:26">
      <c r="B179" s="171">
        <v>3437</v>
      </c>
      <c r="C179" s="171" t="s">
        <v>197</v>
      </c>
      <c r="D179" s="171">
        <v>61193</v>
      </c>
      <c r="E179" s="171">
        <f t="shared" si="39"/>
        <v>10942.954220314736</v>
      </c>
      <c r="F179" s="172">
        <f t="shared" si="40"/>
        <v>0.67819661353626703</v>
      </c>
      <c r="G179" s="173">
        <f t="shared" si="45"/>
        <v>3115.4502889536184</v>
      </c>
      <c r="H179" s="173">
        <f t="shared" si="46"/>
        <v>17421.598015828637</v>
      </c>
      <c r="I179" s="173">
        <f t="shared" si="47"/>
        <v>1252.608003989634</v>
      </c>
      <c r="J179" s="174">
        <f t="shared" si="48"/>
        <v>7004.5839583100333</v>
      </c>
      <c r="K179" s="173">
        <f t="shared" si="49"/>
        <v>1068.9276948514635</v>
      </c>
      <c r="L179" s="174">
        <f t="shared" si="50"/>
        <v>5977.4436696093835</v>
      </c>
      <c r="M179" s="175">
        <f t="shared" si="41"/>
        <v>23399.04168543802</v>
      </c>
      <c r="N179" s="175">
        <f t="shared" si="51"/>
        <v>84592.041685438016</v>
      </c>
      <c r="O179" s="175">
        <f t="shared" si="52"/>
        <v>15127.332204119817</v>
      </c>
      <c r="P179" s="176">
        <f t="shared" si="42"/>
        <v>0.93752612558924742</v>
      </c>
      <c r="Q179" s="177">
        <v>9171.1821642880204</v>
      </c>
      <c r="R179" s="176">
        <f t="shared" si="43"/>
        <v>0.10180233709645474</v>
      </c>
      <c r="S179" s="176">
        <f t="shared" si="44"/>
        <v>0.1307660251424454</v>
      </c>
      <c r="T179" s="178">
        <v>5592</v>
      </c>
      <c r="U179" s="179">
        <v>55539</v>
      </c>
      <c r="V179" s="179">
        <v>9677.469942498692</v>
      </c>
      <c r="Y179" s="13"/>
      <c r="Z179" s="13"/>
    </row>
    <row r="180" spans="2:26">
      <c r="B180" s="171">
        <v>3438</v>
      </c>
      <c r="C180" s="171" t="s">
        <v>198</v>
      </c>
      <c r="D180" s="171">
        <v>42353</v>
      </c>
      <c r="E180" s="171">
        <f t="shared" si="39"/>
        <v>13822.780678851173</v>
      </c>
      <c r="F180" s="172">
        <f t="shared" si="40"/>
        <v>0.85667570724624498</v>
      </c>
      <c r="G180" s="173">
        <f t="shared" si="45"/>
        <v>1387.5544138317557</v>
      </c>
      <c r="H180" s="173">
        <f t="shared" si="46"/>
        <v>4251.4667239804994</v>
      </c>
      <c r="I180" s="173">
        <f t="shared" si="47"/>
        <v>244.6687435018809</v>
      </c>
      <c r="J180" s="174">
        <f t="shared" si="48"/>
        <v>749.66503008976315</v>
      </c>
      <c r="K180" s="173">
        <f t="shared" si="49"/>
        <v>60.988434363710297</v>
      </c>
      <c r="L180" s="174">
        <f t="shared" si="50"/>
        <v>186.86856289040836</v>
      </c>
      <c r="M180" s="175">
        <f t="shared" si="41"/>
        <v>4438.335286870908</v>
      </c>
      <c r="N180" s="175">
        <f t="shared" si="51"/>
        <v>46791.335286870904</v>
      </c>
      <c r="O180" s="175">
        <f t="shared" si="52"/>
        <v>15271.323527046639</v>
      </c>
      <c r="P180" s="176">
        <f t="shared" si="42"/>
        <v>0.94645008027474642</v>
      </c>
      <c r="Q180" s="177">
        <v>3618.8375335173514</v>
      </c>
      <c r="R180" s="176">
        <f t="shared" si="43"/>
        <v>6.6262178696407437E-2</v>
      </c>
      <c r="S180" s="176">
        <f t="shared" si="44"/>
        <v>8.5402002400161436E-2</v>
      </c>
      <c r="T180" s="178">
        <v>3064</v>
      </c>
      <c r="U180" s="179">
        <v>39721</v>
      </c>
      <c r="V180" s="179">
        <v>12735.171529336325</v>
      </c>
      <c r="Y180" s="13"/>
      <c r="Z180" s="13"/>
    </row>
    <row r="181" spans="2:26">
      <c r="B181" s="171">
        <v>3439</v>
      </c>
      <c r="C181" s="171" t="s">
        <v>199</v>
      </c>
      <c r="D181" s="171">
        <v>55645</v>
      </c>
      <c r="E181" s="171">
        <f t="shared" si="39"/>
        <v>12623.638838475499</v>
      </c>
      <c r="F181" s="172">
        <f t="shared" si="40"/>
        <v>0.78235812180092834</v>
      </c>
      <c r="G181" s="173">
        <f t="shared" si="45"/>
        <v>2107.03951805716</v>
      </c>
      <c r="H181" s="173">
        <f t="shared" si="46"/>
        <v>9287.8301955959614</v>
      </c>
      <c r="I181" s="173">
        <f t="shared" si="47"/>
        <v>664.36838763336686</v>
      </c>
      <c r="J181" s="174">
        <f t="shared" si="48"/>
        <v>2928.5358526878813</v>
      </c>
      <c r="K181" s="173">
        <f t="shared" si="49"/>
        <v>480.68807849519624</v>
      </c>
      <c r="L181" s="174">
        <f t="shared" si="50"/>
        <v>2118.873050006825</v>
      </c>
      <c r="M181" s="175">
        <f t="shared" si="41"/>
        <v>11406.703245602786</v>
      </c>
      <c r="N181" s="175">
        <f t="shared" si="51"/>
        <v>67051.703245602781</v>
      </c>
      <c r="O181" s="175">
        <f t="shared" si="52"/>
        <v>15211.366435027854</v>
      </c>
      <c r="P181" s="176">
        <f t="shared" si="42"/>
        <v>0.94273420100248051</v>
      </c>
      <c r="Q181" s="177">
        <v>4546.6478862985696</v>
      </c>
      <c r="R181" s="176">
        <f t="shared" si="43"/>
        <v>1.9531321570567434E-2</v>
      </c>
      <c r="S181" s="176">
        <f t="shared" si="44"/>
        <v>1.5830663416046237E-2</v>
      </c>
      <c r="T181" s="178">
        <v>4408</v>
      </c>
      <c r="U181" s="179">
        <v>54579</v>
      </c>
      <c r="V181" s="179">
        <v>12426.912568306012</v>
      </c>
      <c r="Y181" s="13"/>
      <c r="Z181" s="13"/>
    </row>
    <row r="182" spans="2:26">
      <c r="B182" s="171">
        <v>3440</v>
      </c>
      <c r="C182" s="171" t="s">
        <v>200</v>
      </c>
      <c r="D182" s="171">
        <v>74428</v>
      </c>
      <c r="E182" s="171">
        <f t="shared" si="39"/>
        <v>14613.78362458276</v>
      </c>
      <c r="F182" s="172">
        <f t="shared" si="40"/>
        <v>0.90569862265755929</v>
      </c>
      <c r="G182" s="173">
        <f t="shared" si="45"/>
        <v>912.95264639280356</v>
      </c>
      <c r="H182" s="173">
        <f t="shared" si="46"/>
        <v>4649.6678280785482</v>
      </c>
      <c r="I182" s="173">
        <f t="shared" si="47"/>
        <v>0</v>
      </c>
      <c r="J182" s="174">
        <f t="shared" si="48"/>
        <v>0</v>
      </c>
      <c r="K182" s="173">
        <f t="shared" si="49"/>
        <v>-183.6803091381706</v>
      </c>
      <c r="L182" s="174">
        <f t="shared" si="50"/>
        <v>-935.48381444070287</v>
      </c>
      <c r="M182" s="175">
        <f t="shared" si="41"/>
        <v>3714.1840136378451</v>
      </c>
      <c r="N182" s="175">
        <f t="shared" si="51"/>
        <v>78142.184013637845</v>
      </c>
      <c r="O182" s="175">
        <f t="shared" si="52"/>
        <v>15343.055961837394</v>
      </c>
      <c r="P182" s="176">
        <f t="shared" si="42"/>
        <v>0.95089574397545784</v>
      </c>
      <c r="Q182" s="177">
        <v>2338.9794908474892</v>
      </c>
      <c r="R182" s="176">
        <f t="shared" si="43"/>
        <v>7.7635884516259815E-2</v>
      </c>
      <c r="S182" s="176">
        <f t="shared" si="44"/>
        <v>7.9117025531695459E-2</v>
      </c>
      <c r="T182" s="178">
        <v>5093</v>
      </c>
      <c r="U182" s="179">
        <v>69066</v>
      </c>
      <c r="V182" s="179">
        <v>13542.35294117647</v>
      </c>
      <c r="Y182" s="13"/>
      <c r="Z182" s="13"/>
    </row>
    <row r="183" spans="2:26">
      <c r="B183" s="171">
        <v>3441</v>
      </c>
      <c r="C183" s="171" t="s">
        <v>201</v>
      </c>
      <c r="D183" s="171">
        <v>78765</v>
      </c>
      <c r="E183" s="171">
        <f t="shared" si="39"/>
        <v>13077.370081354806</v>
      </c>
      <c r="F183" s="172">
        <f t="shared" si="40"/>
        <v>0.81047840688857775</v>
      </c>
      <c r="G183" s="173">
        <f t="shared" si="45"/>
        <v>1834.8007723295761</v>
      </c>
      <c r="H183" s="173">
        <f t="shared" si="46"/>
        <v>11051.005051741038</v>
      </c>
      <c r="I183" s="173">
        <f t="shared" si="47"/>
        <v>505.56245262560958</v>
      </c>
      <c r="J183" s="174">
        <f t="shared" si="48"/>
        <v>3045.0026521640466</v>
      </c>
      <c r="K183" s="173">
        <f t="shared" si="49"/>
        <v>321.88214348743895</v>
      </c>
      <c r="L183" s="174">
        <f t="shared" si="50"/>
        <v>1938.6961502248448</v>
      </c>
      <c r="M183" s="175">
        <f t="shared" si="41"/>
        <v>12989.701201965883</v>
      </c>
      <c r="N183" s="175">
        <f t="shared" si="51"/>
        <v>91754.701201965887</v>
      </c>
      <c r="O183" s="175">
        <f t="shared" si="52"/>
        <v>15234.052997171822</v>
      </c>
      <c r="P183" s="176">
        <f t="shared" si="42"/>
        <v>0.94414021525686309</v>
      </c>
      <c r="Q183" s="177">
        <v>5497.4231894683107</v>
      </c>
      <c r="R183" s="176">
        <f t="shared" si="43"/>
        <v>8.6788547775094857E-2</v>
      </c>
      <c r="S183" s="176">
        <f t="shared" si="44"/>
        <v>0.10176504610903689</v>
      </c>
      <c r="T183" s="178">
        <v>6023</v>
      </c>
      <c r="U183" s="179">
        <v>72475</v>
      </c>
      <c r="V183" s="179">
        <v>11869.472649852603</v>
      </c>
      <c r="Y183" s="13"/>
      <c r="Z183" s="13"/>
    </row>
    <row r="184" spans="2:26">
      <c r="B184" s="171">
        <v>3442</v>
      </c>
      <c r="C184" s="171" t="s">
        <v>202</v>
      </c>
      <c r="D184" s="171">
        <v>188288</v>
      </c>
      <c r="E184" s="171">
        <f t="shared" si="39"/>
        <v>12661.421558738484</v>
      </c>
      <c r="F184" s="172">
        <f t="shared" si="40"/>
        <v>0.78469973014696115</v>
      </c>
      <c r="G184" s="173">
        <f t="shared" si="45"/>
        <v>2084.3698858993689</v>
      </c>
      <c r="H184" s="173">
        <f t="shared" si="46"/>
        <v>30996.664573209517</v>
      </c>
      <c r="I184" s="173">
        <f t="shared" si="47"/>
        <v>651.14443554132208</v>
      </c>
      <c r="J184" s="174">
        <f t="shared" si="48"/>
        <v>9683.1689009349993</v>
      </c>
      <c r="K184" s="173">
        <f t="shared" si="49"/>
        <v>467.46412640315145</v>
      </c>
      <c r="L184" s="174">
        <f t="shared" si="50"/>
        <v>6951.6590237412647</v>
      </c>
      <c r="M184" s="175">
        <f t="shared" si="41"/>
        <v>37948.32359695078</v>
      </c>
      <c r="N184" s="175">
        <f t="shared" si="51"/>
        <v>226236.3235969508</v>
      </c>
      <c r="O184" s="175">
        <f t="shared" si="52"/>
        <v>15213.255571041005</v>
      </c>
      <c r="P184" s="176">
        <f t="shared" si="42"/>
        <v>0.94285128141978225</v>
      </c>
      <c r="Q184" s="177">
        <v>13998.199618227311</v>
      </c>
      <c r="R184" s="176">
        <f t="shared" si="43"/>
        <v>9.8068489316039939E-2</v>
      </c>
      <c r="S184" s="176">
        <f t="shared" si="44"/>
        <v>0.1056001271285768</v>
      </c>
      <c r="T184" s="178">
        <v>14871</v>
      </c>
      <c r="U184" s="179">
        <v>171472</v>
      </c>
      <c r="V184" s="179">
        <v>11452.0804114072</v>
      </c>
      <c r="Y184" s="13"/>
      <c r="Z184" s="13"/>
    </row>
    <row r="185" spans="2:26">
      <c r="B185" s="171">
        <v>3443</v>
      </c>
      <c r="C185" s="171" t="s">
        <v>203</v>
      </c>
      <c r="D185" s="171">
        <v>169706</v>
      </c>
      <c r="E185" s="171">
        <f t="shared" si="39"/>
        <v>12609.109146296159</v>
      </c>
      <c r="F185" s="172">
        <f t="shared" si="40"/>
        <v>0.78145763479957919</v>
      </c>
      <c r="G185" s="173">
        <f t="shared" si="45"/>
        <v>2115.7573333647638</v>
      </c>
      <c r="H185" s="173">
        <f t="shared" si="46"/>
        <v>28475.977949756354</v>
      </c>
      <c r="I185" s="173">
        <f t="shared" si="47"/>
        <v>669.45377989613576</v>
      </c>
      <c r="J185" s="174">
        <f t="shared" si="48"/>
        <v>9010.1784236220901</v>
      </c>
      <c r="K185" s="173">
        <f t="shared" si="49"/>
        <v>485.77347075796513</v>
      </c>
      <c r="L185" s="174">
        <f t="shared" si="50"/>
        <v>6538.025142931453</v>
      </c>
      <c r="M185" s="175">
        <f t="shared" si="41"/>
        <v>35014.00309268781</v>
      </c>
      <c r="N185" s="175">
        <f t="shared" si="51"/>
        <v>204720.00309268781</v>
      </c>
      <c r="O185" s="175">
        <f t="shared" si="52"/>
        <v>15210.639950418887</v>
      </c>
      <c r="P185" s="176">
        <f t="shared" si="42"/>
        <v>0.94268917665241292</v>
      </c>
      <c r="Q185" s="177">
        <v>12345.759415084474</v>
      </c>
      <c r="R185" s="176">
        <f t="shared" si="43"/>
        <v>0.12750973331384455</v>
      </c>
      <c r="S185" s="176">
        <f t="shared" si="44"/>
        <v>0.12482897609071934</v>
      </c>
      <c r="T185" s="178">
        <v>13459</v>
      </c>
      <c r="U185" s="179">
        <v>150514</v>
      </c>
      <c r="V185" s="179">
        <v>11209.801146942727</v>
      </c>
      <c r="Y185" s="13"/>
      <c r="Z185" s="13"/>
    </row>
    <row r="186" spans="2:26">
      <c r="B186" s="171">
        <v>3446</v>
      </c>
      <c r="C186" s="171" t="s">
        <v>204</v>
      </c>
      <c r="D186" s="171">
        <v>184384</v>
      </c>
      <c r="E186" s="171">
        <f t="shared" si="39"/>
        <v>13546.69017706267</v>
      </c>
      <c r="F186" s="172">
        <f t="shared" si="40"/>
        <v>0.83956482113882724</v>
      </c>
      <c r="G186" s="173">
        <f t="shared" si="45"/>
        <v>1553.2087149048577</v>
      </c>
      <c r="H186" s="173">
        <f t="shared" si="46"/>
        <v>21140.723818570019</v>
      </c>
      <c r="I186" s="173">
        <f t="shared" si="47"/>
        <v>341.30041912785708</v>
      </c>
      <c r="J186" s="174">
        <f t="shared" si="48"/>
        <v>4645.4400047492627</v>
      </c>
      <c r="K186" s="173">
        <f t="shared" si="49"/>
        <v>157.62010998968648</v>
      </c>
      <c r="L186" s="174">
        <f t="shared" si="50"/>
        <v>2145.3673170696229</v>
      </c>
      <c r="M186" s="175">
        <f t="shared" si="41"/>
        <v>23286.091135639643</v>
      </c>
      <c r="N186" s="175">
        <f t="shared" si="51"/>
        <v>207670.09113563964</v>
      </c>
      <c r="O186" s="175">
        <f t="shared" si="52"/>
        <v>15257.519001957213</v>
      </c>
      <c r="P186" s="176">
        <f t="shared" si="42"/>
        <v>0.94559453596937537</v>
      </c>
      <c r="Q186" s="177">
        <v>7675.230031853398</v>
      </c>
      <c r="R186" s="176">
        <f t="shared" si="43"/>
        <v>0.11956185144480944</v>
      </c>
      <c r="S186" s="176">
        <f t="shared" si="44"/>
        <v>0.1211246811544158</v>
      </c>
      <c r="T186" s="178">
        <v>13611</v>
      </c>
      <c r="U186" s="179">
        <v>164693</v>
      </c>
      <c r="V186" s="179">
        <v>12083.125458547322</v>
      </c>
      <c r="Y186" s="13"/>
      <c r="Z186" s="13"/>
    </row>
    <row r="187" spans="2:26">
      <c r="B187" s="171">
        <v>3447</v>
      </c>
      <c r="C187" s="171" t="s">
        <v>205</v>
      </c>
      <c r="D187" s="171">
        <v>61836</v>
      </c>
      <c r="E187" s="171">
        <f t="shared" si="39"/>
        <v>11083.70675748342</v>
      </c>
      <c r="F187" s="172">
        <f t="shared" si="40"/>
        <v>0.68691984239499959</v>
      </c>
      <c r="G187" s="173">
        <f t="shared" si="45"/>
        <v>3030.9987666524075</v>
      </c>
      <c r="H187" s="173">
        <f t="shared" si="46"/>
        <v>16909.942119153784</v>
      </c>
      <c r="I187" s="173">
        <f t="shared" si="47"/>
        <v>1203.3446159805944</v>
      </c>
      <c r="J187" s="174">
        <f t="shared" si="48"/>
        <v>6713.4596125557364</v>
      </c>
      <c r="K187" s="173">
        <f t="shared" si="49"/>
        <v>1019.6643068424238</v>
      </c>
      <c r="L187" s="174">
        <f t="shared" si="50"/>
        <v>5688.707167873883</v>
      </c>
      <c r="M187" s="175">
        <f t="shared" si="41"/>
        <v>22598.649287027667</v>
      </c>
      <c r="N187" s="175">
        <f t="shared" si="51"/>
        <v>84434.649287027671</v>
      </c>
      <c r="O187" s="175">
        <f t="shared" si="52"/>
        <v>15134.369830978252</v>
      </c>
      <c r="P187" s="176">
        <f t="shared" si="42"/>
        <v>0.93796228703218409</v>
      </c>
      <c r="Q187" s="177">
        <v>8063.6353352222595</v>
      </c>
      <c r="R187" s="176">
        <f t="shared" si="43"/>
        <v>8.7073466589314905E-2</v>
      </c>
      <c r="S187" s="176">
        <f t="shared" si="44"/>
        <v>9.4477802801968394E-2</v>
      </c>
      <c r="T187" s="178">
        <v>5579</v>
      </c>
      <c r="U187" s="179">
        <v>56883</v>
      </c>
      <c r="V187" s="179">
        <v>10126.936086879117</v>
      </c>
      <c r="Y187" s="13"/>
      <c r="Z187" s="13"/>
    </row>
    <row r="188" spans="2:26">
      <c r="B188" s="171">
        <v>3448</v>
      </c>
      <c r="C188" s="171" t="s">
        <v>206</v>
      </c>
      <c r="D188" s="171">
        <v>80376</v>
      </c>
      <c r="E188" s="171">
        <f t="shared" si="39"/>
        <v>12213.34143747151</v>
      </c>
      <c r="F188" s="172">
        <f t="shared" si="40"/>
        <v>0.7569296769494398</v>
      </c>
      <c r="G188" s="173">
        <f t="shared" si="45"/>
        <v>2353.2179586595535</v>
      </c>
      <c r="H188" s="173">
        <f t="shared" si="46"/>
        <v>15486.527385938522</v>
      </c>
      <c r="I188" s="173">
        <f t="shared" si="47"/>
        <v>807.97247798476292</v>
      </c>
      <c r="J188" s="174">
        <f t="shared" si="48"/>
        <v>5317.2668776177252</v>
      </c>
      <c r="K188" s="173">
        <f t="shared" si="49"/>
        <v>624.29216884659229</v>
      </c>
      <c r="L188" s="174">
        <f t="shared" si="50"/>
        <v>4108.4667631794237</v>
      </c>
      <c r="M188" s="175">
        <f t="shared" si="41"/>
        <v>19594.994149117945</v>
      </c>
      <c r="N188" s="175">
        <f t="shared" si="51"/>
        <v>99970.994149117949</v>
      </c>
      <c r="O188" s="175">
        <f t="shared" si="52"/>
        <v>15190.851564977655</v>
      </c>
      <c r="P188" s="176">
        <f t="shared" si="42"/>
        <v>0.94146277875990603</v>
      </c>
      <c r="Q188" s="177">
        <v>10287.764006291027</v>
      </c>
      <c r="R188" s="176">
        <f t="shared" si="43"/>
        <v>7.9249133925933885E-2</v>
      </c>
      <c r="S188" s="176">
        <f t="shared" si="44"/>
        <v>8.7776858430439267E-2</v>
      </c>
      <c r="T188" s="178">
        <v>6581</v>
      </c>
      <c r="U188" s="179">
        <v>74474</v>
      </c>
      <c r="V188" s="179">
        <v>11227.800391979496</v>
      </c>
      <c r="Y188" s="13"/>
      <c r="Z188" s="13"/>
    </row>
    <row r="189" spans="2:26">
      <c r="B189" s="171">
        <v>3449</v>
      </c>
      <c r="C189" s="171" t="s">
        <v>207</v>
      </c>
      <c r="D189" s="171">
        <v>39686</v>
      </c>
      <c r="E189" s="171">
        <f t="shared" si="39"/>
        <v>13665.977961432507</v>
      </c>
      <c r="F189" s="172">
        <f t="shared" si="40"/>
        <v>0.84695775816178243</v>
      </c>
      <c r="G189" s="173">
        <f t="shared" si="45"/>
        <v>1481.6360442829555</v>
      </c>
      <c r="H189" s="173">
        <f t="shared" si="46"/>
        <v>4302.6710725977027</v>
      </c>
      <c r="I189" s="173">
        <f t="shared" si="47"/>
        <v>299.54969459841413</v>
      </c>
      <c r="J189" s="174">
        <f t="shared" si="48"/>
        <v>869.89231311379467</v>
      </c>
      <c r="K189" s="173">
        <f t="shared" si="49"/>
        <v>115.86938546024354</v>
      </c>
      <c r="L189" s="174">
        <f t="shared" si="50"/>
        <v>336.48469537654722</v>
      </c>
      <c r="M189" s="175">
        <f t="shared" si="41"/>
        <v>4639.15576797425</v>
      </c>
      <c r="N189" s="175">
        <f t="shared" si="51"/>
        <v>44325.155767974247</v>
      </c>
      <c r="O189" s="175">
        <f t="shared" si="52"/>
        <v>15263.483391175705</v>
      </c>
      <c r="P189" s="176">
        <f t="shared" si="42"/>
        <v>0.94596418282052319</v>
      </c>
      <c r="Q189" s="177">
        <v>3556.4343986078256</v>
      </c>
      <c r="R189" s="176">
        <f t="shared" si="43"/>
        <v>0.14699421965317919</v>
      </c>
      <c r="S189" s="176">
        <f t="shared" si="44"/>
        <v>0.16674274271883327</v>
      </c>
      <c r="T189" s="178">
        <v>2904</v>
      </c>
      <c r="U189" s="179">
        <v>34600</v>
      </c>
      <c r="V189" s="179">
        <v>11712.931618144887</v>
      </c>
      <c r="Y189" s="13"/>
      <c r="Z189" s="13"/>
    </row>
    <row r="190" spans="2:26">
      <c r="B190" s="171">
        <v>3450</v>
      </c>
      <c r="C190" s="171" t="s">
        <v>208</v>
      </c>
      <c r="D190" s="171">
        <v>14334</v>
      </c>
      <c r="E190" s="171">
        <f t="shared" si="39"/>
        <v>11403.341288782816</v>
      </c>
      <c r="F190" s="172">
        <f t="shared" si="40"/>
        <v>0.70672939768803711</v>
      </c>
      <c r="G190" s="173">
        <f t="shared" si="45"/>
        <v>2839.2180478727701</v>
      </c>
      <c r="H190" s="173">
        <f t="shared" si="46"/>
        <v>3568.8970861760718</v>
      </c>
      <c r="I190" s="173">
        <f t="shared" si="47"/>
        <v>1091.4725300258058</v>
      </c>
      <c r="J190" s="174">
        <f t="shared" si="48"/>
        <v>1371.9809702424379</v>
      </c>
      <c r="K190" s="173">
        <f t="shared" si="49"/>
        <v>907.79222088763515</v>
      </c>
      <c r="L190" s="174">
        <f t="shared" si="50"/>
        <v>1141.0948216557574</v>
      </c>
      <c r="M190" s="175">
        <f t="shared" si="41"/>
        <v>4709.9919078318289</v>
      </c>
      <c r="N190" s="175">
        <f t="shared" si="51"/>
        <v>19043.991907831827</v>
      </c>
      <c r="O190" s="175">
        <f t="shared" si="52"/>
        <v>15150.351557543219</v>
      </c>
      <c r="P190" s="176">
        <f t="shared" si="42"/>
        <v>0.93895276479683587</v>
      </c>
      <c r="Q190" s="177">
        <v>2121.3010873587332</v>
      </c>
      <c r="R190" s="176">
        <f t="shared" si="43"/>
        <v>0.12768468255841398</v>
      </c>
      <c r="S190" s="176">
        <f t="shared" si="44"/>
        <v>0.14742140731281744</v>
      </c>
      <c r="T190" s="178">
        <v>1257</v>
      </c>
      <c r="U190" s="179">
        <v>12711</v>
      </c>
      <c r="V190" s="179">
        <v>9938.2329945269739</v>
      </c>
      <c r="Y190" s="13"/>
      <c r="Z190" s="13"/>
    </row>
    <row r="191" spans="2:26">
      <c r="B191" s="171">
        <v>3451</v>
      </c>
      <c r="C191" s="171" t="s">
        <v>209</v>
      </c>
      <c r="D191" s="171">
        <v>91141</v>
      </c>
      <c r="E191" s="171">
        <f t="shared" si="39"/>
        <v>14330.345911949686</v>
      </c>
      <c r="F191" s="172">
        <f t="shared" si="40"/>
        <v>0.88813238844090114</v>
      </c>
      <c r="G191" s="173">
        <f t="shared" si="45"/>
        <v>1083.0152739726484</v>
      </c>
      <c r="H191" s="173">
        <f t="shared" si="46"/>
        <v>6887.9771424660439</v>
      </c>
      <c r="I191" s="173">
        <f t="shared" si="47"/>
        <v>67.020911917401648</v>
      </c>
      <c r="J191" s="174">
        <f t="shared" si="48"/>
        <v>426.25299979467445</v>
      </c>
      <c r="K191" s="173">
        <f t="shared" si="49"/>
        <v>-116.65939722076895</v>
      </c>
      <c r="L191" s="174">
        <f t="shared" si="50"/>
        <v>-741.95376632409057</v>
      </c>
      <c r="M191" s="175">
        <f t="shared" si="41"/>
        <v>6146.0233761419531</v>
      </c>
      <c r="N191" s="175">
        <f t="shared" si="51"/>
        <v>97287.023376141951</v>
      </c>
      <c r="O191" s="175">
        <f t="shared" si="52"/>
        <v>15296.701788701565</v>
      </c>
      <c r="P191" s="176">
        <f t="shared" si="42"/>
        <v>0.94802291433447916</v>
      </c>
      <c r="Q191" s="177">
        <v>4511.2121126535039</v>
      </c>
      <c r="R191" s="176">
        <f t="shared" si="43"/>
        <v>0.10727606273766568</v>
      </c>
      <c r="S191" s="176">
        <f t="shared" si="44"/>
        <v>0.11650336326047961</v>
      </c>
      <c r="T191" s="178">
        <v>6360</v>
      </c>
      <c r="U191" s="179">
        <v>82311</v>
      </c>
      <c r="V191" s="179">
        <v>12835.022610322781</v>
      </c>
      <c r="Y191" s="13"/>
      <c r="Z191" s="13"/>
    </row>
    <row r="192" spans="2:26">
      <c r="B192" s="171">
        <v>3452</v>
      </c>
      <c r="C192" s="171" t="s">
        <v>210</v>
      </c>
      <c r="D192" s="171">
        <v>31856</v>
      </c>
      <c r="E192" s="171">
        <f t="shared" si="39"/>
        <v>15026.415094339622</v>
      </c>
      <c r="F192" s="172">
        <f t="shared" si="40"/>
        <v>0.93127172291855509</v>
      </c>
      <c r="G192" s="173">
        <f t="shared" si="45"/>
        <v>665.37376453868671</v>
      </c>
      <c r="H192" s="173">
        <f t="shared" si="46"/>
        <v>1410.5923808220159</v>
      </c>
      <c r="I192" s="173">
        <f t="shared" si="47"/>
        <v>0</v>
      </c>
      <c r="J192" s="174">
        <f t="shared" si="48"/>
        <v>0</v>
      </c>
      <c r="K192" s="173">
        <f t="shared" si="49"/>
        <v>-183.6803091381706</v>
      </c>
      <c r="L192" s="174">
        <f t="shared" si="50"/>
        <v>-389.40225537292167</v>
      </c>
      <c r="M192" s="175">
        <f t="shared" si="41"/>
        <v>1021.1901254490942</v>
      </c>
      <c r="N192" s="175">
        <f t="shared" si="51"/>
        <v>32877.190125449095</v>
      </c>
      <c r="O192" s="175">
        <f t="shared" si="52"/>
        <v>15508.10854974014</v>
      </c>
      <c r="P192" s="176">
        <f t="shared" si="42"/>
        <v>0.96112498407985636</v>
      </c>
      <c r="Q192" s="177">
        <v>902.4530376196102</v>
      </c>
      <c r="R192" s="176">
        <f t="shared" si="43"/>
        <v>8.7383943200436923E-2</v>
      </c>
      <c r="S192" s="176">
        <f t="shared" si="44"/>
        <v>8.9948527972136011E-2</v>
      </c>
      <c r="T192" s="178">
        <v>2120</v>
      </c>
      <c r="U192" s="179">
        <v>29296</v>
      </c>
      <c r="V192" s="179">
        <v>13786.35294117647</v>
      </c>
      <c r="Y192" s="13"/>
      <c r="Z192" s="13"/>
    </row>
    <row r="193" spans="2:28">
      <c r="B193" s="171">
        <v>3453</v>
      </c>
      <c r="C193" s="171" t="s">
        <v>211</v>
      </c>
      <c r="D193" s="171">
        <v>50242</v>
      </c>
      <c r="E193" s="171">
        <f t="shared" si="39"/>
        <v>15525.957972805934</v>
      </c>
      <c r="F193" s="172">
        <f t="shared" si="40"/>
        <v>0.96223121353426821</v>
      </c>
      <c r="G193" s="173">
        <f t="shared" si="45"/>
        <v>365.64803745889913</v>
      </c>
      <c r="H193" s="173">
        <f t="shared" si="46"/>
        <v>1183.2370492169975</v>
      </c>
      <c r="I193" s="173">
        <f t="shared" si="47"/>
        <v>0</v>
      </c>
      <c r="J193" s="174">
        <f t="shared" si="48"/>
        <v>0</v>
      </c>
      <c r="K193" s="173">
        <f t="shared" si="49"/>
        <v>-183.6803091381706</v>
      </c>
      <c r="L193" s="174">
        <f t="shared" si="50"/>
        <v>-594.38948037112004</v>
      </c>
      <c r="M193" s="175">
        <f t="shared" si="41"/>
        <v>588.8475688458775</v>
      </c>
      <c r="N193" s="175">
        <f t="shared" si="51"/>
        <v>50830.847568845878</v>
      </c>
      <c r="O193" s="175">
        <f t="shared" si="52"/>
        <v>15707.925701126662</v>
      </c>
      <c r="P193" s="176">
        <f t="shared" si="42"/>
        <v>0.97350878032614141</v>
      </c>
      <c r="Q193" s="177">
        <v>773.80020270615671</v>
      </c>
      <c r="R193" s="176">
        <f t="shared" si="43"/>
        <v>6.7457029341151969E-2</v>
      </c>
      <c r="S193" s="176">
        <f t="shared" si="44"/>
        <v>6.514794429622367E-2</v>
      </c>
      <c r="T193" s="178">
        <v>3236</v>
      </c>
      <c r="U193" s="179">
        <v>47067</v>
      </c>
      <c r="V193" s="179">
        <v>14576.33942397027</v>
      </c>
      <c r="Y193" s="13"/>
      <c r="Z193" s="13"/>
    </row>
    <row r="194" spans="2:28">
      <c r="B194" s="171">
        <v>3454</v>
      </c>
      <c r="C194" s="171" t="s">
        <v>212</v>
      </c>
      <c r="D194" s="171">
        <v>25285</v>
      </c>
      <c r="E194" s="171">
        <f t="shared" si="39"/>
        <v>16074.380165289256</v>
      </c>
      <c r="F194" s="172">
        <f t="shared" si="40"/>
        <v>0.99622003101829371</v>
      </c>
      <c r="G194" s="173">
        <f t="shared" si="45"/>
        <v>36.594721968906015</v>
      </c>
      <c r="H194" s="173">
        <f t="shared" si="46"/>
        <v>57.563497657089158</v>
      </c>
      <c r="I194" s="173">
        <f t="shared" si="47"/>
        <v>0</v>
      </c>
      <c r="J194" s="174">
        <f t="shared" si="48"/>
        <v>0</v>
      </c>
      <c r="K194" s="173">
        <f t="shared" si="49"/>
        <v>-183.6803091381706</v>
      </c>
      <c r="L194" s="174">
        <f t="shared" si="50"/>
        <v>-288.92912627434237</v>
      </c>
      <c r="M194" s="175">
        <f t="shared" si="41"/>
        <v>-231.36562861725321</v>
      </c>
      <c r="N194" s="175">
        <f t="shared" si="51"/>
        <v>25053.634371382748</v>
      </c>
      <c r="O194" s="175">
        <f t="shared" si="52"/>
        <v>15927.294578119992</v>
      </c>
      <c r="P194" s="176">
        <f t="shared" si="42"/>
        <v>0.98710430731975163</v>
      </c>
      <c r="Q194" s="177">
        <v>1497.510296309267</v>
      </c>
      <c r="R194" s="176">
        <f t="shared" si="43"/>
        <v>1.988544691836076E-2</v>
      </c>
      <c r="S194" s="176">
        <f t="shared" si="44"/>
        <v>2.3127295128527178E-2</v>
      </c>
      <c r="T194" s="178">
        <v>1573</v>
      </c>
      <c r="U194" s="179">
        <v>24792</v>
      </c>
      <c r="V194" s="179">
        <v>15711.026615969582</v>
      </c>
      <c r="Y194" s="13"/>
      <c r="Z194" s="13"/>
    </row>
    <row r="195" spans="2:28" ht="32.1" customHeight="1">
      <c r="B195" s="171">
        <v>3801</v>
      </c>
      <c r="C195" s="171" t="s">
        <v>213</v>
      </c>
      <c r="D195" s="171">
        <v>359431</v>
      </c>
      <c r="E195" s="171">
        <f t="shared" si="39"/>
        <v>13065.467102871682</v>
      </c>
      <c r="F195" s="172">
        <f t="shared" si="40"/>
        <v>0.80974071215498711</v>
      </c>
      <c r="G195" s="173">
        <f t="shared" si="45"/>
        <v>1841.9425594194504</v>
      </c>
      <c r="H195" s="173">
        <f t="shared" si="46"/>
        <v>50671.839809629084</v>
      </c>
      <c r="I195" s="173">
        <f t="shared" si="47"/>
        <v>509.72849509470285</v>
      </c>
      <c r="J195" s="174">
        <f t="shared" si="48"/>
        <v>14022.630900055276</v>
      </c>
      <c r="K195" s="173">
        <f t="shared" si="49"/>
        <v>326.04818595653228</v>
      </c>
      <c r="L195" s="174">
        <f t="shared" si="50"/>
        <v>8969.5855956642026</v>
      </c>
      <c r="M195" s="175">
        <f t="shared" si="41"/>
        <v>59641.425405293288</v>
      </c>
      <c r="N195" s="175">
        <f t="shared" si="51"/>
        <v>419072.4254052933</v>
      </c>
      <c r="O195" s="175">
        <f t="shared" si="52"/>
        <v>15233.457848247666</v>
      </c>
      <c r="P195" s="176">
        <f t="shared" si="42"/>
        <v>0.94410333052018358</v>
      </c>
      <c r="Q195" s="177">
        <v>20520.985969163718</v>
      </c>
      <c r="R195" s="180">
        <f t="shared" si="43"/>
        <v>0.11994603285390233</v>
      </c>
      <c r="S195" s="180">
        <f t="shared" si="44"/>
        <v>0.11347306232595712</v>
      </c>
      <c r="T195" s="178">
        <v>27510</v>
      </c>
      <c r="U195" s="179">
        <v>320936</v>
      </c>
      <c r="V195" s="179">
        <v>11733.976819860334</v>
      </c>
      <c r="W195" s="1"/>
      <c r="X195" s="101"/>
      <c r="Y195" s="14"/>
      <c r="Z195" s="103"/>
      <c r="AB195" s="101"/>
    </row>
    <row r="196" spans="2:28">
      <c r="B196" s="171">
        <v>3802</v>
      </c>
      <c r="C196" s="171" t="s">
        <v>214</v>
      </c>
      <c r="D196" s="171">
        <v>355404</v>
      </c>
      <c r="E196" s="171">
        <f t="shared" si="39"/>
        <v>14209.907640638119</v>
      </c>
      <c r="F196" s="172">
        <f t="shared" si="40"/>
        <v>0.88066814925108228</v>
      </c>
      <c r="G196" s="173">
        <f t="shared" si="45"/>
        <v>1155.2782367595883</v>
      </c>
      <c r="H196" s="173">
        <f t="shared" si="46"/>
        <v>28894.663979594065</v>
      </c>
      <c r="I196" s="173">
        <f t="shared" si="47"/>
        <v>109.17430687644992</v>
      </c>
      <c r="J196" s="174">
        <f t="shared" si="48"/>
        <v>2730.5585892868889</v>
      </c>
      <c r="K196" s="173">
        <f t="shared" si="49"/>
        <v>-74.506002261720681</v>
      </c>
      <c r="L196" s="174">
        <f t="shared" si="50"/>
        <v>-1863.4696225678961</v>
      </c>
      <c r="M196" s="175">
        <f t="shared" si="41"/>
        <v>27031.194357026168</v>
      </c>
      <c r="N196" s="175">
        <f t="shared" si="51"/>
        <v>382435.19435702619</v>
      </c>
      <c r="O196" s="175">
        <f t="shared" si="52"/>
        <v>15290.679875135987</v>
      </c>
      <c r="P196" s="176">
        <f t="shared" si="42"/>
        <v>0.94764970237498836</v>
      </c>
      <c r="Q196" s="177">
        <v>6142.8762895221444</v>
      </c>
      <c r="R196" s="180">
        <f t="shared" si="43"/>
        <v>0.13760951048771977</v>
      </c>
      <c r="S196" s="181">
        <f t="shared" si="44"/>
        <v>0.12341838789077568</v>
      </c>
      <c r="T196" s="178">
        <v>25011</v>
      </c>
      <c r="U196" s="179">
        <v>312413</v>
      </c>
      <c r="V196" s="179">
        <v>12648.811692781084</v>
      </c>
      <c r="W196" s="1"/>
      <c r="X196" s="101"/>
      <c r="Y196" s="14"/>
      <c r="Z196" s="14"/>
      <c r="AA196" s="14"/>
    </row>
    <row r="197" spans="2:28">
      <c r="B197" s="171">
        <v>3803</v>
      </c>
      <c r="C197" s="171" t="s">
        <v>215</v>
      </c>
      <c r="D197" s="171">
        <v>864295</v>
      </c>
      <c r="E197" s="171">
        <f t="shared" si="39"/>
        <v>15156.156840739312</v>
      </c>
      <c r="F197" s="172">
        <f t="shared" si="40"/>
        <v>0.93931255095009369</v>
      </c>
      <c r="G197" s="173">
        <f t="shared" si="45"/>
        <v>587.52871669887281</v>
      </c>
      <c r="H197" s="173">
        <f t="shared" si="46"/>
        <v>33504.41259846992</v>
      </c>
      <c r="I197" s="173">
        <f t="shared" si="47"/>
        <v>0</v>
      </c>
      <c r="J197" s="174">
        <f t="shared" si="48"/>
        <v>0</v>
      </c>
      <c r="K197" s="173">
        <f t="shared" si="49"/>
        <v>-183.6803091381706</v>
      </c>
      <c r="L197" s="174">
        <f t="shared" si="50"/>
        <v>-10474.553308913317</v>
      </c>
      <c r="M197" s="175">
        <f t="shared" si="41"/>
        <v>23029.859289556603</v>
      </c>
      <c r="N197" s="175">
        <f t="shared" si="51"/>
        <v>887324.85928955663</v>
      </c>
      <c r="O197" s="175">
        <f t="shared" si="52"/>
        <v>15560.005248300015</v>
      </c>
      <c r="P197" s="176">
        <f t="shared" si="42"/>
        <v>0.96434131529247169</v>
      </c>
      <c r="Q197" s="177">
        <v>5930.4138317433353</v>
      </c>
      <c r="R197" s="180">
        <f t="shared" si="43"/>
        <v>0.13167611590483547</v>
      </c>
      <c r="S197" s="180">
        <f t="shared" si="44"/>
        <v>0.11712979329833578</v>
      </c>
      <c r="T197" s="178">
        <v>57026</v>
      </c>
      <c r="U197" s="179">
        <v>763730</v>
      </c>
      <c r="V197" s="179">
        <v>13567.050965484164</v>
      </c>
      <c r="W197" s="1"/>
      <c r="X197" s="101"/>
      <c r="Y197" s="14"/>
      <c r="Z197" s="14"/>
      <c r="AA197" s="14"/>
    </row>
    <row r="198" spans="2:28">
      <c r="B198" s="171">
        <v>3804</v>
      </c>
      <c r="C198" s="171" t="s">
        <v>216</v>
      </c>
      <c r="D198" s="171">
        <v>890991</v>
      </c>
      <c r="E198" s="171">
        <f t="shared" si="39"/>
        <v>13847.089905975601</v>
      </c>
      <c r="F198" s="172">
        <f t="shared" si="40"/>
        <v>0.85818228720459533</v>
      </c>
      <c r="G198" s="173">
        <f t="shared" si="45"/>
        <v>1372.9688775570989</v>
      </c>
      <c r="H198" s="173">
        <f t="shared" si="46"/>
        <v>88343.682426411542</v>
      </c>
      <c r="I198" s="173">
        <f t="shared" si="47"/>
        <v>236.16051400833121</v>
      </c>
      <c r="J198" s="174">
        <f t="shared" si="48"/>
        <v>15195.748273866073</v>
      </c>
      <c r="K198" s="173">
        <f t="shared" si="49"/>
        <v>52.480204870160605</v>
      </c>
      <c r="L198" s="174">
        <f t="shared" si="50"/>
        <v>3376.8387823704838</v>
      </c>
      <c r="M198" s="175">
        <f t="shared" si="41"/>
        <v>91720.521208782025</v>
      </c>
      <c r="N198" s="175">
        <f t="shared" si="51"/>
        <v>982711.52120878198</v>
      </c>
      <c r="O198" s="175">
        <f t="shared" si="52"/>
        <v>15272.538988402859</v>
      </c>
      <c r="P198" s="176">
        <f t="shared" si="42"/>
        <v>0.94652540927266382</v>
      </c>
      <c r="Q198" s="177">
        <v>32288.489710499409</v>
      </c>
      <c r="R198" s="180">
        <f t="shared" si="43"/>
        <v>0.10902401167038626</v>
      </c>
      <c r="S198" s="180">
        <f t="shared" si="44"/>
        <v>9.9010134123094368E-2</v>
      </c>
      <c r="T198" s="178">
        <v>64345</v>
      </c>
      <c r="U198" s="179">
        <v>803401</v>
      </c>
      <c r="V198" s="179">
        <v>12599.601656106895</v>
      </c>
      <c r="Y198" s="13"/>
      <c r="Z198" s="13"/>
      <c r="AA198" s="13"/>
    </row>
    <row r="199" spans="2:28">
      <c r="B199" s="171">
        <v>3805</v>
      </c>
      <c r="C199" s="171" t="s">
        <v>217</v>
      </c>
      <c r="D199" s="171">
        <v>663025</v>
      </c>
      <c r="E199" s="171">
        <f t="shared" si="39"/>
        <v>13958.714920314113</v>
      </c>
      <c r="F199" s="172">
        <f t="shared" si="40"/>
        <v>0.86510031913511165</v>
      </c>
      <c r="G199" s="173">
        <f t="shared" si="45"/>
        <v>1305.9938689539922</v>
      </c>
      <c r="H199" s="173">
        <f t="shared" si="46"/>
        <v>62033.402781445671</v>
      </c>
      <c r="I199" s="173">
        <f t="shared" si="47"/>
        <v>197.09175898985222</v>
      </c>
      <c r="J199" s="174">
        <f t="shared" si="48"/>
        <v>9361.6614602589907</v>
      </c>
      <c r="K199" s="173">
        <f t="shared" si="49"/>
        <v>13.411449851681624</v>
      </c>
      <c r="L199" s="174">
        <f t="shared" si="50"/>
        <v>637.03045650502554</v>
      </c>
      <c r="M199" s="175">
        <f t="shared" si="41"/>
        <v>62670.433237950696</v>
      </c>
      <c r="N199" s="175">
        <f t="shared" si="51"/>
        <v>725695.43323795067</v>
      </c>
      <c r="O199" s="175">
        <f t="shared" si="52"/>
        <v>15278.120239119784</v>
      </c>
      <c r="P199" s="176">
        <f t="shared" si="42"/>
        <v>0.94687131086918963</v>
      </c>
      <c r="Q199" s="177">
        <v>17201.694907281257</v>
      </c>
      <c r="R199" s="180">
        <f t="shared" si="43"/>
        <v>0.13048704592537022</v>
      </c>
      <c r="S199" s="180">
        <f t="shared" si="44"/>
        <v>0.1234659785650471</v>
      </c>
      <c r="T199" s="178">
        <v>47499</v>
      </c>
      <c r="U199" s="179">
        <v>586495</v>
      </c>
      <c r="V199" s="179">
        <v>12424.688585713076</v>
      </c>
      <c r="Y199" s="13"/>
      <c r="Z199" s="13"/>
    </row>
    <row r="200" spans="2:28">
      <c r="B200" s="171">
        <v>3806</v>
      </c>
      <c r="C200" s="171" t="s">
        <v>218</v>
      </c>
      <c r="D200" s="171">
        <v>530946</v>
      </c>
      <c r="E200" s="171">
        <f t="shared" ref="E200:E263" si="53">D200/T200*1000</f>
        <v>14536.111263209768</v>
      </c>
      <c r="F200" s="172">
        <f t="shared" ref="F200:F263" si="54">E200/E$364</f>
        <v>0.90088482819328775</v>
      </c>
      <c r="G200" s="173">
        <f t="shared" si="45"/>
        <v>959.55606321659866</v>
      </c>
      <c r="H200" s="173">
        <f t="shared" si="46"/>
        <v>35048.74476504948</v>
      </c>
      <c r="I200" s="173">
        <f t="shared" si="47"/>
        <v>0</v>
      </c>
      <c r="J200" s="174">
        <f t="shared" si="48"/>
        <v>0</v>
      </c>
      <c r="K200" s="173">
        <f t="shared" si="49"/>
        <v>-183.6803091381706</v>
      </c>
      <c r="L200" s="174">
        <f t="shared" si="50"/>
        <v>-6709.1069715808189</v>
      </c>
      <c r="M200" s="175">
        <f t="shared" ref="M200:M263" si="55">+H200+L200</f>
        <v>28339.637793468661</v>
      </c>
      <c r="N200" s="175">
        <f t="shared" si="51"/>
        <v>559285.63779346866</v>
      </c>
      <c r="O200" s="175">
        <f t="shared" si="52"/>
        <v>15311.987017288197</v>
      </c>
      <c r="P200" s="176">
        <f t="shared" ref="P200:P263" si="56">O200/O$364</f>
        <v>0.94897022618974924</v>
      </c>
      <c r="Q200" s="177">
        <v>3933.6173411215641</v>
      </c>
      <c r="R200" s="180">
        <f t="shared" ref="R200:R263" si="57">(D200-U200)/U200</f>
        <v>0.10962356737416717</v>
      </c>
      <c r="S200" s="180">
        <f t="shared" ref="S200:S263" si="58">(E200-V200)/V200</f>
        <v>0.10570467562058704</v>
      </c>
      <c r="T200" s="178">
        <v>36526</v>
      </c>
      <c r="U200" s="179">
        <v>478492</v>
      </c>
      <c r="V200" s="179">
        <v>13146.468115504025</v>
      </c>
      <c r="Y200" s="13"/>
      <c r="Z200" s="13"/>
    </row>
    <row r="201" spans="2:28">
      <c r="B201" s="171">
        <v>3807</v>
      </c>
      <c r="C201" s="171" t="s">
        <v>219</v>
      </c>
      <c r="D201" s="171">
        <v>737904</v>
      </c>
      <c r="E201" s="171">
        <f t="shared" si="53"/>
        <v>13381.401421732193</v>
      </c>
      <c r="F201" s="172">
        <f t="shared" si="54"/>
        <v>0.82932094440646809</v>
      </c>
      <c r="G201" s="173">
        <f t="shared" si="45"/>
        <v>1652.3819681031439</v>
      </c>
      <c r="H201" s="173">
        <f t="shared" si="46"/>
        <v>91118.951249079764</v>
      </c>
      <c r="I201" s="173">
        <f t="shared" si="47"/>
        <v>399.1514834935241</v>
      </c>
      <c r="J201" s="174">
        <f t="shared" si="48"/>
        <v>22010.809405766893</v>
      </c>
      <c r="K201" s="173">
        <f t="shared" si="49"/>
        <v>215.4711743553535</v>
      </c>
      <c r="L201" s="174">
        <f t="shared" si="50"/>
        <v>11881.942438651615</v>
      </c>
      <c r="M201" s="175">
        <f t="shared" si="55"/>
        <v>103000.89368773138</v>
      </c>
      <c r="N201" s="175">
        <f t="shared" si="51"/>
        <v>840904.89368773135</v>
      </c>
      <c r="O201" s="175">
        <f t="shared" si="52"/>
        <v>15249.254564190689</v>
      </c>
      <c r="P201" s="176">
        <f t="shared" si="56"/>
        <v>0.94508234213275744</v>
      </c>
      <c r="Q201" s="177">
        <v>31567.403230954631</v>
      </c>
      <c r="R201" s="180">
        <f t="shared" si="57"/>
        <v>0.11777893576024916</v>
      </c>
      <c r="S201" s="180">
        <f t="shared" si="58"/>
        <v>0.11368435892462675</v>
      </c>
      <c r="T201" s="178">
        <v>55144</v>
      </c>
      <c r="U201" s="179">
        <v>660152</v>
      </c>
      <c r="V201" s="179">
        <v>12015.434458155873</v>
      </c>
      <c r="Y201" s="13"/>
      <c r="Z201" s="13"/>
    </row>
    <row r="202" spans="2:28">
      <c r="B202" s="171">
        <v>3808</v>
      </c>
      <c r="C202" s="171" t="s">
        <v>220</v>
      </c>
      <c r="D202" s="171">
        <v>172765</v>
      </c>
      <c r="E202" s="171">
        <f t="shared" si="53"/>
        <v>13295.75188548561</v>
      </c>
      <c r="F202" s="172">
        <f t="shared" si="54"/>
        <v>0.82401275940780017</v>
      </c>
      <c r="G202" s="173">
        <f t="shared" si="45"/>
        <v>1703.7716898510937</v>
      </c>
      <c r="H202" s="173">
        <f t="shared" si="46"/>
        <v>22138.809337925111</v>
      </c>
      <c r="I202" s="173">
        <f t="shared" si="47"/>
        <v>429.12882117982815</v>
      </c>
      <c r="J202" s="174">
        <f t="shared" si="48"/>
        <v>5576.0999024106868</v>
      </c>
      <c r="K202" s="173">
        <f t="shared" si="49"/>
        <v>245.44851204165755</v>
      </c>
      <c r="L202" s="174">
        <f t="shared" si="50"/>
        <v>3189.3579654692985</v>
      </c>
      <c r="M202" s="175">
        <f t="shared" si="55"/>
        <v>25328.16730339441</v>
      </c>
      <c r="N202" s="175">
        <f t="shared" si="51"/>
        <v>198093.16730339441</v>
      </c>
      <c r="O202" s="175">
        <f t="shared" si="52"/>
        <v>15244.972087378359</v>
      </c>
      <c r="P202" s="176">
        <f t="shared" si="56"/>
        <v>0.94481693288282398</v>
      </c>
      <c r="Q202" s="177">
        <v>11378.292067732184</v>
      </c>
      <c r="R202" s="180">
        <f t="shared" si="57"/>
        <v>7.6893828422542054E-2</v>
      </c>
      <c r="S202" s="181">
        <f t="shared" si="58"/>
        <v>8.1452021478047879E-2</v>
      </c>
      <c r="T202" s="178">
        <v>12994</v>
      </c>
      <c r="U202" s="179">
        <v>160429</v>
      </c>
      <c r="V202" s="179">
        <v>12294.352057628936</v>
      </c>
      <c r="Y202" s="14"/>
      <c r="Z202" s="14"/>
    </row>
    <row r="203" spans="2:28">
      <c r="B203" s="171">
        <v>3811</v>
      </c>
      <c r="C203" s="171" t="s">
        <v>221</v>
      </c>
      <c r="D203" s="171">
        <v>421237</v>
      </c>
      <c r="E203" s="171">
        <f t="shared" si="53"/>
        <v>15626.256630930742</v>
      </c>
      <c r="F203" s="172">
        <f t="shared" si="54"/>
        <v>0.96844728726655149</v>
      </c>
      <c r="G203" s="173">
        <f t="shared" si="45"/>
        <v>305.4688425840144</v>
      </c>
      <c r="H203" s="173">
        <f t="shared" si="46"/>
        <v>8234.5235895372753</v>
      </c>
      <c r="I203" s="173">
        <f t="shared" si="47"/>
        <v>0</v>
      </c>
      <c r="J203" s="174">
        <f t="shared" si="48"/>
        <v>0</v>
      </c>
      <c r="K203" s="173">
        <f t="shared" si="49"/>
        <v>-183.6803091381706</v>
      </c>
      <c r="L203" s="174">
        <f t="shared" si="50"/>
        <v>-4951.4700934376651</v>
      </c>
      <c r="M203" s="175">
        <f t="shared" si="55"/>
        <v>3283.0534960996101</v>
      </c>
      <c r="N203" s="175">
        <f t="shared" si="51"/>
        <v>424520.0534960996</v>
      </c>
      <c r="O203" s="175">
        <f t="shared" si="52"/>
        <v>15748.045164376585</v>
      </c>
      <c r="P203" s="176">
        <f t="shared" si="56"/>
        <v>0.97599520981905463</v>
      </c>
      <c r="Q203" s="177">
        <v>-1145.773898532163</v>
      </c>
      <c r="R203" s="180">
        <f t="shared" si="57"/>
        <v>7.6228727059971746E-2</v>
      </c>
      <c r="S203" s="180">
        <f t="shared" si="58"/>
        <v>6.7166000456766212E-2</v>
      </c>
      <c r="T203" s="178">
        <v>26957</v>
      </c>
      <c r="U203" s="179">
        <v>391401</v>
      </c>
      <c r="V203" s="179">
        <v>14642.760942760942</v>
      </c>
      <c r="Y203" s="13"/>
      <c r="Z203" s="13"/>
    </row>
    <row r="204" spans="2:28">
      <c r="B204" s="171">
        <v>3812</v>
      </c>
      <c r="C204" s="171" t="s">
        <v>222</v>
      </c>
      <c r="D204" s="171">
        <v>30823</v>
      </c>
      <c r="E204" s="171">
        <f t="shared" si="53"/>
        <v>13132.935662547932</v>
      </c>
      <c r="F204" s="172">
        <f t="shared" si="54"/>
        <v>0.8139221194579308</v>
      </c>
      <c r="G204" s="173">
        <f t="shared" si="45"/>
        <v>1801.4614236137004</v>
      </c>
      <c r="H204" s="173">
        <f t="shared" si="46"/>
        <v>4228.0299612213548</v>
      </c>
      <c r="I204" s="173">
        <f t="shared" si="47"/>
        <v>486.11449920801527</v>
      </c>
      <c r="J204" s="174">
        <f t="shared" si="48"/>
        <v>1140.9107296412119</v>
      </c>
      <c r="K204" s="173">
        <f t="shared" si="49"/>
        <v>302.4341900698447</v>
      </c>
      <c r="L204" s="174">
        <f t="shared" si="50"/>
        <v>709.81304409392555</v>
      </c>
      <c r="M204" s="175">
        <f t="shared" si="55"/>
        <v>4937.8430053152806</v>
      </c>
      <c r="N204" s="175">
        <f t="shared" si="51"/>
        <v>35760.843005315284</v>
      </c>
      <c r="O204" s="175">
        <f t="shared" si="52"/>
        <v>15236.83127623148</v>
      </c>
      <c r="P204" s="176">
        <f t="shared" si="56"/>
        <v>0.94431240088533086</v>
      </c>
      <c r="Q204" s="177">
        <v>1848.8890628726745</v>
      </c>
      <c r="R204" s="180">
        <f t="shared" si="57"/>
        <v>8.6426280356702273E-2</v>
      </c>
      <c r="S204" s="180">
        <f t="shared" si="58"/>
        <v>8.3185980415288879E-2</v>
      </c>
      <c r="T204" s="178">
        <v>2347</v>
      </c>
      <c r="U204" s="179">
        <v>28371</v>
      </c>
      <c r="V204" s="179">
        <v>12124.358974358975</v>
      </c>
      <c r="Y204" s="13"/>
      <c r="Z204" s="13"/>
    </row>
    <row r="205" spans="2:28">
      <c r="B205" s="171">
        <v>3813</v>
      </c>
      <c r="C205" s="171" t="s">
        <v>223</v>
      </c>
      <c r="D205" s="171">
        <v>200327</v>
      </c>
      <c r="E205" s="171">
        <f t="shared" si="53"/>
        <v>14294.776651919508</v>
      </c>
      <c r="F205" s="172">
        <f t="shared" si="54"/>
        <v>0.88592796071390989</v>
      </c>
      <c r="G205" s="173">
        <f t="shared" si="45"/>
        <v>1104.3568299907547</v>
      </c>
      <c r="H205" s="173">
        <f t="shared" si="46"/>
        <v>15476.456615490437</v>
      </c>
      <c r="I205" s="173">
        <f t="shared" si="47"/>
        <v>79.470152927963682</v>
      </c>
      <c r="J205" s="174">
        <f t="shared" si="48"/>
        <v>1113.694723132483</v>
      </c>
      <c r="K205" s="173">
        <f t="shared" si="49"/>
        <v>-104.21015621020692</v>
      </c>
      <c r="L205" s="174">
        <f t="shared" si="50"/>
        <v>-1460.4011291298398</v>
      </c>
      <c r="M205" s="175">
        <f t="shared" si="55"/>
        <v>14016.055486360598</v>
      </c>
      <c r="N205" s="175">
        <f t="shared" si="51"/>
        <v>214343.05548636059</v>
      </c>
      <c r="O205" s="175">
        <f t="shared" si="52"/>
        <v>15294.923325700056</v>
      </c>
      <c r="P205" s="176">
        <f t="shared" si="56"/>
        <v>0.94791269294812963</v>
      </c>
      <c r="Q205" s="177">
        <v>3713.7317328920726</v>
      </c>
      <c r="R205" s="180">
        <f t="shared" si="57"/>
        <v>0.1082852938247563</v>
      </c>
      <c r="S205" s="180">
        <f t="shared" si="58"/>
        <v>0.11200224892749383</v>
      </c>
      <c r="T205" s="178">
        <v>14014</v>
      </c>
      <c r="U205" s="179">
        <v>180754</v>
      </c>
      <c r="V205" s="179">
        <v>12854.988976601948</v>
      </c>
      <c r="Y205" s="13"/>
      <c r="Z205" s="13"/>
    </row>
    <row r="206" spans="2:28">
      <c r="B206" s="171">
        <v>3814</v>
      </c>
      <c r="C206" s="171" t="s">
        <v>224</v>
      </c>
      <c r="D206" s="171">
        <v>131452</v>
      </c>
      <c r="E206" s="171">
        <f t="shared" si="53"/>
        <v>12620.199692780338</v>
      </c>
      <c r="F206" s="172">
        <f t="shared" si="54"/>
        <v>0.78214497853842735</v>
      </c>
      <c r="G206" s="173">
        <f t="shared" si="45"/>
        <v>2109.1030054742573</v>
      </c>
      <c r="H206" s="173">
        <f t="shared" si="46"/>
        <v>21968.416905019865</v>
      </c>
      <c r="I206" s="173">
        <f t="shared" si="47"/>
        <v>665.57208862667346</v>
      </c>
      <c r="J206" s="174">
        <f t="shared" si="48"/>
        <v>6932.5988751354307</v>
      </c>
      <c r="K206" s="173">
        <f t="shared" si="49"/>
        <v>481.89177948850283</v>
      </c>
      <c r="L206" s="174">
        <f t="shared" si="50"/>
        <v>5019.3847751522453</v>
      </c>
      <c r="M206" s="175">
        <f t="shared" si="55"/>
        <v>26987.80168017211</v>
      </c>
      <c r="N206" s="175">
        <f t="shared" si="51"/>
        <v>158439.8016801721</v>
      </c>
      <c r="O206" s="175">
        <f t="shared" si="52"/>
        <v>15211.194477743098</v>
      </c>
      <c r="P206" s="176">
        <f t="shared" si="56"/>
        <v>0.94272354383935553</v>
      </c>
      <c r="Q206" s="177">
        <v>10101.028580691011</v>
      </c>
      <c r="R206" s="180">
        <f t="shared" si="57"/>
        <v>0.11469904855587403</v>
      </c>
      <c r="S206" s="180">
        <f t="shared" si="58"/>
        <v>0.11084640207469017</v>
      </c>
      <c r="T206" s="178">
        <v>10416</v>
      </c>
      <c r="U206" s="179">
        <v>117926</v>
      </c>
      <c r="V206" s="179">
        <v>11360.886319845857</v>
      </c>
      <c r="Y206" s="13"/>
      <c r="Z206" s="13"/>
    </row>
    <row r="207" spans="2:28">
      <c r="B207" s="171">
        <v>3815</v>
      </c>
      <c r="C207" s="171" t="s">
        <v>225</v>
      </c>
      <c r="D207" s="171">
        <v>46290</v>
      </c>
      <c r="E207" s="171">
        <f t="shared" si="53"/>
        <v>11370.670596904936</v>
      </c>
      <c r="F207" s="172">
        <f t="shared" si="54"/>
        <v>0.70470461058325951</v>
      </c>
      <c r="G207" s="173">
        <f t="shared" si="45"/>
        <v>2858.820462999498</v>
      </c>
      <c r="H207" s="173">
        <f t="shared" si="46"/>
        <v>11638.258104870956</v>
      </c>
      <c r="I207" s="173">
        <f t="shared" si="47"/>
        <v>1102.9072721830639</v>
      </c>
      <c r="J207" s="174">
        <f t="shared" si="48"/>
        <v>4489.9355050572531</v>
      </c>
      <c r="K207" s="173">
        <f t="shared" si="49"/>
        <v>919.2269630448933</v>
      </c>
      <c r="L207" s="174">
        <f t="shared" si="50"/>
        <v>3742.1729665557609</v>
      </c>
      <c r="M207" s="175">
        <f t="shared" si="55"/>
        <v>15380.431071426718</v>
      </c>
      <c r="N207" s="175">
        <f t="shared" si="51"/>
        <v>61670.431071426719</v>
      </c>
      <c r="O207" s="175">
        <f t="shared" si="52"/>
        <v>15148.71802294933</v>
      </c>
      <c r="P207" s="176">
        <f t="shared" si="56"/>
        <v>0.93885152544159722</v>
      </c>
      <c r="Q207" s="177">
        <v>5750.103163593807</v>
      </c>
      <c r="R207" s="180">
        <f t="shared" si="57"/>
        <v>0.11209878916009994</v>
      </c>
      <c r="S207" s="180">
        <f t="shared" si="58"/>
        <v>0.10909385507000868</v>
      </c>
      <c r="T207" s="178">
        <v>4071</v>
      </c>
      <c r="U207" s="179">
        <v>41624</v>
      </c>
      <c r="V207" s="179">
        <v>10252.216748768473</v>
      </c>
      <c r="Y207" s="13"/>
      <c r="Z207" s="13"/>
    </row>
    <row r="208" spans="2:28">
      <c r="B208" s="171">
        <v>3816</v>
      </c>
      <c r="C208" s="171" t="s">
        <v>226</v>
      </c>
      <c r="D208" s="171">
        <v>77971</v>
      </c>
      <c r="E208" s="171">
        <f t="shared" si="53"/>
        <v>12017.725030826141</v>
      </c>
      <c r="F208" s="172">
        <f t="shared" si="54"/>
        <v>0.74480622455550227</v>
      </c>
      <c r="G208" s="173">
        <f t="shared" si="45"/>
        <v>2470.5878026467749</v>
      </c>
      <c r="H208" s="173">
        <f t="shared" si="46"/>
        <v>16029.173663572275</v>
      </c>
      <c r="I208" s="173">
        <f t="shared" si="47"/>
        <v>876.43822031064224</v>
      </c>
      <c r="J208" s="174">
        <f t="shared" si="48"/>
        <v>5686.3311733754472</v>
      </c>
      <c r="K208" s="173">
        <f t="shared" si="49"/>
        <v>692.75791117247161</v>
      </c>
      <c r="L208" s="174">
        <f t="shared" si="50"/>
        <v>4494.6133276869959</v>
      </c>
      <c r="M208" s="175">
        <f t="shared" si="55"/>
        <v>20523.786991259272</v>
      </c>
      <c r="N208" s="175">
        <f t="shared" si="51"/>
        <v>98494.786991259272</v>
      </c>
      <c r="O208" s="175">
        <f t="shared" si="52"/>
        <v>15181.070744645387</v>
      </c>
      <c r="P208" s="176">
        <f t="shared" si="56"/>
        <v>0.94085660614020916</v>
      </c>
      <c r="Q208" s="177">
        <v>7876.5905368205786</v>
      </c>
      <c r="R208" s="180">
        <f t="shared" si="57"/>
        <v>3.9876768781424626E-2</v>
      </c>
      <c r="S208" s="180">
        <f t="shared" si="58"/>
        <v>4.420424608677273E-2</v>
      </c>
      <c r="T208" s="178">
        <v>6488</v>
      </c>
      <c r="U208" s="179">
        <v>74981</v>
      </c>
      <c r="V208" s="179">
        <v>11508.979278587874</v>
      </c>
      <c r="Y208" s="13"/>
      <c r="Z208" s="13"/>
      <c r="AA208" s="13"/>
    </row>
    <row r="209" spans="2:28">
      <c r="B209" s="171">
        <v>3817</v>
      </c>
      <c r="C209" s="171" t="s">
        <v>227</v>
      </c>
      <c r="D209" s="171">
        <v>123560</v>
      </c>
      <c r="E209" s="171">
        <f t="shared" si="53"/>
        <v>11811.490297294715</v>
      </c>
      <c r="F209" s="172">
        <f t="shared" si="54"/>
        <v>0.73202469453549057</v>
      </c>
      <c r="G209" s="173">
        <f t="shared" si="45"/>
        <v>2594.3286427656308</v>
      </c>
      <c r="H209" s="173">
        <f t="shared" si="46"/>
        <v>27139.271931971263</v>
      </c>
      <c r="I209" s="173">
        <f t="shared" si="47"/>
        <v>948.62037704664135</v>
      </c>
      <c r="J209" s="174">
        <f t="shared" si="48"/>
        <v>9923.5177642849139</v>
      </c>
      <c r="K209" s="173">
        <f t="shared" si="49"/>
        <v>764.94006790847072</v>
      </c>
      <c r="L209" s="174">
        <f t="shared" si="50"/>
        <v>8002.0380503905126</v>
      </c>
      <c r="M209" s="175">
        <f t="shared" si="55"/>
        <v>35141.309982361774</v>
      </c>
      <c r="N209" s="175">
        <f t="shared" si="51"/>
        <v>158701.30998236177</v>
      </c>
      <c r="O209" s="175">
        <f t="shared" si="52"/>
        <v>15170.759007968814</v>
      </c>
      <c r="P209" s="176">
        <f t="shared" si="56"/>
        <v>0.94021752963920857</v>
      </c>
      <c r="Q209" s="177">
        <v>12885.606065918619</v>
      </c>
      <c r="R209" s="180">
        <f t="shared" si="57"/>
        <v>6.9931765439368229E-2</v>
      </c>
      <c r="S209" s="181">
        <f t="shared" si="58"/>
        <v>6.819303682714499E-2</v>
      </c>
      <c r="T209" s="178">
        <v>10461</v>
      </c>
      <c r="U209" s="179">
        <v>115484</v>
      </c>
      <c r="V209" s="179">
        <v>11057.449253159708</v>
      </c>
      <c r="Y209" s="14"/>
      <c r="Z209" s="14"/>
      <c r="AA209" s="14"/>
    </row>
    <row r="210" spans="2:28">
      <c r="B210" s="171">
        <v>3818</v>
      </c>
      <c r="C210" s="171" t="s">
        <v>228</v>
      </c>
      <c r="D210" s="171">
        <v>125184</v>
      </c>
      <c r="E210" s="171">
        <f t="shared" si="53"/>
        <v>22338.329764453963</v>
      </c>
      <c r="F210" s="172">
        <f t="shared" si="54"/>
        <v>1.3844323290857508</v>
      </c>
      <c r="G210" s="173">
        <f t="shared" si="45"/>
        <v>-3721.7750375299183</v>
      </c>
      <c r="H210" s="173">
        <f t="shared" si="46"/>
        <v>-20856.827310317662</v>
      </c>
      <c r="I210" s="173">
        <f t="shared" si="47"/>
        <v>0</v>
      </c>
      <c r="J210" s="174">
        <f t="shared" si="48"/>
        <v>0</v>
      </c>
      <c r="K210" s="173">
        <f t="shared" si="49"/>
        <v>-183.6803091381706</v>
      </c>
      <c r="L210" s="174">
        <f t="shared" si="50"/>
        <v>-1029.3444524103081</v>
      </c>
      <c r="M210" s="175">
        <f t="shared" si="55"/>
        <v>-21886.171762727969</v>
      </c>
      <c r="N210" s="175">
        <f t="shared" si="51"/>
        <v>103297.82823727203</v>
      </c>
      <c r="O210" s="175">
        <f t="shared" si="52"/>
        <v>18432.874417785872</v>
      </c>
      <c r="P210" s="176">
        <f t="shared" si="56"/>
        <v>1.1423892265467344</v>
      </c>
      <c r="Q210" s="177">
        <v>2291.7303881227745</v>
      </c>
      <c r="R210" s="176">
        <f t="shared" si="57"/>
        <v>2.6283428159176246E-2</v>
      </c>
      <c r="S210" s="176">
        <f t="shared" si="58"/>
        <v>4.2216093799763127E-2</v>
      </c>
      <c r="T210" s="178">
        <v>5604</v>
      </c>
      <c r="U210" s="179">
        <v>121978</v>
      </c>
      <c r="V210" s="179">
        <v>21433.49147777192</v>
      </c>
      <c r="Y210" s="13"/>
      <c r="Z210" s="13"/>
    </row>
    <row r="211" spans="2:28">
      <c r="B211" s="171">
        <v>3819</v>
      </c>
      <c r="C211" s="171" t="s">
        <v>229</v>
      </c>
      <c r="D211" s="171">
        <v>26263</v>
      </c>
      <c r="E211" s="171">
        <f t="shared" si="53"/>
        <v>16824.471492632929</v>
      </c>
      <c r="F211" s="172">
        <f t="shared" si="54"/>
        <v>1.0427074226134283</v>
      </c>
      <c r="G211" s="173">
        <f t="shared" si="45"/>
        <v>-413.46007443729758</v>
      </c>
      <c r="H211" s="173">
        <f t="shared" si="46"/>
        <v>-645.41117619662145</v>
      </c>
      <c r="I211" s="173">
        <f t="shared" si="47"/>
        <v>0</v>
      </c>
      <c r="J211" s="174">
        <f t="shared" si="48"/>
        <v>0</v>
      </c>
      <c r="K211" s="173">
        <f t="shared" si="49"/>
        <v>-183.6803091381706</v>
      </c>
      <c r="L211" s="174">
        <f t="shared" si="50"/>
        <v>-286.72496256468435</v>
      </c>
      <c r="M211" s="175">
        <f t="shared" si="55"/>
        <v>-932.1361387613058</v>
      </c>
      <c r="N211" s="175">
        <f t="shared" si="51"/>
        <v>25330.863861238693</v>
      </c>
      <c r="O211" s="175">
        <f t="shared" si="52"/>
        <v>16227.331109057459</v>
      </c>
      <c r="P211" s="176">
        <f t="shared" si="56"/>
        <v>1.0056992639578053</v>
      </c>
      <c r="Q211" s="177">
        <v>890.11301496424835</v>
      </c>
      <c r="R211" s="176">
        <f t="shared" si="57"/>
        <v>0.10604337755316909</v>
      </c>
      <c r="S211" s="176">
        <f t="shared" si="58"/>
        <v>0.11454595316536523</v>
      </c>
      <c r="T211" s="178">
        <v>1561</v>
      </c>
      <c r="U211" s="179">
        <v>23745</v>
      </c>
      <c r="V211" s="179">
        <v>15095.359186268277</v>
      </c>
      <c r="Y211" s="13"/>
      <c r="Z211" s="13"/>
    </row>
    <row r="212" spans="2:28">
      <c r="B212" s="171">
        <v>3820</v>
      </c>
      <c r="C212" s="171" t="s">
        <v>230</v>
      </c>
      <c r="D212" s="171">
        <v>42569</v>
      </c>
      <c r="E212" s="171">
        <f t="shared" si="53"/>
        <v>14678.965517241379</v>
      </c>
      <c r="F212" s="172">
        <f t="shared" si="54"/>
        <v>0.90973831230397073</v>
      </c>
      <c r="G212" s="173">
        <f t="shared" si="45"/>
        <v>873.84351079763258</v>
      </c>
      <c r="H212" s="173">
        <f t="shared" si="46"/>
        <v>2534.1461813131341</v>
      </c>
      <c r="I212" s="173">
        <f t="shared" si="47"/>
        <v>0</v>
      </c>
      <c r="J212" s="174">
        <f t="shared" si="48"/>
        <v>0</v>
      </c>
      <c r="K212" s="173">
        <f t="shared" si="49"/>
        <v>-183.6803091381706</v>
      </c>
      <c r="L212" s="174">
        <f t="shared" si="50"/>
        <v>-532.67289650069472</v>
      </c>
      <c r="M212" s="175">
        <f t="shared" si="55"/>
        <v>2001.4732848124395</v>
      </c>
      <c r="N212" s="175">
        <f t="shared" si="51"/>
        <v>44570.47328481244</v>
      </c>
      <c r="O212" s="175">
        <f t="shared" si="52"/>
        <v>15369.128718900842</v>
      </c>
      <c r="P212" s="176">
        <f t="shared" si="56"/>
        <v>0.95251161983402244</v>
      </c>
      <c r="Q212" s="177">
        <v>1907.0763250456916</v>
      </c>
      <c r="R212" s="176">
        <f t="shared" si="57"/>
        <v>0.12396366900776258</v>
      </c>
      <c r="S212" s="176">
        <f t="shared" si="58"/>
        <v>0.11931278486014414</v>
      </c>
      <c r="T212" s="178">
        <v>2900</v>
      </c>
      <c r="U212" s="179">
        <v>37874</v>
      </c>
      <c r="V212" s="179">
        <v>13114.26592797784</v>
      </c>
      <c r="Y212" s="13"/>
      <c r="Z212" s="13"/>
    </row>
    <row r="213" spans="2:28">
      <c r="B213" s="171">
        <v>3821</v>
      </c>
      <c r="C213" s="171" t="s">
        <v>231</v>
      </c>
      <c r="D213" s="171">
        <v>33458</v>
      </c>
      <c r="E213" s="171">
        <f t="shared" si="53"/>
        <v>13768.724279835391</v>
      </c>
      <c r="F213" s="172">
        <f t="shared" si="54"/>
        <v>0.85332552721127686</v>
      </c>
      <c r="G213" s="173">
        <f t="shared" si="45"/>
        <v>1419.988253241225</v>
      </c>
      <c r="H213" s="173">
        <f t="shared" si="46"/>
        <v>3450.5714553761768</v>
      </c>
      <c r="I213" s="173">
        <f t="shared" si="47"/>
        <v>263.58848315740477</v>
      </c>
      <c r="J213" s="174">
        <f t="shared" si="48"/>
        <v>640.5200140724935</v>
      </c>
      <c r="K213" s="173">
        <f t="shared" si="49"/>
        <v>79.908174019234167</v>
      </c>
      <c r="L213" s="174">
        <f t="shared" si="50"/>
        <v>194.17686286673901</v>
      </c>
      <c r="M213" s="175">
        <f t="shared" si="55"/>
        <v>3644.748318242916</v>
      </c>
      <c r="N213" s="175">
        <f t="shared" si="51"/>
        <v>37102.748318242913</v>
      </c>
      <c r="O213" s="175">
        <f t="shared" si="52"/>
        <v>15268.620707095848</v>
      </c>
      <c r="P213" s="176">
        <f t="shared" si="56"/>
        <v>0.94628257127299786</v>
      </c>
      <c r="Q213" s="177">
        <v>1834.6842022925439</v>
      </c>
      <c r="R213" s="176">
        <f t="shared" si="57"/>
        <v>9.7991598844841168E-2</v>
      </c>
      <c r="S213" s="176">
        <f t="shared" si="58"/>
        <v>8.57916921910096E-2</v>
      </c>
      <c r="T213" s="178">
        <v>2430</v>
      </c>
      <c r="U213" s="179">
        <v>30472</v>
      </c>
      <c r="V213" s="179">
        <v>12680.815647107782</v>
      </c>
      <c r="Y213" s="13"/>
      <c r="Z213" s="13"/>
    </row>
    <row r="214" spans="2:28">
      <c r="B214" s="171">
        <v>3822</v>
      </c>
      <c r="C214" s="171" t="s">
        <v>232</v>
      </c>
      <c r="D214" s="171">
        <v>23561</v>
      </c>
      <c r="E214" s="171">
        <f t="shared" si="53"/>
        <v>16476.223776223775</v>
      </c>
      <c r="F214" s="172">
        <f t="shared" si="54"/>
        <v>1.0211245468026189</v>
      </c>
      <c r="G214" s="173">
        <f t="shared" si="45"/>
        <v>-204.51144459180503</v>
      </c>
      <c r="H214" s="173">
        <f t="shared" si="46"/>
        <v>-292.45136576628119</v>
      </c>
      <c r="I214" s="173">
        <f t="shared" si="47"/>
        <v>0</v>
      </c>
      <c r="J214" s="174">
        <f t="shared" si="48"/>
        <v>0</v>
      </c>
      <c r="K214" s="173">
        <f t="shared" si="49"/>
        <v>-183.6803091381706</v>
      </c>
      <c r="L214" s="174">
        <f t="shared" si="50"/>
        <v>-262.66284206758394</v>
      </c>
      <c r="M214" s="175">
        <f t="shared" si="55"/>
        <v>-555.11420783386507</v>
      </c>
      <c r="N214" s="175">
        <f t="shared" si="51"/>
        <v>23005.885792166137</v>
      </c>
      <c r="O214" s="175">
        <f t="shared" si="52"/>
        <v>16088.032022493802</v>
      </c>
      <c r="P214" s="176">
        <f t="shared" si="56"/>
        <v>0.99706611363348185</v>
      </c>
      <c r="Q214" s="177">
        <v>1278.4093602811531</v>
      </c>
      <c r="R214" s="176">
        <f t="shared" si="57"/>
        <v>6.0207892723754666E-2</v>
      </c>
      <c r="S214" s="176">
        <f t="shared" si="58"/>
        <v>7.3553166897899772E-2</v>
      </c>
      <c r="T214" s="178">
        <v>1430</v>
      </c>
      <c r="U214" s="179">
        <v>22223</v>
      </c>
      <c r="V214" s="179">
        <v>15347.375690607734</v>
      </c>
      <c r="Y214" s="13"/>
      <c r="Z214" s="13"/>
    </row>
    <row r="215" spans="2:28">
      <c r="B215" s="171">
        <v>3823</v>
      </c>
      <c r="C215" s="171" t="s">
        <v>233</v>
      </c>
      <c r="D215" s="171">
        <v>20450</v>
      </c>
      <c r="E215" s="171">
        <f t="shared" si="53"/>
        <v>16653.094462540717</v>
      </c>
      <c r="F215" s="172">
        <f t="shared" si="54"/>
        <v>1.0320862211438404</v>
      </c>
      <c r="G215" s="173">
        <f t="shared" si="45"/>
        <v>-310.6338563819707</v>
      </c>
      <c r="H215" s="173">
        <f t="shared" si="46"/>
        <v>-381.45837563706004</v>
      </c>
      <c r="I215" s="173">
        <f t="shared" si="47"/>
        <v>0</v>
      </c>
      <c r="J215" s="174">
        <f t="shared" si="48"/>
        <v>0</v>
      </c>
      <c r="K215" s="173">
        <f t="shared" si="49"/>
        <v>-183.6803091381706</v>
      </c>
      <c r="L215" s="174">
        <f t="shared" si="50"/>
        <v>-225.5594196216735</v>
      </c>
      <c r="M215" s="175">
        <f t="shared" si="55"/>
        <v>-607.01779525873349</v>
      </c>
      <c r="N215" s="175">
        <f t="shared" si="51"/>
        <v>19842.982204741267</v>
      </c>
      <c r="O215" s="175">
        <f t="shared" si="52"/>
        <v>16158.780297020578</v>
      </c>
      <c r="P215" s="176">
        <f t="shared" si="56"/>
        <v>1.0014507833699704</v>
      </c>
      <c r="Q215" s="177">
        <v>938.78845764003631</v>
      </c>
      <c r="R215" s="176">
        <f t="shared" si="57"/>
        <v>6.8610545017505353E-2</v>
      </c>
      <c r="S215" s="176">
        <f t="shared" si="58"/>
        <v>0.1199525826038514</v>
      </c>
      <c r="T215" s="178">
        <v>1228</v>
      </c>
      <c r="U215" s="179">
        <v>19137</v>
      </c>
      <c r="V215" s="179">
        <v>14869.463869463869</v>
      </c>
      <c r="Y215" s="13"/>
      <c r="Z215" s="13"/>
    </row>
    <row r="216" spans="2:28">
      <c r="B216" s="171">
        <v>3824</v>
      </c>
      <c r="C216" s="171" t="s">
        <v>234</v>
      </c>
      <c r="D216" s="171">
        <v>54246</v>
      </c>
      <c r="E216" s="171">
        <f t="shared" si="53"/>
        <v>25067.467652495376</v>
      </c>
      <c r="F216" s="172">
        <f t="shared" si="54"/>
        <v>1.5535724018923398</v>
      </c>
      <c r="G216" s="173">
        <f t="shared" si="45"/>
        <v>-5359.2577703547659</v>
      </c>
      <c r="H216" s="173">
        <f t="shared" si="46"/>
        <v>-11597.433815047712</v>
      </c>
      <c r="I216" s="173">
        <f t="shared" si="47"/>
        <v>0</v>
      </c>
      <c r="J216" s="174">
        <f t="shared" si="48"/>
        <v>0</v>
      </c>
      <c r="K216" s="173">
        <f t="shared" si="49"/>
        <v>-183.6803091381706</v>
      </c>
      <c r="L216" s="174">
        <f t="shared" si="50"/>
        <v>-397.48418897500119</v>
      </c>
      <c r="M216" s="175">
        <f t="shared" si="55"/>
        <v>-11994.918004022713</v>
      </c>
      <c r="N216" s="175">
        <f t="shared" si="51"/>
        <v>42251.081995977285</v>
      </c>
      <c r="O216" s="175">
        <f t="shared" si="52"/>
        <v>19524.529573002445</v>
      </c>
      <c r="P216" s="176">
        <f t="shared" si="56"/>
        <v>1.2100452556693706</v>
      </c>
      <c r="Q216" s="177">
        <v>564.77640255134247</v>
      </c>
      <c r="R216" s="176">
        <f t="shared" si="57"/>
        <v>6.5883323836283966E-2</v>
      </c>
      <c r="S216" s="176">
        <f t="shared" si="58"/>
        <v>8.4107761443466197E-2</v>
      </c>
      <c r="T216" s="178">
        <v>2164</v>
      </c>
      <c r="U216" s="179">
        <v>50893</v>
      </c>
      <c r="V216" s="179">
        <v>23122.671512948658</v>
      </c>
      <c r="Y216" s="13"/>
      <c r="Z216" s="13"/>
    </row>
    <row r="217" spans="2:28">
      <c r="B217" s="171">
        <v>3825</v>
      </c>
      <c r="C217" s="171" t="s">
        <v>235</v>
      </c>
      <c r="D217" s="171">
        <v>95114</v>
      </c>
      <c r="E217" s="171">
        <f t="shared" si="53"/>
        <v>25323.216187433442</v>
      </c>
      <c r="F217" s="172">
        <f t="shared" si="54"/>
        <v>1.5694225815439979</v>
      </c>
      <c r="G217" s="173">
        <f t="shared" si="45"/>
        <v>-5512.7068913176054</v>
      </c>
      <c r="H217" s="173">
        <f t="shared" si="46"/>
        <v>-20705.727083788923</v>
      </c>
      <c r="I217" s="173">
        <f t="shared" si="47"/>
        <v>0</v>
      </c>
      <c r="J217" s="174">
        <f t="shared" si="48"/>
        <v>0</v>
      </c>
      <c r="K217" s="173">
        <f t="shared" si="49"/>
        <v>-183.6803091381706</v>
      </c>
      <c r="L217" s="174">
        <f t="shared" si="50"/>
        <v>-689.90324112296878</v>
      </c>
      <c r="M217" s="175">
        <f t="shared" si="55"/>
        <v>-21395.63032491189</v>
      </c>
      <c r="N217" s="175">
        <f t="shared" si="51"/>
        <v>73718.369675088106</v>
      </c>
      <c r="O217" s="175">
        <f t="shared" si="52"/>
        <v>19626.828986977664</v>
      </c>
      <c r="P217" s="176">
        <f t="shared" si="56"/>
        <v>1.2163853275300334</v>
      </c>
      <c r="Q217" s="177">
        <v>895.74906099020882</v>
      </c>
      <c r="R217" s="176">
        <f t="shared" si="57"/>
        <v>5.1913293519132937E-2</v>
      </c>
      <c r="S217" s="176">
        <f t="shared" si="58"/>
        <v>2.9508324541089724E-2</v>
      </c>
      <c r="T217" s="178">
        <v>3756</v>
      </c>
      <c r="U217" s="179">
        <v>90420</v>
      </c>
      <c r="V217" s="179">
        <v>24597.388465723612</v>
      </c>
      <c r="Y217" s="13"/>
      <c r="Z217" s="13"/>
    </row>
    <row r="218" spans="2:28" ht="28.5" customHeight="1">
      <c r="B218" s="171">
        <v>4201</v>
      </c>
      <c r="C218" s="171" t="s">
        <v>236</v>
      </c>
      <c r="D218" s="171">
        <v>86781</v>
      </c>
      <c r="E218" s="171">
        <f t="shared" si="53"/>
        <v>12833.62910381544</v>
      </c>
      <c r="F218" s="172">
        <f t="shared" si="54"/>
        <v>0.79537240331594627</v>
      </c>
      <c r="G218" s="173">
        <f t="shared" si="45"/>
        <v>1981.0453588531959</v>
      </c>
      <c r="H218" s="173">
        <f t="shared" si="46"/>
        <v>13395.828716565311</v>
      </c>
      <c r="I218" s="173">
        <f t="shared" si="47"/>
        <v>590.87179476438769</v>
      </c>
      <c r="J218" s="174">
        <f t="shared" si="48"/>
        <v>3995.4750761967898</v>
      </c>
      <c r="K218" s="173">
        <f t="shared" si="49"/>
        <v>407.19148562621706</v>
      </c>
      <c r="L218" s="174">
        <f t="shared" si="50"/>
        <v>2753.4288258044799</v>
      </c>
      <c r="M218" s="175">
        <f t="shared" si="55"/>
        <v>16149.257542369791</v>
      </c>
      <c r="N218" s="175">
        <f t="shared" si="51"/>
        <v>102930.25754236979</v>
      </c>
      <c r="O218" s="175">
        <f t="shared" si="52"/>
        <v>15221.865948294851</v>
      </c>
      <c r="P218" s="176">
        <f t="shared" si="56"/>
        <v>0.94338491507823141</v>
      </c>
      <c r="Q218" s="177">
        <v>5645.2467802066512</v>
      </c>
      <c r="R218" s="176">
        <f t="shared" si="57"/>
        <v>0.11721767341263711</v>
      </c>
      <c r="S218" s="176">
        <f t="shared" si="58"/>
        <v>0.12498301364487506</v>
      </c>
      <c r="T218" s="178">
        <v>6762</v>
      </c>
      <c r="U218" s="179">
        <v>77676</v>
      </c>
      <c r="V218" s="179">
        <v>11407.842561315907</v>
      </c>
      <c r="Y218" s="13"/>
      <c r="Z218" s="13"/>
    </row>
    <row r="219" spans="2:28">
      <c r="B219" s="171">
        <v>4202</v>
      </c>
      <c r="C219" s="171" t="s">
        <v>237</v>
      </c>
      <c r="D219" s="171">
        <v>324088</v>
      </c>
      <c r="E219" s="171">
        <f t="shared" si="53"/>
        <v>13565.275626805073</v>
      </c>
      <c r="F219" s="172">
        <f t="shared" si="54"/>
        <v>0.84071666631907549</v>
      </c>
      <c r="G219" s="173">
        <f t="shared" si="45"/>
        <v>1542.0574450594161</v>
      </c>
      <c r="H219" s="173">
        <f t="shared" si="46"/>
        <v>36841.294419914506</v>
      </c>
      <c r="I219" s="173">
        <f t="shared" si="47"/>
        <v>334.7955117180162</v>
      </c>
      <c r="J219" s="174">
        <f t="shared" si="48"/>
        <v>7998.5995704551242</v>
      </c>
      <c r="K219" s="173">
        <f t="shared" si="49"/>
        <v>151.1152025798456</v>
      </c>
      <c r="L219" s="174">
        <f t="shared" si="50"/>
        <v>3610.2933048350915</v>
      </c>
      <c r="M219" s="175">
        <f t="shared" si="55"/>
        <v>40451.587724749596</v>
      </c>
      <c r="N219" s="175">
        <f t="shared" si="51"/>
        <v>364539.58772474958</v>
      </c>
      <c r="O219" s="175">
        <f t="shared" si="52"/>
        <v>15258.448274444334</v>
      </c>
      <c r="P219" s="176">
        <f t="shared" si="56"/>
        <v>0.94565212822838784</v>
      </c>
      <c r="Q219" s="177">
        <v>15244.503323856436</v>
      </c>
      <c r="R219" s="176">
        <f t="shared" si="57"/>
        <v>0.10452288365784083</v>
      </c>
      <c r="S219" s="176">
        <f t="shared" si="58"/>
        <v>8.8480464310418408E-2</v>
      </c>
      <c r="T219" s="178">
        <v>23891</v>
      </c>
      <c r="U219" s="179">
        <v>293419</v>
      </c>
      <c r="V219" s="179">
        <v>12462.58069996602</v>
      </c>
      <c r="Y219" s="13"/>
      <c r="Z219" s="13"/>
    </row>
    <row r="220" spans="2:28">
      <c r="B220" s="171">
        <v>4203</v>
      </c>
      <c r="C220" s="171" t="s">
        <v>238</v>
      </c>
      <c r="D220" s="171">
        <v>597040</v>
      </c>
      <c r="E220" s="171">
        <f t="shared" si="53"/>
        <v>13248.41895040497</v>
      </c>
      <c r="F220" s="172">
        <f t="shared" si="54"/>
        <v>0.82107927036689488</v>
      </c>
      <c r="G220" s="173">
        <f t="shared" si="45"/>
        <v>1732.1714508994776</v>
      </c>
      <c r="H220" s="173">
        <f t="shared" si="46"/>
        <v>78060.306434784958</v>
      </c>
      <c r="I220" s="173">
        <f t="shared" si="47"/>
        <v>445.69534845805208</v>
      </c>
      <c r="J220" s="174">
        <f t="shared" si="48"/>
        <v>20085.260878262117</v>
      </c>
      <c r="K220" s="173">
        <f t="shared" si="49"/>
        <v>262.01503931988145</v>
      </c>
      <c r="L220" s="174">
        <f t="shared" si="50"/>
        <v>11807.707746950457</v>
      </c>
      <c r="M220" s="175">
        <f t="shared" si="55"/>
        <v>89868.014181735416</v>
      </c>
      <c r="N220" s="175">
        <f t="shared" si="51"/>
        <v>686908.01418173546</v>
      </c>
      <c r="O220" s="175">
        <f t="shared" si="52"/>
        <v>15242.605440624331</v>
      </c>
      <c r="P220" s="176">
        <f t="shared" si="56"/>
        <v>0.94467025843077901</v>
      </c>
      <c r="Q220" s="177">
        <v>30275.91937296847</v>
      </c>
      <c r="R220" s="176">
        <f t="shared" si="57"/>
        <v>0.10176528989064282</v>
      </c>
      <c r="S220" s="176">
        <f t="shared" si="58"/>
        <v>0.10015169820900995</v>
      </c>
      <c r="T220" s="178">
        <v>45065</v>
      </c>
      <c r="U220" s="179">
        <v>541894</v>
      </c>
      <c r="V220" s="179">
        <v>12042.35649681104</v>
      </c>
      <c r="Y220" s="13"/>
      <c r="Z220" s="13"/>
      <c r="AA220" s="13"/>
      <c r="AB220" s="13"/>
    </row>
    <row r="221" spans="2:28">
      <c r="B221" s="171">
        <v>4204</v>
      </c>
      <c r="C221" s="171" t="s">
        <v>239</v>
      </c>
      <c r="D221" s="171">
        <v>1547006</v>
      </c>
      <c r="E221" s="171">
        <f t="shared" si="53"/>
        <v>13740.416385405193</v>
      </c>
      <c r="F221" s="172">
        <f t="shared" si="54"/>
        <v>0.85157112727937712</v>
      </c>
      <c r="G221" s="173">
        <f t="shared" si="45"/>
        <v>1436.9729898993439</v>
      </c>
      <c r="H221" s="173">
        <f t="shared" si="46"/>
        <v>161785.91498678733</v>
      </c>
      <c r="I221" s="173">
        <f t="shared" si="47"/>
        <v>273.49624620797402</v>
      </c>
      <c r="J221" s="174">
        <f t="shared" si="48"/>
        <v>30792.395368063379</v>
      </c>
      <c r="K221" s="173">
        <f t="shared" si="49"/>
        <v>89.815937069803425</v>
      </c>
      <c r="L221" s="174">
        <f t="shared" si="50"/>
        <v>10112.196722815028</v>
      </c>
      <c r="M221" s="175">
        <f t="shared" si="55"/>
        <v>171898.11170960235</v>
      </c>
      <c r="N221" s="175">
        <f t="shared" si="51"/>
        <v>1718904.1117096024</v>
      </c>
      <c r="O221" s="175">
        <f t="shared" si="52"/>
        <v>15267.205312374343</v>
      </c>
      <c r="P221" s="176">
        <f t="shared" si="56"/>
        <v>0.94619485127640313</v>
      </c>
      <c r="Q221" s="177">
        <v>65397.57237354439</v>
      </c>
      <c r="R221" s="176">
        <f t="shared" si="57"/>
        <v>9.9694333077426145E-2</v>
      </c>
      <c r="S221" s="176">
        <f t="shared" si="58"/>
        <v>9.0366446552317334E-2</v>
      </c>
      <c r="T221" s="178">
        <v>112588</v>
      </c>
      <c r="U221" s="179">
        <v>1406760</v>
      </c>
      <c r="V221" s="179">
        <v>12601.650049716482</v>
      </c>
      <c r="Y221" s="13"/>
      <c r="Z221" s="14"/>
      <c r="AA221" s="14"/>
      <c r="AB221" s="13"/>
    </row>
    <row r="222" spans="2:28">
      <c r="B222" s="171">
        <v>4205</v>
      </c>
      <c r="C222" s="171" t="s">
        <v>240</v>
      </c>
      <c r="D222" s="171">
        <v>300054</v>
      </c>
      <c r="E222" s="171">
        <f t="shared" si="53"/>
        <v>13014.703968770333</v>
      </c>
      <c r="F222" s="172">
        <f t="shared" si="54"/>
        <v>0.80659463432747414</v>
      </c>
      <c r="G222" s="173">
        <f t="shared" si="45"/>
        <v>1872.4004398802599</v>
      </c>
      <c r="H222" s="173">
        <f t="shared" si="46"/>
        <v>43168.192141439395</v>
      </c>
      <c r="I222" s="173">
        <f t="shared" si="47"/>
        <v>527.49559203017509</v>
      </c>
      <c r="J222" s="174">
        <f t="shared" si="48"/>
        <v>12161.410874255687</v>
      </c>
      <c r="K222" s="173">
        <f t="shared" si="49"/>
        <v>343.81528289200446</v>
      </c>
      <c r="L222" s="174">
        <f t="shared" si="50"/>
        <v>7926.6613470751627</v>
      </c>
      <c r="M222" s="175">
        <f t="shared" si="55"/>
        <v>51094.853488514556</v>
      </c>
      <c r="N222" s="175">
        <f t="shared" si="51"/>
        <v>351148.85348851455</v>
      </c>
      <c r="O222" s="175">
        <f t="shared" si="52"/>
        <v>15230.919691542596</v>
      </c>
      <c r="P222" s="176">
        <f t="shared" si="56"/>
        <v>0.94394602662880778</v>
      </c>
      <c r="Q222" s="177">
        <v>19348.414931627351</v>
      </c>
      <c r="R222" s="176">
        <f t="shared" si="57"/>
        <v>0.10887569153673599</v>
      </c>
      <c r="S222" s="176">
        <f t="shared" si="58"/>
        <v>0.1084428187879253</v>
      </c>
      <c r="T222" s="178">
        <v>23055</v>
      </c>
      <c r="U222" s="179">
        <v>270593</v>
      </c>
      <c r="V222" s="179">
        <v>11741.430183112037</v>
      </c>
      <c r="Y222" s="13"/>
      <c r="Z222" s="14"/>
      <c r="AA222" s="14"/>
      <c r="AB222" s="13"/>
    </row>
    <row r="223" spans="2:28">
      <c r="B223" s="171">
        <v>4206</v>
      </c>
      <c r="C223" s="171" t="s">
        <v>241</v>
      </c>
      <c r="D223" s="171">
        <v>125799</v>
      </c>
      <c r="E223" s="171">
        <f t="shared" si="53"/>
        <v>13042.923794712286</v>
      </c>
      <c r="F223" s="172">
        <f t="shared" si="54"/>
        <v>0.80834357615827201</v>
      </c>
      <c r="G223" s="173">
        <f t="shared" ref="G223:G286" si="59">($E$364-E223)*0.6</f>
        <v>1855.4685443150884</v>
      </c>
      <c r="H223" s="173">
        <f t="shared" ref="H223:H286" si="60">G223*T223/1000</f>
        <v>17895.994109919026</v>
      </c>
      <c r="I223" s="173">
        <f t="shared" ref="I223:I286" si="61">IF(E223&lt;E$364*0.9,(E$364*0.9-E223)*0.35,0)</f>
        <v>517.61865295049165</v>
      </c>
      <c r="J223" s="174">
        <f t="shared" ref="J223:J286" si="62">I223*T223/1000</f>
        <v>4992.4319077074915</v>
      </c>
      <c r="K223" s="173">
        <f t="shared" ref="K223:K286" si="63">I223+J$366</f>
        <v>333.93834381232102</v>
      </c>
      <c r="L223" s="174">
        <f t="shared" ref="L223:L286" si="64">K223*T223/1000</f>
        <v>3220.8353260698359</v>
      </c>
      <c r="M223" s="175">
        <f t="shared" si="55"/>
        <v>21116.82943598886</v>
      </c>
      <c r="N223" s="175">
        <f t="shared" ref="N223:N286" si="65">D223+M223</f>
        <v>146915.82943598885</v>
      </c>
      <c r="O223" s="175">
        <f t="shared" ref="O223:O286" si="66">N223/T223*1000</f>
        <v>15232.330682839694</v>
      </c>
      <c r="P223" s="176">
        <f t="shared" si="56"/>
        <v>0.94403347372034774</v>
      </c>
      <c r="Q223" s="177">
        <v>7638.7243337907712</v>
      </c>
      <c r="R223" s="176">
        <f t="shared" si="57"/>
        <v>9.821124584239059E-2</v>
      </c>
      <c r="S223" s="176">
        <f t="shared" si="58"/>
        <v>0.10344895629430867</v>
      </c>
      <c r="T223" s="178">
        <v>9645</v>
      </c>
      <c r="U223" s="179">
        <v>114549</v>
      </c>
      <c r="V223" s="179">
        <v>11820.142400165101</v>
      </c>
      <c r="Y223" s="13"/>
      <c r="Z223" s="13"/>
      <c r="AA223" s="13"/>
      <c r="AB223" s="13"/>
    </row>
    <row r="224" spans="2:28">
      <c r="B224" s="171">
        <v>4207</v>
      </c>
      <c r="C224" s="171" t="s">
        <v>242</v>
      </c>
      <c r="D224" s="171">
        <v>125734</v>
      </c>
      <c r="E224" s="171">
        <f t="shared" si="53"/>
        <v>13928.658469037333</v>
      </c>
      <c r="F224" s="172">
        <f t="shared" si="54"/>
        <v>0.86323755127001467</v>
      </c>
      <c r="G224" s="173">
        <f t="shared" si="59"/>
        <v>1324.02773972006</v>
      </c>
      <c r="H224" s="173">
        <f t="shared" si="60"/>
        <v>11951.998406452982</v>
      </c>
      <c r="I224" s="173">
        <f t="shared" si="61"/>
        <v>207.61151693672508</v>
      </c>
      <c r="J224" s="174">
        <f t="shared" si="62"/>
        <v>1874.1091633878173</v>
      </c>
      <c r="K224" s="173">
        <f t="shared" si="63"/>
        <v>23.931207798554482</v>
      </c>
      <c r="L224" s="174">
        <f t="shared" si="64"/>
        <v>216.02701279755132</v>
      </c>
      <c r="M224" s="175">
        <f t="shared" si="55"/>
        <v>12168.025419250533</v>
      </c>
      <c r="N224" s="175">
        <f t="shared" si="65"/>
        <v>137902.02541925054</v>
      </c>
      <c r="O224" s="175">
        <f t="shared" si="66"/>
        <v>15276.617416555948</v>
      </c>
      <c r="P224" s="176">
        <f t="shared" si="56"/>
        <v>0.94677817247593488</v>
      </c>
      <c r="Q224" s="177">
        <v>5568.0635366645201</v>
      </c>
      <c r="R224" s="176">
        <f t="shared" si="57"/>
        <v>8.9539951993483594E-2</v>
      </c>
      <c r="S224" s="176">
        <f t="shared" si="58"/>
        <v>8.9660649894446692E-2</v>
      </c>
      <c r="T224" s="178">
        <v>9027</v>
      </c>
      <c r="U224" s="179">
        <v>115401</v>
      </c>
      <c r="V224" s="179">
        <v>12782.565352237483</v>
      </c>
      <c r="Y224" s="13"/>
      <c r="Z224" s="13"/>
      <c r="AA224" s="13"/>
      <c r="AB224" s="13"/>
    </row>
    <row r="225" spans="2:28">
      <c r="B225" s="171">
        <v>4211</v>
      </c>
      <c r="C225" s="171" t="s">
        <v>243</v>
      </c>
      <c r="D225" s="171">
        <v>26678</v>
      </c>
      <c r="E225" s="171">
        <f t="shared" si="53"/>
        <v>10978.600823045268</v>
      </c>
      <c r="F225" s="172">
        <f t="shared" si="54"/>
        <v>0.68040583462676929</v>
      </c>
      <c r="G225" s="173">
        <f t="shared" si="59"/>
        <v>3094.0623273152987</v>
      </c>
      <c r="H225" s="173">
        <f t="shared" si="60"/>
        <v>7518.5714553761763</v>
      </c>
      <c r="I225" s="173">
        <f t="shared" si="61"/>
        <v>1240.1316930339476</v>
      </c>
      <c r="J225" s="174">
        <f t="shared" si="62"/>
        <v>3013.5200140724928</v>
      </c>
      <c r="K225" s="173">
        <f t="shared" si="63"/>
        <v>1056.4513838957771</v>
      </c>
      <c r="L225" s="174">
        <f t="shared" si="64"/>
        <v>2567.1768628667382</v>
      </c>
      <c r="M225" s="175">
        <f t="shared" si="55"/>
        <v>10085.748318242915</v>
      </c>
      <c r="N225" s="175">
        <f t="shared" si="65"/>
        <v>36763.748318242913</v>
      </c>
      <c r="O225" s="175">
        <f t="shared" si="66"/>
        <v>15129.114534256343</v>
      </c>
      <c r="P225" s="176">
        <f t="shared" si="56"/>
        <v>0.93763658664377258</v>
      </c>
      <c r="Q225" s="177">
        <v>3790.7342022925386</v>
      </c>
      <c r="R225" s="176">
        <f t="shared" si="57"/>
        <v>9.7318196775255023E-2</v>
      </c>
      <c r="S225" s="176">
        <f t="shared" si="58"/>
        <v>9.6415054226468871E-2</v>
      </c>
      <c r="T225" s="178">
        <v>2430</v>
      </c>
      <c r="U225" s="179">
        <v>24312</v>
      </c>
      <c r="V225" s="179">
        <v>10013.179571663921</v>
      </c>
      <c r="Y225" s="13"/>
      <c r="Z225" s="13"/>
      <c r="AA225" s="13"/>
      <c r="AB225" s="13"/>
    </row>
    <row r="226" spans="2:28">
      <c r="B226" s="171">
        <v>4212</v>
      </c>
      <c r="C226" s="171" t="s">
        <v>244</v>
      </c>
      <c r="D226" s="171">
        <v>24390</v>
      </c>
      <c r="E226" s="171">
        <f t="shared" si="53"/>
        <v>11461.466165413533</v>
      </c>
      <c r="F226" s="172">
        <f t="shared" si="54"/>
        <v>0.71033172423528557</v>
      </c>
      <c r="G226" s="173">
        <f t="shared" si="59"/>
        <v>2804.3431218943401</v>
      </c>
      <c r="H226" s="173">
        <f t="shared" si="60"/>
        <v>5967.6421633911559</v>
      </c>
      <c r="I226" s="173">
        <f t="shared" si="61"/>
        <v>1071.1288232050551</v>
      </c>
      <c r="J226" s="174">
        <f t="shared" si="62"/>
        <v>2279.3621357803572</v>
      </c>
      <c r="K226" s="173">
        <f t="shared" si="63"/>
        <v>887.44851406688451</v>
      </c>
      <c r="L226" s="174">
        <f t="shared" si="64"/>
        <v>1888.4904379343302</v>
      </c>
      <c r="M226" s="175">
        <f t="shared" si="55"/>
        <v>7856.1326013254857</v>
      </c>
      <c r="N226" s="175">
        <f t="shared" si="65"/>
        <v>32246.132601325487</v>
      </c>
      <c r="O226" s="175">
        <f t="shared" si="66"/>
        <v>15153.257801374759</v>
      </c>
      <c r="P226" s="176">
        <f t="shared" si="56"/>
        <v>0.93913288112419857</v>
      </c>
      <c r="Q226" s="177">
        <v>2868.1886347648297</v>
      </c>
      <c r="R226" s="176">
        <f t="shared" si="57"/>
        <v>7.0723034373765314E-2</v>
      </c>
      <c r="S226" s="176">
        <f t="shared" si="58"/>
        <v>5.5125095433169888E-2</v>
      </c>
      <c r="T226" s="178">
        <v>2128</v>
      </c>
      <c r="U226" s="179">
        <v>22779</v>
      </c>
      <c r="V226" s="179">
        <v>10862.660944206009</v>
      </c>
      <c r="Y226" s="13"/>
      <c r="Z226" s="13"/>
    </row>
    <row r="227" spans="2:28">
      <c r="B227" s="171">
        <v>4213</v>
      </c>
      <c r="C227" s="171" t="s">
        <v>245</v>
      </c>
      <c r="D227" s="171">
        <v>77296</v>
      </c>
      <c r="E227" s="171">
        <f t="shared" si="53"/>
        <v>12740.398879182463</v>
      </c>
      <c r="F227" s="172">
        <f t="shared" si="54"/>
        <v>0.78959440028748329</v>
      </c>
      <c r="G227" s="173">
        <f t="shared" si="59"/>
        <v>2036.9834936329817</v>
      </c>
      <c r="H227" s="173">
        <f t="shared" si="60"/>
        <v>12358.378855871299</v>
      </c>
      <c r="I227" s="173">
        <f t="shared" si="61"/>
        <v>623.50237338592945</v>
      </c>
      <c r="J227" s="174">
        <f t="shared" si="62"/>
        <v>3782.7888993324341</v>
      </c>
      <c r="K227" s="173">
        <f t="shared" si="63"/>
        <v>439.82206424775882</v>
      </c>
      <c r="L227" s="174">
        <f t="shared" si="64"/>
        <v>2668.400463791153</v>
      </c>
      <c r="M227" s="175">
        <f t="shared" si="55"/>
        <v>15026.779319662452</v>
      </c>
      <c r="N227" s="175">
        <f t="shared" si="65"/>
        <v>92322.779319662455</v>
      </c>
      <c r="O227" s="175">
        <f t="shared" si="66"/>
        <v>15217.204437063205</v>
      </c>
      <c r="P227" s="176">
        <f t="shared" si="56"/>
        <v>0.94309601492680839</v>
      </c>
      <c r="Q227" s="177">
        <v>5256.6278416908754</v>
      </c>
      <c r="R227" s="176">
        <f t="shared" si="57"/>
        <v>0.11119736634033438</v>
      </c>
      <c r="S227" s="176">
        <f t="shared" si="58"/>
        <v>0.10863320561365492</v>
      </c>
      <c r="T227" s="178">
        <v>6067</v>
      </c>
      <c r="U227" s="179">
        <v>69561</v>
      </c>
      <c r="V227" s="179">
        <v>11491.987444242524</v>
      </c>
      <c r="Y227" s="13"/>
      <c r="Z227" s="13"/>
    </row>
    <row r="228" spans="2:28">
      <c r="B228" s="171">
        <v>4214</v>
      </c>
      <c r="C228" s="171" t="s">
        <v>246</v>
      </c>
      <c r="D228" s="171">
        <v>75852</v>
      </c>
      <c r="E228" s="171">
        <f t="shared" si="53"/>
        <v>12633.577614923384</v>
      </c>
      <c r="F228" s="172">
        <f t="shared" si="54"/>
        <v>0.78297408385230349</v>
      </c>
      <c r="G228" s="173">
        <f t="shared" si="59"/>
        <v>2101.076252188429</v>
      </c>
      <c r="H228" s="173">
        <f t="shared" si="60"/>
        <v>12614.861818139329</v>
      </c>
      <c r="I228" s="173">
        <f t="shared" si="61"/>
        <v>660.88981587660703</v>
      </c>
      <c r="J228" s="174">
        <f t="shared" si="62"/>
        <v>3967.9824545231486</v>
      </c>
      <c r="K228" s="173">
        <f t="shared" si="63"/>
        <v>477.2095067384364</v>
      </c>
      <c r="L228" s="174">
        <f t="shared" si="64"/>
        <v>2865.1658784575725</v>
      </c>
      <c r="M228" s="175">
        <f t="shared" si="55"/>
        <v>15480.027696596901</v>
      </c>
      <c r="N228" s="175">
        <f t="shared" si="65"/>
        <v>91332.027696596895</v>
      </c>
      <c r="O228" s="175">
        <f t="shared" si="66"/>
        <v>15211.86337385025</v>
      </c>
      <c r="P228" s="176">
        <f t="shared" si="56"/>
        <v>0.9427649991050493</v>
      </c>
      <c r="Q228" s="177">
        <v>7169.939362372188</v>
      </c>
      <c r="R228" s="176">
        <f t="shared" si="57"/>
        <v>0.13110647181628393</v>
      </c>
      <c r="S228" s="176">
        <f t="shared" si="58"/>
        <v>0.12112168783789229</v>
      </c>
      <c r="T228" s="178">
        <v>6004</v>
      </c>
      <c r="U228" s="179">
        <v>67060</v>
      </c>
      <c r="V228" s="179">
        <v>11268.694337086205</v>
      </c>
      <c r="Y228" s="13"/>
      <c r="Z228" s="13"/>
    </row>
    <row r="229" spans="2:28">
      <c r="B229" s="171">
        <v>4215</v>
      </c>
      <c r="C229" s="171" t="s">
        <v>247</v>
      </c>
      <c r="D229" s="171">
        <v>156368</v>
      </c>
      <c r="E229" s="171">
        <f t="shared" si="53"/>
        <v>13986.404293381038</v>
      </c>
      <c r="F229" s="172">
        <f t="shared" si="54"/>
        <v>0.86681638580841169</v>
      </c>
      <c r="G229" s="173">
        <f t="shared" si="59"/>
        <v>1289.380245113837</v>
      </c>
      <c r="H229" s="173">
        <f t="shared" si="60"/>
        <v>14415.271140372697</v>
      </c>
      <c r="I229" s="173">
        <f t="shared" si="61"/>
        <v>187.40047841642834</v>
      </c>
      <c r="J229" s="174">
        <f t="shared" si="62"/>
        <v>2095.1373486956691</v>
      </c>
      <c r="K229" s="173">
        <f t="shared" si="63"/>
        <v>3.7201692782577425</v>
      </c>
      <c r="L229" s="174">
        <f t="shared" si="64"/>
        <v>41.591492530921563</v>
      </c>
      <c r="M229" s="175">
        <f t="shared" si="55"/>
        <v>14456.862632903618</v>
      </c>
      <c r="N229" s="175">
        <f t="shared" si="65"/>
        <v>170824.86263290362</v>
      </c>
      <c r="O229" s="175">
        <f t="shared" si="66"/>
        <v>15279.504707773132</v>
      </c>
      <c r="P229" s="176">
        <f t="shared" si="56"/>
        <v>0.94695711420285467</v>
      </c>
      <c r="Q229" s="177">
        <v>5764.922996555817</v>
      </c>
      <c r="R229" s="176">
        <f t="shared" si="57"/>
        <v>0.10929186589293569</v>
      </c>
      <c r="S229" s="176">
        <f t="shared" si="58"/>
        <v>9.8774429597349833E-2</v>
      </c>
      <c r="T229" s="178">
        <v>11180</v>
      </c>
      <c r="U229" s="179">
        <v>140962</v>
      </c>
      <c r="V229" s="179">
        <v>12729.095177894165</v>
      </c>
      <c r="Y229" s="13"/>
      <c r="Z229" s="13"/>
    </row>
    <row r="230" spans="2:28">
      <c r="B230" s="171">
        <v>4216</v>
      </c>
      <c r="C230" s="171" t="s">
        <v>248</v>
      </c>
      <c r="D230" s="171">
        <v>59093</v>
      </c>
      <c r="E230" s="171">
        <f t="shared" si="53"/>
        <v>11204.58854759196</v>
      </c>
      <c r="F230" s="172">
        <f t="shared" si="54"/>
        <v>0.69441156894701439</v>
      </c>
      <c r="G230" s="173">
        <f t="shared" si="59"/>
        <v>2958.4696925872836</v>
      </c>
      <c r="H230" s="173">
        <f t="shared" si="60"/>
        <v>15602.969158705333</v>
      </c>
      <c r="I230" s="173">
        <f t="shared" si="61"/>
        <v>1161.0359894426053</v>
      </c>
      <c r="J230" s="174">
        <f t="shared" si="62"/>
        <v>6123.303808320301</v>
      </c>
      <c r="K230" s="173">
        <f t="shared" si="63"/>
        <v>977.35568030443471</v>
      </c>
      <c r="L230" s="174">
        <f t="shared" si="64"/>
        <v>5154.5738579255885</v>
      </c>
      <c r="M230" s="175">
        <f t="shared" si="55"/>
        <v>20757.543016630923</v>
      </c>
      <c r="N230" s="175">
        <f t="shared" si="65"/>
        <v>79850.543016630923</v>
      </c>
      <c r="O230" s="175">
        <f t="shared" si="66"/>
        <v>15140.413920483679</v>
      </c>
      <c r="P230" s="176">
        <f t="shared" si="56"/>
        <v>0.93833687335978488</v>
      </c>
      <c r="Q230" s="177">
        <v>7986.7712686793675</v>
      </c>
      <c r="R230" s="176">
        <f t="shared" si="57"/>
        <v>8.9693706319496955E-2</v>
      </c>
      <c r="S230" s="176">
        <f t="shared" si="58"/>
        <v>7.9776129925235292E-2</v>
      </c>
      <c r="T230" s="178">
        <v>5274</v>
      </c>
      <c r="U230" s="179">
        <v>54229</v>
      </c>
      <c r="V230" s="179">
        <v>10376.769996172981</v>
      </c>
      <c r="Y230" s="13"/>
      <c r="Z230" s="13"/>
    </row>
    <row r="231" spans="2:28">
      <c r="B231" s="171">
        <v>4217</v>
      </c>
      <c r="C231" s="171" t="s">
        <v>249</v>
      </c>
      <c r="D231" s="171">
        <v>24539</v>
      </c>
      <c r="E231" s="171">
        <f t="shared" si="53"/>
        <v>13468.166849615807</v>
      </c>
      <c r="F231" s="172">
        <f t="shared" si="54"/>
        <v>0.83469828750577968</v>
      </c>
      <c r="G231" s="173">
        <f t="shared" si="59"/>
        <v>1600.3227113729754</v>
      </c>
      <c r="H231" s="173">
        <f t="shared" si="60"/>
        <v>2915.7879801215613</v>
      </c>
      <c r="I231" s="173">
        <f t="shared" si="61"/>
        <v>368.78358373425908</v>
      </c>
      <c r="J231" s="174">
        <f t="shared" si="62"/>
        <v>671.92368956382006</v>
      </c>
      <c r="K231" s="173">
        <f t="shared" si="63"/>
        <v>185.10327459608848</v>
      </c>
      <c r="L231" s="174">
        <f t="shared" si="64"/>
        <v>337.25816631407321</v>
      </c>
      <c r="M231" s="175">
        <f t="shared" si="55"/>
        <v>3253.0461464356345</v>
      </c>
      <c r="N231" s="175">
        <f t="shared" si="65"/>
        <v>27792.046146435634</v>
      </c>
      <c r="O231" s="175">
        <f t="shared" si="66"/>
        <v>15253.59283558487</v>
      </c>
      <c r="P231" s="176">
        <f t="shared" si="56"/>
        <v>0.94535120928772309</v>
      </c>
      <c r="Q231" s="177">
        <v>1915.8017352168761</v>
      </c>
      <c r="R231" s="176">
        <f t="shared" si="57"/>
        <v>8.2730321214260508E-2</v>
      </c>
      <c r="S231" s="176">
        <f t="shared" si="58"/>
        <v>9.104987362754248E-2</v>
      </c>
      <c r="T231" s="178">
        <v>1822</v>
      </c>
      <c r="U231" s="179">
        <v>22664</v>
      </c>
      <c r="V231" s="179">
        <v>12344.226579520697</v>
      </c>
      <c r="Y231" s="13"/>
      <c r="Z231" s="13"/>
    </row>
    <row r="232" spans="2:28">
      <c r="B232" s="171">
        <v>4218</v>
      </c>
      <c r="C232" s="171" t="s">
        <v>250</v>
      </c>
      <c r="D232" s="171">
        <v>18917</v>
      </c>
      <c r="E232" s="171">
        <f t="shared" si="53"/>
        <v>14170.03745318352</v>
      </c>
      <c r="F232" s="172">
        <f t="shared" si="54"/>
        <v>0.87819716878562737</v>
      </c>
      <c r="G232" s="173">
        <f t="shared" si="59"/>
        <v>1179.2003492323474</v>
      </c>
      <c r="H232" s="173">
        <f t="shared" si="60"/>
        <v>1574.2324662251838</v>
      </c>
      <c r="I232" s="173">
        <f t="shared" si="61"/>
        <v>123.12887248555943</v>
      </c>
      <c r="J232" s="174">
        <f t="shared" si="62"/>
        <v>164.37704476822182</v>
      </c>
      <c r="K232" s="173">
        <f t="shared" si="63"/>
        <v>-60.551436652611173</v>
      </c>
      <c r="L232" s="174">
        <f t="shared" si="64"/>
        <v>-80.83616793123592</v>
      </c>
      <c r="M232" s="175">
        <f t="shared" si="55"/>
        <v>1493.3962982939479</v>
      </c>
      <c r="N232" s="175">
        <f t="shared" si="65"/>
        <v>20410.396298293948</v>
      </c>
      <c r="O232" s="175">
        <f t="shared" si="66"/>
        <v>15288.686365763257</v>
      </c>
      <c r="P232" s="176">
        <f t="shared" si="56"/>
        <v>0.94752615335171553</v>
      </c>
      <c r="Q232" s="177">
        <v>1842.474594401325</v>
      </c>
      <c r="R232" s="176">
        <f t="shared" si="57"/>
        <v>7.0632180655385138E-2</v>
      </c>
      <c r="S232" s="176">
        <f t="shared" si="58"/>
        <v>6.7424293971773575E-2</v>
      </c>
      <c r="T232" s="178">
        <v>1335</v>
      </c>
      <c r="U232" s="179">
        <v>17669</v>
      </c>
      <c r="V232" s="179">
        <v>13274.981217129976</v>
      </c>
      <c r="Y232" s="13"/>
      <c r="Z232" s="13"/>
    </row>
    <row r="233" spans="2:28">
      <c r="B233" s="171">
        <v>4219</v>
      </c>
      <c r="C233" s="171" t="s">
        <v>251</v>
      </c>
      <c r="D233" s="171">
        <v>44267</v>
      </c>
      <c r="E233" s="171">
        <f t="shared" si="53"/>
        <v>12231.831997789446</v>
      </c>
      <c r="F233" s="172">
        <f t="shared" si="54"/>
        <v>0.75807564129668459</v>
      </c>
      <c r="G233" s="173">
        <f t="shared" si="59"/>
        <v>2342.1236224687918</v>
      </c>
      <c r="H233" s="173">
        <f t="shared" si="60"/>
        <v>8476.1453897145584</v>
      </c>
      <c r="I233" s="173">
        <f t="shared" si="61"/>
        <v>801.50078187348538</v>
      </c>
      <c r="J233" s="174">
        <f t="shared" si="62"/>
        <v>2900.6313296001435</v>
      </c>
      <c r="K233" s="173">
        <f t="shared" si="63"/>
        <v>617.82047273531475</v>
      </c>
      <c r="L233" s="174">
        <f t="shared" si="64"/>
        <v>2235.8922908291038</v>
      </c>
      <c r="M233" s="175">
        <f t="shared" si="55"/>
        <v>10712.037680543663</v>
      </c>
      <c r="N233" s="175">
        <f t="shared" si="65"/>
        <v>54979.037680543661</v>
      </c>
      <c r="O233" s="175">
        <f t="shared" si="66"/>
        <v>15191.776092993552</v>
      </c>
      <c r="P233" s="176">
        <f t="shared" si="56"/>
        <v>0.94152007697726836</v>
      </c>
      <c r="Q233" s="177">
        <v>4813.8326453072805</v>
      </c>
      <c r="R233" s="176">
        <f t="shared" si="57"/>
        <v>9.6722245620989522E-2</v>
      </c>
      <c r="S233" s="176">
        <f t="shared" si="58"/>
        <v>0.10126793052961477</v>
      </c>
      <c r="T233" s="178">
        <v>3619</v>
      </c>
      <c r="U233" s="179">
        <v>40363</v>
      </c>
      <c r="V233" s="179">
        <v>11107.044578976336</v>
      </c>
      <c r="Y233" s="13"/>
      <c r="Z233" s="13"/>
    </row>
    <row r="234" spans="2:28">
      <c r="B234" s="171">
        <v>4220</v>
      </c>
      <c r="C234" s="171" t="s">
        <v>252</v>
      </c>
      <c r="D234" s="171">
        <v>17299</v>
      </c>
      <c r="E234" s="171">
        <f t="shared" si="53"/>
        <v>15147.985989492119</v>
      </c>
      <c r="F234" s="172">
        <f t="shared" si="54"/>
        <v>0.9388061571980969</v>
      </c>
      <c r="G234" s="173">
        <f t="shared" si="59"/>
        <v>592.43122744718823</v>
      </c>
      <c r="H234" s="173">
        <f t="shared" si="60"/>
        <v>676.55646174468893</v>
      </c>
      <c r="I234" s="173">
        <f t="shared" si="61"/>
        <v>0</v>
      </c>
      <c r="J234" s="174">
        <f t="shared" si="62"/>
        <v>0</v>
      </c>
      <c r="K234" s="173">
        <f t="shared" si="63"/>
        <v>-183.6803091381706</v>
      </c>
      <c r="L234" s="174">
        <f t="shared" si="64"/>
        <v>-209.7629130357908</v>
      </c>
      <c r="M234" s="175">
        <f t="shared" si="55"/>
        <v>466.79354870889813</v>
      </c>
      <c r="N234" s="175">
        <f t="shared" si="65"/>
        <v>17765.793548708898</v>
      </c>
      <c r="O234" s="175">
        <f t="shared" si="66"/>
        <v>15556.736907801136</v>
      </c>
      <c r="P234" s="176">
        <f t="shared" si="56"/>
        <v>0.96413875779167291</v>
      </c>
      <c r="Q234" s="177">
        <v>984.47460800075248</v>
      </c>
      <c r="R234" s="176">
        <f t="shared" si="57"/>
        <v>6.5734351897486443E-2</v>
      </c>
      <c r="S234" s="176">
        <f t="shared" si="58"/>
        <v>8.4398701317757674E-2</v>
      </c>
      <c r="T234" s="178">
        <v>1142</v>
      </c>
      <c r="U234" s="179">
        <v>16232</v>
      </c>
      <c r="V234" s="179">
        <v>13969.018932874355</v>
      </c>
      <c r="Y234" s="13"/>
      <c r="Z234" s="13"/>
    </row>
    <row r="235" spans="2:28">
      <c r="B235" s="171">
        <v>4221</v>
      </c>
      <c r="C235" s="171" t="s">
        <v>253</v>
      </c>
      <c r="D235" s="171">
        <v>31506</v>
      </c>
      <c r="E235" s="171">
        <f t="shared" si="53"/>
        <v>26951.24037639008</v>
      </c>
      <c r="F235" s="172">
        <f t="shared" si="54"/>
        <v>1.6703204258990265</v>
      </c>
      <c r="G235" s="173">
        <f t="shared" si="59"/>
        <v>-6489.521404691588</v>
      </c>
      <c r="H235" s="173">
        <f t="shared" si="60"/>
        <v>-7586.250522084466</v>
      </c>
      <c r="I235" s="173">
        <f t="shared" si="61"/>
        <v>0</v>
      </c>
      <c r="J235" s="174">
        <f t="shared" si="62"/>
        <v>0</v>
      </c>
      <c r="K235" s="173">
        <f t="shared" si="63"/>
        <v>-183.6803091381706</v>
      </c>
      <c r="L235" s="174">
        <f t="shared" si="64"/>
        <v>-214.72228138252143</v>
      </c>
      <c r="M235" s="175">
        <f t="shared" si="55"/>
        <v>-7800.972803466987</v>
      </c>
      <c r="N235" s="175">
        <f t="shared" si="65"/>
        <v>23705.027196533014</v>
      </c>
      <c r="O235" s="175">
        <f t="shared" si="66"/>
        <v>20278.038662560321</v>
      </c>
      <c r="P235" s="176">
        <f t="shared" si="56"/>
        <v>1.2567444652720448</v>
      </c>
      <c r="Q235" s="177">
        <v>470.86849102703763</v>
      </c>
      <c r="R235" s="176">
        <f t="shared" si="57"/>
        <v>5.1531940457913358E-2</v>
      </c>
      <c r="S235" s="176">
        <f t="shared" si="58"/>
        <v>4.7034370139445114E-2</v>
      </c>
      <c r="T235" s="178">
        <v>1169</v>
      </c>
      <c r="U235" s="179">
        <v>29962</v>
      </c>
      <c r="V235" s="179">
        <v>25740.549828178693</v>
      </c>
      <c r="Y235" s="13"/>
      <c r="Z235" s="13"/>
    </row>
    <row r="236" spans="2:28">
      <c r="B236" s="171">
        <v>4222</v>
      </c>
      <c r="C236" s="171" t="s">
        <v>254</v>
      </c>
      <c r="D236" s="171">
        <v>58416</v>
      </c>
      <c r="E236" s="171">
        <f t="shared" si="53"/>
        <v>62812.903225806454</v>
      </c>
      <c r="F236" s="172">
        <f t="shared" si="54"/>
        <v>3.8928700053446788</v>
      </c>
      <c r="G236" s="173">
        <f t="shared" si="59"/>
        <v>-28006.519114341416</v>
      </c>
      <c r="H236" s="173">
        <f t="shared" si="60"/>
        <v>-26046.062776337516</v>
      </c>
      <c r="I236" s="173">
        <f t="shared" si="61"/>
        <v>0</v>
      </c>
      <c r="J236" s="174">
        <f t="shared" si="62"/>
        <v>0</v>
      </c>
      <c r="K236" s="173">
        <f t="shared" si="63"/>
        <v>-183.6803091381706</v>
      </c>
      <c r="L236" s="174">
        <f t="shared" si="64"/>
        <v>-170.82268749849865</v>
      </c>
      <c r="M236" s="175">
        <f t="shared" si="55"/>
        <v>-26216.885463836014</v>
      </c>
      <c r="N236" s="175">
        <f t="shared" si="65"/>
        <v>32199.114536163986</v>
      </c>
      <c r="O236" s="175">
        <f t="shared" si="66"/>
        <v>34622.703802326869</v>
      </c>
      <c r="P236" s="176">
        <f t="shared" si="56"/>
        <v>2.1457642970503059</v>
      </c>
      <c r="Q236" s="177">
        <v>-903.01069576121154</v>
      </c>
      <c r="R236" s="176">
        <f t="shared" si="57"/>
        <v>1.6478449250900487E-2</v>
      </c>
      <c r="S236" s="176">
        <f t="shared" si="58"/>
        <v>5.473301454528931E-2</v>
      </c>
      <c r="T236" s="178">
        <v>930</v>
      </c>
      <c r="U236" s="179">
        <v>57469</v>
      </c>
      <c r="V236" s="179">
        <v>59553.367875647666</v>
      </c>
      <c r="Y236" s="13"/>
      <c r="Z236" s="13"/>
    </row>
    <row r="237" spans="2:28">
      <c r="B237" s="171">
        <v>4223</v>
      </c>
      <c r="C237" s="171" t="s">
        <v>255</v>
      </c>
      <c r="D237" s="171">
        <v>180566</v>
      </c>
      <c r="E237" s="171">
        <f t="shared" si="53"/>
        <v>12090.123870103784</v>
      </c>
      <c r="F237" s="172">
        <f t="shared" si="54"/>
        <v>0.74929318910214204</v>
      </c>
      <c r="G237" s="173">
        <f t="shared" si="59"/>
        <v>2427.1484990801896</v>
      </c>
      <c r="H237" s="173">
        <f t="shared" si="60"/>
        <v>36249.462833762627</v>
      </c>
      <c r="I237" s="173">
        <f t="shared" si="61"/>
        <v>851.09862656346729</v>
      </c>
      <c r="J237" s="174">
        <f t="shared" si="62"/>
        <v>12711.157987725384</v>
      </c>
      <c r="K237" s="173">
        <f t="shared" si="63"/>
        <v>667.41831742529666</v>
      </c>
      <c r="L237" s="174">
        <f t="shared" si="64"/>
        <v>9967.8925707468061</v>
      </c>
      <c r="M237" s="175">
        <f t="shared" si="55"/>
        <v>46217.355404509435</v>
      </c>
      <c r="N237" s="175">
        <f t="shared" si="65"/>
        <v>226783.35540450944</v>
      </c>
      <c r="O237" s="175">
        <f t="shared" si="66"/>
        <v>15184.690686609269</v>
      </c>
      <c r="P237" s="176">
        <f t="shared" si="56"/>
        <v>0.94108095436754113</v>
      </c>
      <c r="Q237" s="177">
        <v>19515.410930551065</v>
      </c>
      <c r="R237" s="176">
        <f t="shared" si="57"/>
        <v>0.11703206968227259</v>
      </c>
      <c r="S237" s="176">
        <f t="shared" si="58"/>
        <v>0.10499041161606265</v>
      </c>
      <c r="T237" s="178">
        <v>14935</v>
      </c>
      <c r="U237" s="179">
        <v>161648</v>
      </c>
      <c r="V237" s="179">
        <v>10941.383511574388</v>
      </c>
      <c r="Y237" s="13"/>
      <c r="Z237" s="13"/>
    </row>
    <row r="238" spans="2:28">
      <c r="B238" s="171">
        <v>4224</v>
      </c>
      <c r="C238" s="171" t="s">
        <v>256</v>
      </c>
      <c r="D238" s="171">
        <v>27843</v>
      </c>
      <c r="E238" s="171">
        <f t="shared" si="53"/>
        <v>30035.598705501616</v>
      </c>
      <c r="F238" s="172">
        <f t="shared" si="54"/>
        <v>1.8614755136040044</v>
      </c>
      <c r="G238" s="173">
        <f t="shared" si="59"/>
        <v>-8340.1364021585086</v>
      </c>
      <c r="H238" s="173">
        <f t="shared" si="60"/>
        <v>-7731.3064448009372</v>
      </c>
      <c r="I238" s="173">
        <f t="shared" si="61"/>
        <v>0</v>
      </c>
      <c r="J238" s="174">
        <f t="shared" si="62"/>
        <v>0</v>
      </c>
      <c r="K238" s="173">
        <f t="shared" si="63"/>
        <v>-183.6803091381706</v>
      </c>
      <c r="L238" s="174">
        <f t="shared" si="64"/>
        <v>-170.27164657108415</v>
      </c>
      <c r="M238" s="175">
        <f t="shared" si="55"/>
        <v>-7901.5780913720209</v>
      </c>
      <c r="N238" s="175">
        <f t="shared" si="65"/>
        <v>19941.421908627977</v>
      </c>
      <c r="O238" s="175">
        <f t="shared" si="66"/>
        <v>21511.781994204939</v>
      </c>
      <c r="P238" s="176">
        <f t="shared" si="56"/>
        <v>1.3332065003540363</v>
      </c>
      <c r="Q238" s="177">
        <v>630.38998390253983</v>
      </c>
      <c r="R238" s="176">
        <f t="shared" si="57"/>
        <v>3.351893095768374E-2</v>
      </c>
      <c r="S238" s="176">
        <f t="shared" si="58"/>
        <v>3.9093466723367047E-2</v>
      </c>
      <c r="T238" s="178">
        <v>927</v>
      </c>
      <c r="U238" s="179">
        <v>26940</v>
      </c>
      <c r="V238" s="179">
        <v>28905.579399141629</v>
      </c>
      <c r="Y238" s="13"/>
      <c r="Z238" s="13"/>
    </row>
    <row r="239" spans="2:28">
      <c r="B239" s="171">
        <v>4225</v>
      </c>
      <c r="C239" s="171" t="s">
        <v>257</v>
      </c>
      <c r="D239" s="171">
        <v>123192</v>
      </c>
      <c r="E239" s="171">
        <f t="shared" si="53"/>
        <v>11772.935779816515</v>
      </c>
      <c r="F239" s="172">
        <f t="shared" si="54"/>
        <v>0.72963525356152581</v>
      </c>
      <c r="G239" s="173">
        <f t="shared" si="59"/>
        <v>2617.4613532525509</v>
      </c>
      <c r="H239" s="173">
        <f t="shared" si="60"/>
        <v>27389.115600434696</v>
      </c>
      <c r="I239" s="173">
        <f t="shared" si="61"/>
        <v>962.11445816401135</v>
      </c>
      <c r="J239" s="174">
        <f t="shared" si="62"/>
        <v>10067.565690228215</v>
      </c>
      <c r="K239" s="173">
        <f t="shared" si="63"/>
        <v>778.43414902584072</v>
      </c>
      <c r="L239" s="174">
        <f t="shared" si="64"/>
        <v>8145.5349354063974</v>
      </c>
      <c r="M239" s="175">
        <f t="shared" si="55"/>
        <v>35534.650535841094</v>
      </c>
      <c r="N239" s="175">
        <f t="shared" si="65"/>
        <v>158726.65053584109</v>
      </c>
      <c r="O239" s="175">
        <f t="shared" si="66"/>
        <v>15168.831282094907</v>
      </c>
      <c r="P239" s="176">
        <f t="shared" si="56"/>
        <v>0.94009805759051046</v>
      </c>
      <c r="Q239" s="177">
        <v>12901.574564933795</v>
      </c>
      <c r="R239" s="176">
        <f t="shared" si="57"/>
        <v>0.11468823800863216</v>
      </c>
      <c r="S239" s="176">
        <f t="shared" si="58"/>
        <v>0.10414216236233484</v>
      </c>
      <c r="T239" s="178">
        <v>10464</v>
      </c>
      <c r="U239" s="179">
        <v>110517</v>
      </c>
      <c r="V239" s="179">
        <v>10662.518089725037</v>
      </c>
      <c r="Y239" s="13"/>
      <c r="Z239" s="14"/>
      <c r="AA239" s="14"/>
      <c r="AB239" s="13"/>
    </row>
    <row r="240" spans="2:28">
      <c r="B240" s="171">
        <v>4226</v>
      </c>
      <c r="C240" s="171" t="s">
        <v>258</v>
      </c>
      <c r="D240" s="171">
        <v>20331</v>
      </c>
      <c r="E240" s="171">
        <f t="shared" si="53"/>
        <v>12030.1775147929</v>
      </c>
      <c r="F240" s="172">
        <f t="shared" si="54"/>
        <v>0.74557797524424163</v>
      </c>
      <c r="G240" s="173">
        <f t="shared" si="59"/>
        <v>2463.1163122667194</v>
      </c>
      <c r="H240" s="173">
        <f t="shared" si="60"/>
        <v>4162.6665677307556</v>
      </c>
      <c r="I240" s="173">
        <f t="shared" si="61"/>
        <v>872.07985092227648</v>
      </c>
      <c r="J240" s="174">
        <f t="shared" si="62"/>
        <v>1473.8149480586474</v>
      </c>
      <c r="K240" s="173">
        <f t="shared" si="63"/>
        <v>688.39954178410585</v>
      </c>
      <c r="L240" s="174">
        <f t="shared" si="64"/>
        <v>1163.395225615139</v>
      </c>
      <c r="M240" s="175">
        <f t="shared" si="55"/>
        <v>5326.0617933458943</v>
      </c>
      <c r="N240" s="175">
        <f t="shared" si="65"/>
        <v>25657.061793345893</v>
      </c>
      <c r="O240" s="175">
        <f t="shared" si="66"/>
        <v>15181.693368843722</v>
      </c>
      <c r="P240" s="176">
        <f t="shared" si="56"/>
        <v>0.94089519367464602</v>
      </c>
      <c r="Q240" s="177">
        <v>2049.1877785491315</v>
      </c>
      <c r="R240" s="176">
        <f t="shared" si="57"/>
        <v>7.0108953102794885E-2</v>
      </c>
      <c r="S240" s="176">
        <f t="shared" si="58"/>
        <v>6.3776947463133352E-2</v>
      </c>
      <c r="T240" s="178">
        <v>1690</v>
      </c>
      <c r="U240" s="179">
        <v>18999</v>
      </c>
      <c r="V240" s="179">
        <v>11308.928571428572</v>
      </c>
      <c r="Y240" s="13"/>
      <c r="Z240" s="13"/>
      <c r="AA240" s="13"/>
      <c r="AB240" s="13"/>
    </row>
    <row r="241" spans="2:28">
      <c r="B241" s="171">
        <v>4227</v>
      </c>
      <c r="C241" s="171" t="s">
        <v>259</v>
      </c>
      <c r="D241" s="171">
        <v>98240</v>
      </c>
      <c r="E241" s="171">
        <f t="shared" si="53"/>
        <v>16588.990206011484</v>
      </c>
      <c r="F241" s="172">
        <f t="shared" si="54"/>
        <v>1.028113318688425</v>
      </c>
      <c r="G241" s="173">
        <f t="shared" si="59"/>
        <v>-272.17130246443048</v>
      </c>
      <c r="H241" s="173">
        <f t="shared" si="60"/>
        <v>-1611.7984531943573</v>
      </c>
      <c r="I241" s="173">
        <f t="shared" si="61"/>
        <v>0</v>
      </c>
      <c r="J241" s="174">
        <f t="shared" si="62"/>
        <v>0</v>
      </c>
      <c r="K241" s="173">
        <f t="shared" si="63"/>
        <v>-183.6803091381706</v>
      </c>
      <c r="L241" s="174">
        <f t="shared" si="64"/>
        <v>-1087.7547907162461</v>
      </c>
      <c r="M241" s="175">
        <f t="shared" si="55"/>
        <v>-2699.5532439106037</v>
      </c>
      <c r="N241" s="175">
        <f t="shared" si="65"/>
        <v>95540.446756089397</v>
      </c>
      <c r="O241" s="175">
        <f t="shared" si="66"/>
        <v>16133.13859440888</v>
      </c>
      <c r="P241" s="176">
        <f t="shared" si="56"/>
        <v>0.99986162238780396</v>
      </c>
      <c r="Q241" s="177">
        <v>4738.0583437657206</v>
      </c>
      <c r="R241" s="176">
        <f t="shared" si="57"/>
        <v>5.3421690364365525E-2</v>
      </c>
      <c r="S241" s="176">
        <f t="shared" si="58"/>
        <v>6.4984069606797881E-2</v>
      </c>
      <c r="T241" s="178">
        <v>5922</v>
      </c>
      <c r="U241" s="179">
        <v>93258</v>
      </c>
      <c r="V241" s="179">
        <v>15576.749624185735</v>
      </c>
      <c r="Y241" s="13"/>
      <c r="Z241" s="13"/>
      <c r="AA241" s="13"/>
      <c r="AB241" s="13"/>
    </row>
    <row r="242" spans="2:28">
      <c r="B242" s="171">
        <v>4228</v>
      </c>
      <c r="C242" s="171" t="s">
        <v>260</v>
      </c>
      <c r="D242" s="171">
        <v>71739</v>
      </c>
      <c r="E242" s="171">
        <f t="shared" si="53"/>
        <v>40484.762979683968</v>
      </c>
      <c r="F242" s="172">
        <f t="shared" si="54"/>
        <v>2.5090691781995234</v>
      </c>
      <c r="G242" s="173">
        <f t="shared" si="59"/>
        <v>-14609.634966667922</v>
      </c>
      <c r="H242" s="173">
        <f t="shared" si="60"/>
        <v>-25888.273160935558</v>
      </c>
      <c r="I242" s="173">
        <f t="shared" si="61"/>
        <v>0</v>
      </c>
      <c r="J242" s="174">
        <f t="shared" si="62"/>
        <v>0</v>
      </c>
      <c r="K242" s="173">
        <f t="shared" si="63"/>
        <v>-183.6803091381706</v>
      </c>
      <c r="L242" s="174">
        <f t="shared" si="64"/>
        <v>-325.48150779283833</v>
      </c>
      <c r="M242" s="175">
        <f t="shared" si="55"/>
        <v>-26213.754668728398</v>
      </c>
      <c r="N242" s="175">
        <f t="shared" si="65"/>
        <v>45525.245331271602</v>
      </c>
      <c r="O242" s="175">
        <f t="shared" si="66"/>
        <v>25691.447703877882</v>
      </c>
      <c r="P242" s="176">
        <f t="shared" si="56"/>
        <v>1.5922439661922441</v>
      </c>
      <c r="Q242" s="177">
        <v>-971.06812138587338</v>
      </c>
      <c r="R242" s="176">
        <f t="shared" si="57"/>
        <v>2.0367815438007596E-2</v>
      </c>
      <c r="S242" s="176">
        <f t="shared" si="58"/>
        <v>4.9159232352172441E-2</v>
      </c>
      <c r="T242" s="178">
        <v>1772</v>
      </c>
      <c r="U242" s="179">
        <v>70307</v>
      </c>
      <c r="V242" s="179">
        <v>38587.815587266741</v>
      </c>
      <c r="Y242" s="13"/>
      <c r="Z242" s="13"/>
      <c r="AA242" s="13"/>
      <c r="AB242" s="13"/>
    </row>
    <row r="243" spans="2:28" ht="30.6" customHeight="1">
      <c r="B243" s="171">
        <v>4601</v>
      </c>
      <c r="C243" s="171" t="s">
        <v>261</v>
      </c>
      <c r="D243" s="171">
        <v>4794202</v>
      </c>
      <c r="E243" s="171">
        <f t="shared" si="53"/>
        <v>16786.362792847362</v>
      </c>
      <c r="F243" s="172">
        <f t="shared" si="54"/>
        <v>1.0403456114771938</v>
      </c>
      <c r="G243" s="173">
        <f t="shared" si="59"/>
        <v>-390.59485456595718</v>
      </c>
      <c r="H243" s="173">
        <f t="shared" si="60"/>
        <v>-111554.28105889194</v>
      </c>
      <c r="I243" s="173">
        <f t="shared" si="61"/>
        <v>0</v>
      </c>
      <c r="J243" s="174">
        <f t="shared" si="62"/>
        <v>0</v>
      </c>
      <c r="K243" s="173">
        <f t="shared" si="63"/>
        <v>-183.6803091381706</v>
      </c>
      <c r="L243" s="174">
        <f t="shared" si="64"/>
        <v>-52459.279970170661</v>
      </c>
      <c r="M243" s="175">
        <f t="shared" si="55"/>
        <v>-164013.56102906261</v>
      </c>
      <c r="N243" s="175">
        <f t="shared" si="65"/>
        <v>4630188.4389709374</v>
      </c>
      <c r="O243" s="175">
        <f t="shared" si="66"/>
        <v>16212.087629143238</v>
      </c>
      <c r="P243" s="176">
        <f t="shared" si="56"/>
        <v>1.0047545395033119</v>
      </c>
      <c r="Q243" s="177">
        <v>-81215.837548490963</v>
      </c>
      <c r="R243" s="176">
        <f t="shared" si="57"/>
        <v>9.1967882828628847E-2</v>
      </c>
      <c r="S243" s="176">
        <f t="shared" si="58"/>
        <v>8.5575152060566068E-2</v>
      </c>
      <c r="T243" s="178">
        <v>285601</v>
      </c>
      <c r="U243" s="179">
        <v>4390424</v>
      </c>
      <c r="V243" s="179">
        <v>15463.105212922948</v>
      </c>
      <c r="Y243" s="13"/>
      <c r="Z243" s="13"/>
      <c r="AA243" s="13"/>
      <c r="AB243" s="13"/>
    </row>
    <row r="244" spans="2:28">
      <c r="B244" s="171">
        <v>4602</v>
      </c>
      <c r="C244" s="171" t="s">
        <v>262</v>
      </c>
      <c r="D244" s="171">
        <v>273831</v>
      </c>
      <c r="E244" s="171">
        <f t="shared" si="53"/>
        <v>15957.517482517484</v>
      </c>
      <c r="F244" s="172">
        <f t="shared" si="54"/>
        <v>0.98897739122387263</v>
      </c>
      <c r="G244" s="173">
        <f t="shared" si="59"/>
        <v>106.71233163196958</v>
      </c>
      <c r="H244" s="173">
        <f t="shared" si="60"/>
        <v>1831.1836108045979</v>
      </c>
      <c r="I244" s="173">
        <f t="shared" si="61"/>
        <v>0</v>
      </c>
      <c r="J244" s="174">
        <f t="shared" si="62"/>
        <v>0</v>
      </c>
      <c r="K244" s="173">
        <f t="shared" si="63"/>
        <v>-183.6803091381706</v>
      </c>
      <c r="L244" s="174">
        <f t="shared" si="64"/>
        <v>-3151.9541048110077</v>
      </c>
      <c r="M244" s="175">
        <f t="shared" si="55"/>
        <v>-1320.7704940064098</v>
      </c>
      <c r="N244" s="175">
        <f t="shared" si="65"/>
        <v>272510.2295059936</v>
      </c>
      <c r="O244" s="175">
        <f t="shared" si="66"/>
        <v>15880.549505011282</v>
      </c>
      <c r="P244" s="176">
        <f t="shared" si="56"/>
        <v>0.98420725140198317</v>
      </c>
      <c r="Q244" s="177">
        <v>915.71232337381457</v>
      </c>
      <c r="R244" s="180">
        <f t="shared" si="57"/>
        <v>7.1552675447864575E-2</v>
      </c>
      <c r="S244" s="180">
        <f t="shared" si="58"/>
        <v>7.4487580794370956E-2</v>
      </c>
      <c r="T244" s="178">
        <v>17160</v>
      </c>
      <c r="U244" s="179">
        <v>255546</v>
      </c>
      <c r="V244" s="179">
        <v>14851.281455221713</v>
      </c>
      <c r="W244" s="14"/>
      <c r="X244" s="101"/>
      <c r="Y244" s="14"/>
      <c r="Z244" s="14"/>
      <c r="AA244" s="14"/>
      <c r="AB244" s="13"/>
    </row>
    <row r="245" spans="2:28">
      <c r="B245" s="171">
        <v>4611</v>
      </c>
      <c r="C245" s="171" t="s">
        <v>263</v>
      </c>
      <c r="D245" s="171">
        <v>64760</v>
      </c>
      <c r="E245" s="171">
        <f t="shared" si="53"/>
        <v>15978.287688132248</v>
      </c>
      <c r="F245" s="172">
        <f t="shared" si="54"/>
        <v>0.99026463805199472</v>
      </c>
      <c r="G245" s="173">
        <f t="shared" si="59"/>
        <v>94.250208263110835</v>
      </c>
      <c r="H245" s="173">
        <f t="shared" si="60"/>
        <v>381.99609409038823</v>
      </c>
      <c r="I245" s="173">
        <f t="shared" si="61"/>
        <v>0</v>
      </c>
      <c r="J245" s="174">
        <f t="shared" si="62"/>
        <v>0</v>
      </c>
      <c r="K245" s="173">
        <f t="shared" si="63"/>
        <v>-183.6803091381706</v>
      </c>
      <c r="L245" s="174">
        <f t="shared" si="64"/>
        <v>-744.4562929370054</v>
      </c>
      <c r="M245" s="175">
        <f t="shared" si="55"/>
        <v>-362.46019884661717</v>
      </c>
      <c r="N245" s="175">
        <f t="shared" si="65"/>
        <v>64397.539801153383</v>
      </c>
      <c r="O245" s="175">
        <f t="shared" si="66"/>
        <v>15888.857587257189</v>
      </c>
      <c r="P245" s="176">
        <f t="shared" si="56"/>
        <v>0.98472215013323205</v>
      </c>
      <c r="Q245" s="177">
        <v>-2956.7057798947108</v>
      </c>
      <c r="R245" s="180">
        <f t="shared" si="57"/>
        <v>0.24464261690146258</v>
      </c>
      <c r="S245" s="180">
        <f t="shared" si="58"/>
        <v>0.24740644210553686</v>
      </c>
      <c r="T245" s="178">
        <v>4053</v>
      </c>
      <c r="U245" s="179">
        <v>52031</v>
      </c>
      <c r="V245" s="179">
        <v>12809.207287050715</v>
      </c>
      <c r="W245" s="14"/>
      <c r="X245" s="1"/>
      <c r="Y245" s="14"/>
      <c r="Z245" s="14"/>
      <c r="AA245" s="13"/>
      <c r="AB245" s="13"/>
    </row>
    <row r="246" spans="2:28">
      <c r="B246" s="171">
        <v>4612</v>
      </c>
      <c r="C246" s="171" t="s">
        <v>264</v>
      </c>
      <c r="D246" s="171">
        <v>100336</v>
      </c>
      <c r="E246" s="171">
        <f t="shared" si="53"/>
        <v>17305.277681959298</v>
      </c>
      <c r="F246" s="172">
        <f t="shared" si="54"/>
        <v>1.0725056948901301</v>
      </c>
      <c r="G246" s="173">
        <f t="shared" si="59"/>
        <v>-701.94378803311918</v>
      </c>
      <c r="H246" s="173">
        <f t="shared" si="60"/>
        <v>-4069.8700830160251</v>
      </c>
      <c r="I246" s="173">
        <f t="shared" si="61"/>
        <v>0</v>
      </c>
      <c r="J246" s="174">
        <f t="shared" si="62"/>
        <v>0</v>
      </c>
      <c r="K246" s="173">
        <f t="shared" si="63"/>
        <v>-183.6803091381706</v>
      </c>
      <c r="L246" s="174">
        <f t="shared" si="64"/>
        <v>-1064.9784323831132</v>
      </c>
      <c r="M246" s="175">
        <f t="shared" si="55"/>
        <v>-5134.8485153991387</v>
      </c>
      <c r="N246" s="175">
        <f t="shared" si="65"/>
        <v>95201.151484600865</v>
      </c>
      <c r="O246" s="175">
        <f t="shared" si="66"/>
        <v>16419.653584788008</v>
      </c>
      <c r="P246" s="176">
        <f t="shared" si="56"/>
        <v>1.0176185728684861</v>
      </c>
      <c r="Q246" s="177">
        <v>-13935.722443086492</v>
      </c>
      <c r="R246" s="180">
        <f t="shared" si="57"/>
        <v>0.50077779107335163</v>
      </c>
      <c r="S246" s="180">
        <f t="shared" si="58"/>
        <v>0.4924947815331055</v>
      </c>
      <c r="T246" s="178">
        <v>5798</v>
      </c>
      <c r="U246" s="179">
        <v>66856</v>
      </c>
      <c r="V246" s="179">
        <v>11594.866458550123</v>
      </c>
      <c r="W246" s="14"/>
      <c r="X246" s="1"/>
      <c r="Y246" s="14"/>
      <c r="Z246" s="14"/>
      <c r="AA246" s="13"/>
      <c r="AB246" s="13"/>
    </row>
    <row r="247" spans="2:28">
      <c r="B247" s="171">
        <v>4613</v>
      </c>
      <c r="C247" s="171" t="s">
        <v>265</v>
      </c>
      <c r="D247" s="171">
        <v>178423</v>
      </c>
      <c r="E247" s="171">
        <f t="shared" si="53"/>
        <v>14927.047603112189</v>
      </c>
      <c r="F247" s="172">
        <f t="shared" si="54"/>
        <v>0.92511335885257606</v>
      </c>
      <c r="G247" s="173">
        <f t="shared" si="59"/>
        <v>724.99425927514642</v>
      </c>
      <c r="H247" s="173">
        <f t="shared" si="60"/>
        <v>8665.8563811158256</v>
      </c>
      <c r="I247" s="173">
        <f t="shared" si="61"/>
        <v>0</v>
      </c>
      <c r="J247" s="174">
        <f t="shared" si="62"/>
        <v>0</v>
      </c>
      <c r="K247" s="173">
        <f t="shared" si="63"/>
        <v>-183.6803091381706</v>
      </c>
      <c r="L247" s="174">
        <f t="shared" si="64"/>
        <v>-2195.5307351285533</v>
      </c>
      <c r="M247" s="175">
        <f t="shared" si="55"/>
        <v>6470.3256459872719</v>
      </c>
      <c r="N247" s="175">
        <f t="shared" si="65"/>
        <v>184893.32564598726</v>
      </c>
      <c r="O247" s="175">
        <f t="shared" si="66"/>
        <v>15468.361553249166</v>
      </c>
      <c r="P247" s="176">
        <f t="shared" si="56"/>
        <v>0.95866163845346464</v>
      </c>
      <c r="Q247" s="177">
        <v>3956.5586597486686</v>
      </c>
      <c r="R247" s="180">
        <f t="shared" si="57"/>
        <v>0.13415502358280679</v>
      </c>
      <c r="S247" s="180">
        <f t="shared" si="58"/>
        <v>0.13453456178194767</v>
      </c>
      <c r="T247" s="178">
        <v>11953</v>
      </c>
      <c r="U247" s="179">
        <v>157318</v>
      </c>
      <c r="V247" s="179">
        <v>13156.979175378439</v>
      </c>
      <c r="W247" s="14"/>
      <c r="X247" s="1"/>
      <c r="Y247" s="14"/>
      <c r="Z247" s="14"/>
      <c r="AA247" s="13"/>
      <c r="AB247" s="13"/>
    </row>
    <row r="248" spans="2:28">
      <c r="B248" s="171">
        <v>4614</v>
      </c>
      <c r="C248" s="171" t="s">
        <v>266</v>
      </c>
      <c r="D248" s="171">
        <v>290221</v>
      </c>
      <c r="E248" s="171">
        <f t="shared" si="53"/>
        <v>15387.360161179153</v>
      </c>
      <c r="F248" s="172">
        <f t="shared" si="54"/>
        <v>0.95364152517439882</v>
      </c>
      <c r="G248" s="173">
        <f t="shared" si="59"/>
        <v>448.80672443496803</v>
      </c>
      <c r="H248" s="173">
        <f t="shared" si="60"/>
        <v>8464.9436295679316</v>
      </c>
      <c r="I248" s="173">
        <f t="shared" si="61"/>
        <v>0</v>
      </c>
      <c r="J248" s="174">
        <f t="shared" si="62"/>
        <v>0</v>
      </c>
      <c r="K248" s="173">
        <f t="shared" si="63"/>
        <v>-183.6803091381706</v>
      </c>
      <c r="L248" s="174">
        <f t="shared" si="64"/>
        <v>-3464.3943106550355</v>
      </c>
      <c r="M248" s="175">
        <f t="shared" si="55"/>
        <v>5000.5493189128956</v>
      </c>
      <c r="N248" s="175">
        <f t="shared" si="65"/>
        <v>295221.5493189129</v>
      </c>
      <c r="O248" s="175">
        <f t="shared" si="66"/>
        <v>15652.486576475951</v>
      </c>
      <c r="P248" s="176">
        <f t="shared" si="56"/>
        <v>0.97007290498219367</v>
      </c>
      <c r="Q248" s="177">
        <v>2348.7269540299189</v>
      </c>
      <c r="R248" s="180">
        <f t="shared" si="57"/>
        <v>0.10694057204319121</v>
      </c>
      <c r="S248" s="180">
        <f t="shared" si="58"/>
        <v>0.10095425433212578</v>
      </c>
      <c r="T248" s="178">
        <v>18861</v>
      </c>
      <c r="U248" s="179">
        <v>262183</v>
      </c>
      <c r="V248" s="179">
        <v>13976.384668692361</v>
      </c>
      <c r="W248" s="14"/>
      <c r="X248" s="1"/>
      <c r="Y248" s="14"/>
      <c r="Z248" s="14"/>
      <c r="AA248" s="13"/>
      <c r="AB248" s="13"/>
    </row>
    <row r="249" spans="2:28">
      <c r="B249" s="171">
        <v>4615</v>
      </c>
      <c r="C249" s="171" t="s">
        <v>267</v>
      </c>
      <c r="D249" s="171">
        <v>45086</v>
      </c>
      <c r="E249" s="171">
        <f t="shared" si="53"/>
        <v>14326.66031140769</v>
      </c>
      <c r="F249" s="172">
        <f t="shared" si="54"/>
        <v>0.88790397098103557</v>
      </c>
      <c r="G249" s="173">
        <f t="shared" si="59"/>
        <v>1085.2266342978457</v>
      </c>
      <c r="H249" s="173">
        <f t="shared" si="60"/>
        <v>3415.2082181353207</v>
      </c>
      <c r="I249" s="173">
        <f t="shared" si="61"/>
        <v>68.310872107100195</v>
      </c>
      <c r="J249" s="174">
        <f t="shared" si="62"/>
        <v>214.97431452104431</v>
      </c>
      <c r="K249" s="173">
        <f t="shared" si="63"/>
        <v>-115.3694370310704</v>
      </c>
      <c r="L249" s="174">
        <f t="shared" si="64"/>
        <v>-363.06761833677854</v>
      </c>
      <c r="M249" s="175">
        <f t="shared" si="55"/>
        <v>3052.1405997985421</v>
      </c>
      <c r="N249" s="175">
        <f t="shared" si="65"/>
        <v>48138.140599798542</v>
      </c>
      <c r="O249" s="175">
        <f t="shared" si="66"/>
        <v>15296.517508674466</v>
      </c>
      <c r="P249" s="176">
        <f t="shared" si="56"/>
        <v>0.94801149346148594</v>
      </c>
      <c r="Q249" s="177">
        <v>976.20546691959908</v>
      </c>
      <c r="R249" s="180">
        <f t="shared" si="57"/>
        <v>7.4499523355576747E-2</v>
      </c>
      <c r="S249" s="180">
        <f t="shared" si="58"/>
        <v>8.8839841112467163E-2</v>
      </c>
      <c r="T249" s="178">
        <v>3147</v>
      </c>
      <c r="U249" s="179">
        <v>41960</v>
      </c>
      <c r="V249" s="179">
        <v>13157.729695829414</v>
      </c>
      <c r="W249" s="14"/>
      <c r="X249" s="1"/>
      <c r="Y249" s="14"/>
      <c r="Z249" s="14"/>
      <c r="AA249" s="13"/>
      <c r="AB249" s="13"/>
    </row>
    <row r="250" spans="2:28">
      <c r="B250" s="171">
        <v>4616</v>
      </c>
      <c r="C250" s="171" t="s">
        <v>268</v>
      </c>
      <c r="D250" s="171">
        <v>46050</v>
      </c>
      <c r="E250" s="171">
        <f t="shared" si="53"/>
        <v>15748.974008207935</v>
      </c>
      <c r="F250" s="172">
        <f t="shared" si="54"/>
        <v>0.9760527755118501</v>
      </c>
      <c r="G250" s="173">
        <f t="shared" si="59"/>
        <v>231.83841621769861</v>
      </c>
      <c r="H250" s="173">
        <f t="shared" si="60"/>
        <v>677.89552902055073</v>
      </c>
      <c r="I250" s="173">
        <f t="shared" si="61"/>
        <v>0</v>
      </c>
      <c r="J250" s="174">
        <f t="shared" si="62"/>
        <v>0</v>
      </c>
      <c r="K250" s="173">
        <f t="shared" si="63"/>
        <v>-183.6803091381706</v>
      </c>
      <c r="L250" s="174">
        <f t="shared" si="64"/>
        <v>-537.08122392001087</v>
      </c>
      <c r="M250" s="175">
        <f t="shared" si="55"/>
        <v>140.81430510053985</v>
      </c>
      <c r="N250" s="175">
        <f t="shared" si="65"/>
        <v>46190.814305100539</v>
      </c>
      <c r="O250" s="175">
        <f t="shared" si="66"/>
        <v>15797.132115287463</v>
      </c>
      <c r="P250" s="176">
        <f t="shared" si="56"/>
        <v>0.97903740511717419</v>
      </c>
      <c r="Q250" s="177">
        <v>374.47088773572466</v>
      </c>
      <c r="R250" s="180">
        <f t="shared" si="57"/>
        <v>9.8547198167895228E-2</v>
      </c>
      <c r="S250" s="180">
        <f t="shared" si="58"/>
        <v>7.7883690678417078E-2</v>
      </c>
      <c r="T250" s="178">
        <v>2924</v>
      </c>
      <c r="U250" s="179">
        <v>41919</v>
      </c>
      <c r="V250" s="179">
        <v>14611.014290693622</v>
      </c>
      <c r="W250" s="14"/>
      <c r="X250" s="1"/>
      <c r="Y250" s="14"/>
      <c r="Z250" s="14"/>
      <c r="AA250" s="13"/>
      <c r="AB250" s="13"/>
    </row>
    <row r="251" spans="2:28">
      <c r="B251" s="171">
        <v>4617</v>
      </c>
      <c r="C251" s="171" t="s">
        <v>269</v>
      </c>
      <c r="D251" s="171">
        <v>210214</v>
      </c>
      <c r="E251" s="171">
        <f t="shared" si="53"/>
        <v>16121.94186670757</v>
      </c>
      <c r="F251" s="172">
        <f t="shared" si="54"/>
        <v>0.99916769799985172</v>
      </c>
      <c r="G251" s="173">
        <f t="shared" si="59"/>
        <v>8.0577011179178957</v>
      </c>
      <c r="H251" s="173">
        <f t="shared" si="60"/>
        <v>105.06436487653144</v>
      </c>
      <c r="I251" s="173">
        <f t="shared" si="61"/>
        <v>0</v>
      </c>
      <c r="J251" s="174">
        <f t="shared" si="62"/>
        <v>0</v>
      </c>
      <c r="K251" s="173">
        <f t="shared" si="63"/>
        <v>-183.6803091381706</v>
      </c>
      <c r="L251" s="174">
        <f t="shared" si="64"/>
        <v>-2395.0075508526065</v>
      </c>
      <c r="M251" s="175">
        <f t="shared" si="55"/>
        <v>-2289.9431859760753</v>
      </c>
      <c r="N251" s="175">
        <f t="shared" si="65"/>
        <v>207924.05681402393</v>
      </c>
      <c r="O251" s="175">
        <f t="shared" si="66"/>
        <v>15946.319258687317</v>
      </c>
      <c r="P251" s="176">
        <f t="shared" si="56"/>
        <v>0.98828337411237488</v>
      </c>
      <c r="Q251" s="177">
        <v>4445.7126214726732</v>
      </c>
      <c r="R251" s="180">
        <f t="shared" si="57"/>
        <v>0.10821511226388734</v>
      </c>
      <c r="S251" s="180">
        <f t="shared" si="58"/>
        <v>0.11093486712180929</v>
      </c>
      <c r="T251" s="178">
        <v>13039</v>
      </c>
      <c r="U251" s="179">
        <v>189687</v>
      </c>
      <c r="V251" s="179">
        <v>14512.049575395915</v>
      </c>
      <c r="W251" s="14"/>
      <c r="X251" s="1"/>
      <c r="Y251" s="14"/>
      <c r="Z251" s="14"/>
      <c r="AA251" s="13"/>
      <c r="AB251" s="13"/>
    </row>
    <row r="252" spans="2:28">
      <c r="B252" s="171">
        <v>4618</v>
      </c>
      <c r="C252" s="171" t="s">
        <v>270</v>
      </c>
      <c r="D252" s="171">
        <v>201163</v>
      </c>
      <c r="E252" s="171">
        <f t="shared" si="53"/>
        <v>18284.221050718053</v>
      </c>
      <c r="F252" s="172">
        <f t="shared" si="54"/>
        <v>1.1331763386824127</v>
      </c>
      <c r="G252" s="173">
        <f t="shared" si="59"/>
        <v>-1289.3098092883722</v>
      </c>
      <c r="H252" s="173">
        <f t="shared" si="60"/>
        <v>-14184.98652179067</v>
      </c>
      <c r="I252" s="173">
        <f t="shared" si="61"/>
        <v>0</v>
      </c>
      <c r="J252" s="174">
        <f t="shared" si="62"/>
        <v>0</v>
      </c>
      <c r="K252" s="173">
        <f t="shared" si="63"/>
        <v>-183.6803091381706</v>
      </c>
      <c r="L252" s="174">
        <f t="shared" si="64"/>
        <v>-2020.8507611381531</v>
      </c>
      <c r="M252" s="175">
        <f t="shared" si="55"/>
        <v>-16205.837282928824</v>
      </c>
      <c r="N252" s="175">
        <f t="shared" si="65"/>
        <v>184957.16271707119</v>
      </c>
      <c r="O252" s="175">
        <f t="shared" si="66"/>
        <v>16811.23093229151</v>
      </c>
      <c r="P252" s="176">
        <f t="shared" si="56"/>
        <v>1.0418868303853992</v>
      </c>
      <c r="Q252" s="177">
        <v>5548.1741131560921</v>
      </c>
      <c r="R252" s="180">
        <f t="shared" si="57"/>
        <v>0.1060022102120594</v>
      </c>
      <c r="S252" s="180">
        <f t="shared" si="58"/>
        <v>0.1106264695894232</v>
      </c>
      <c r="T252" s="178">
        <v>11002</v>
      </c>
      <c r="U252" s="179">
        <v>181883</v>
      </c>
      <c r="V252" s="179">
        <v>16462.979724837074</v>
      </c>
      <c r="W252" s="14"/>
      <c r="X252" s="101"/>
      <c r="Y252" s="14"/>
      <c r="Z252" s="14"/>
      <c r="AA252" s="14"/>
      <c r="AB252" s="13"/>
    </row>
    <row r="253" spans="2:28">
      <c r="B253" s="171">
        <v>4619</v>
      </c>
      <c r="C253" s="171" t="s">
        <v>271</v>
      </c>
      <c r="D253" s="171">
        <v>38429</v>
      </c>
      <c r="E253" s="171">
        <f t="shared" si="53"/>
        <v>42557.032115171649</v>
      </c>
      <c r="F253" s="172">
        <f t="shared" si="54"/>
        <v>2.6374993883355069</v>
      </c>
      <c r="G253" s="173">
        <f t="shared" si="59"/>
        <v>-15852.99644796053</v>
      </c>
      <c r="H253" s="173">
        <f t="shared" si="60"/>
        <v>-14315.255792508358</v>
      </c>
      <c r="I253" s="173">
        <f t="shared" si="61"/>
        <v>0</v>
      </c>
      <c r="J253" s="174">
        <f t="shared" si="62"/>
        <v>0</v>
      </c>
      <c r="K253" s="173">
        <f t="shared" si="63"/>
        <v>-183.6803091381706</v>
      </c>
      <c r="L253" s="174">
        <f t="shared" si="64"/>
        <v>-165.86331915176805</v>
      </c>
      <c r="M253" s="175">
        <f t="shared" si="55"/>
        <v>-14481.119111660126</v>
      </c>
      <c r="N253" s="175">
        <f t="shared" si="65"/>
        <v>23947.880888339874</v>
      </c>
      <c r="O253" s="175">
        <f t="shared" si="66"/>
        <v>26520.355358072949</v>
      </c>
      <c r="P253" s="176">
        <f t="shared" si="56"/>
        <v>1.6436160502466373</v>
      </c>
      <c r="Q253" s="177">
        <v>275.39542121250452</v>
      </c>
      <c r="R253" s="180">
        <f t="shared" si="57"/>
        <v>-1.182853763274962E-2</v>
      </c>
      <c r="S253" s="180">
        <f t="shared" si="58"/>
        <v>-8.5455759637555178E-3</v>
      </c>
      <c r="T253" s="178">
        <v>903</v>
      </c>
      <c r="U253" s="179">
        <v>38889</v>
      </c>
      <c r="V253" s="179">
        <v>42923.841059602652</v>
      </c>
      <c r="W253" s="14"/>
      <c r="X253" s="1"/>
      <c r="Y253" s="14"/>
      <c r="Z253" s="14"/>
      <c r="AA253" s="13"/>
      <c r="AB253" s="13"/>
    </row>
    <row r="254" spans="2:28">
      <c r="B254" s="171">
        <v>4620</v>
      </c>
      <c r="C254" s="171" t="s">
        <v>272</v>
      </c>
      <c r="D254" s="171">
        <v>22531</v>
      </c>
      <c r="E254" s="171">
        <f t="shared" si="53"/>
        <v>21235.626767200753</v>
      </c>
      <c r="F254" s="172">
        <f t="shared" si="54"/>
        <v>1.3160916028598204</v>
      </c>
      <c r="G254" s="173">
        <f t="shared" si="59"/>
        <v>-3060.1532391779915</v>
      </c>
      <c r="H254" s="173">
        <f t="shared" si="60"/>
        <v>-3246.8225867678489</v>
      </c>
      <c r="I254" s="173">
        <f t="shared" si="61"/>
        <v>0</v>
      </c>
      <c r="J254" s="174">
        <f t="shared" si="62"/>
        <v>0</v>
      </c>
      <c r="K254" s="173">
        <f t="shared" si="63"/>
        <v>-183.6803091381706</v>
      </c>
      <c r="L254" s="174">
        <f t="shared" si="64"/>
        <v>-194.884807995599</v>
      </c>
      <c r="M254" s="175">
        <f t="shared" si="55"/>
        <v>-3441.7073947634481</v>
      </c>
      <c r="N254" s="175">
        <f t="shared" si="65"/>
        <v>19089.292605236551</v>
      </c>
      <c r="O254" s="175">
        <f t="shared" si="66"/>
        <v>17991.793218884592</v>
      </c>
      <c r="P254" s="176">
        <f t="shared" si="56"/>
        <v>1.1150529360563624</v>
      </c>
      <c r="Q254" s="177">
        <v>904.69295892188893</v>
      </c>
      <c r="R254" s="180">
        <f t="shared" si="57"/>
        <v>3.6670654274408764E-2</v>
      </c>
      <c r="S254" s="180">
        <f t="shared" si="58"/>
        <v>5.5234973248220021E-2</v>
      </c>
      <c r="T254" s="178">
        <v>1061</v>
      </c>
      <c r="U254" s="179">
        <v>21734</v>
      </c>
      <c r="V254" s="179">
        <v>20124.074074074073</v>
      </c>
      <c r="W254" s="14"/>
      <c r="X254" s="1"/>
      <c r="Y254" s="14"/>
      <c r="Z254" s="14"/>
      <c r="AA254" s="13"/>
      <c r="AB254" s="13"/>
    </row>
    <row r="255" spans="2:28">
      <c r="B255" s="171">
        <v>4621</v>
      </c>
      <c r="C255" s="171" t="s">
        <v>273</v>
      </c>
      <c r="D255" s="171">
        <v>226510</v>
      </c>
      <c r="E255" s="171">
        <f t="shared" si="53"/>
        <v>14347.88116804966</v>
      </c>
      <c r="F255" s="172">
        <f t="shared" si="54"/>
        <v>0.88921914719590134</v>
      </c>
      <c r="G255" s="173">
        <f t="shared" si="59"/>
        <v>1072.4941203126637</v>
      </c>
      <c r="H255" s="173">
        <f t="shared" si="60"/>
        <v>16931.464677376021</v>
      </c>
      <c r="I255" s="173">
        <f t="shared" si="61"/>
        <v>60.883572282410562</v>
      </c>
      <c r="J255" s="174">
        <f t="shared" si="62"/>
        <v>961.16895562241552</v>
      </c>
      <c r="K255" s="173">
        <f t="shared" si="63"/>
        <v>-122.79673685576003</v>
      </c>
      <c r="L255" s="174">
        <f t="shared" si="64"/>
        <v>-1938.5920847418836</v>
      </c>
      <c r="M255" s="175">
        <f t="shared" si="55"/>
        <v>14992.872592634138</v>
      </c>
      <c r="N255" s="175">
        <f t="shared" si="65"/>
        <v>241502.87259263414</v>
      </c>
      <c r="O255" s="175">
        <f t="shared" si="66"/>
        <v>15297.578551506565</v>
      </c>
      <c r="P255" s="176">
        <f t="shared" si="56"/>
        <v>0.94807725227222928</v>
      </c>
      <c r="Q255" s="177">
        <v>8963.2590051039169</v>
      </c>
      <c r="R255" s="180">
        <f t="shared" si="57"/>
        <v>7.4362525612810204E-2</v>
      </c>
      <c r="S255" s="180">
        <f t="shared" si="58"/>
        <v>7.1164005393401605E-2</v>
      </c>
      <c r="T255" s="178">
        <v>15787</v>
      </c>
      <c r="U255" s="179">
        <v>210832</v>
      </c>
      <c r="V255" s="179">
        <v>13394.663278271919</v>
      </c>
      <c r="W255" s="14"/>
      <c r="X255" s="101"/>
      <c r="Y255" s="14"/>
      <c r="Z255" s="14"/>
      <c r="AA255" s="14"/>
      <c r="AB255" s="13"/>
    </row>
    <row r="256" spans="2:28">
      <c r="B256" s="171">
        <v>4622</v>
      </c>
      <c r="C256" s="171" t="s">
        <v>274</v>
      </c>
      <c r="D256" s="171">
        <v>124348</v>
      </c>
      <c r="E256" s="171">
        <f t="shared" si="53"/>
        <v>14696.607965961472</v>
      </c>
      <c r="F256" s="172">
        <f t="shared" si="54"/>
        <v>0.91083171439042387</v>
      </c>
      <c r="G256" s="173">
        <f t="shared" si="59"/>
        <v>863.25804156557672</v>
      </c>
      <c r="H256" s="173">
        <f t="shared" si="60"/>
        <v>7304.0262896863442</v>
      </c>
      <c r="I256" s="173">
        <f t="shared" si="61"/>
        <v>0</v>
      </c>
      <c r="J256" s="174">
        <f t="shared" si="62"/>
        <v>0</v>
      </c>
      <c r="K256" s="173">
        <f t="shared" si="63"/>
        <v>-183.6803091381706</v>
      </c>
      <c r="L256" s="174">
        <f t="shared" si="64"/>
        <v>-1554.1190956180615</v>
      </c>
      <c r="M256" s="175">
        <f t="shared" si="55"/>
        <v>5749.9071940682825</v>
      </c>
      <c r="N256" s="175">
        <f t="shared" si="65"/>
        <v>130097.90719406828</v>
      </c>
      <c r="O256" s="175">
        <f t="shared" si="66"/>
        <v>15376.185698388876</v>
      </c>
      <c r="P256" s="176">
        <f t="shared" si="56"/>
        <v>0.95294898066860356</v>
      </c>
      <c r="Q256" s="177">
        <v>3919.5497883488206</v>
      </c>
      <c r="R256" s="176">
        <f t="shared" si="57"/>
        <v>0.10701790308652416</v>
      </c>
      <c r="S256" s="176">
        <f t="shared" si="58"/>
        <v>0.10649455222819244</v>
      </c>
      <c r="T256" s="178">
        <v>8461</v>
      </c>
      <c r="U256" s="179">
        <v>112327</v>
      </c>
      <c r="V256" s="179">
        <v>13282.133144140947</v>
      </c>
      <c r="Y256" s="13"/>
      <c r="Z256" s="13"/>
      <c r="AA256" s="13"/>
      <c r="AB256" s="13"/>
    </row>
    <row r="257" spans="2:28">
      <c r="B257" s="171">
        <v>4623</v>
      </c>
      <c r="C257" s="171" t="s">
        <v>275</v>
      </c>
      <c r="D257" s="171">
        <v>36946</v>
      </c>
      <c r="E257" s="171">
        <f t="shared" si="53"/>
        <v>14754.792332268371</v>
      </c>
      <c r="F257" s="172">
        <f t="shared" si="54"/>
        <v>0.91443772784854815</v>
      </c>
      <c r="G257" s="173">
        <f t="shared" si="59"/>
        <v>828.34742178143711</v>
      </c>
      <c r="H257" s="173">
        <f t="shared" si="60"/>
        <v>2074.1819441407188</v>
      </c>
      <c r="I257" s="173">
        <f t="shared" si="61"/>
        <v>0</v>
      </c>
      <c r="J257" s="174">
        <f t="shared" si="62"/>
        <v>0</v>
      </c>
      <c r="K257" s="173">
        <f t="shared" si="63"/>
        <v>-183.6803091381706</v>
      </c>
      <c r="L257" s="174">
        <f t="shared" si="64"/>
        <v>-459.93549408197919</v>
      </c>
      <c r="M257" s="175">
        <f t="shared" si="55"/>
        <v>1614.2464500587396</v>
      </c>
      <c r="N257" s="175">
        <f t="shared" si="65"/>
        <v>38560.246450058738</v>
      </c>
      <c r="O257" s="175">
        <f t="shared" si="66"/>
        <v>15399.459444911638</v>
      </c>
      <c r="P257" s="176">
        <f t="shared" si="56"/>
        <v>0.95439138605185336</v>
      </c>
      <c r="Q257" s="177">
        <v>1493.7660406601417</v>
      </c>
      <c r="R257" s="176">
        <f t="shared" si="57"/>
        <v>6.1209248886974002E-2</v>
      </c>
      <c r="S257" s="176">
        <f t="shared" si="58"/>
        <v>5.3156942285994685E-2</v>
      </c>
      <c r="T257" s="178">
        <v>2504</v>
      </c>
      <c r="U257" s="179">
        <v>34815</v>
      </c>
      <c r="V257" s="179">
        <v>14010.060362173037</v>
      </c>
      <c r="Y257" s="13"/>
      <c r="Z257" s="13"/>
      <c r="AA257" s="13"/>
      <c r="AB257" s="13"/>
    </row>
    <row r="258" spans="2:28">
      <c r="B258" s="171">
        <v>4624</v>
      </c>
      <c r="C258" s="171" t="s">
        <v>276</v>
      </c>
      <c r="D258" s="171">
        <v>368466</v>
      </c>
      <c r="E258" s="171">
        <f t="shared" si="53"/>
        <v>14709.80877480139</v>
      </c>
      <c r="F258" s="172">
        <f t="shared" si="54"/>
        <v>0.91164984299362617</v>
      </c>
      <c r="G258" s="173">
        <f t="shared" si="59"/>
        <v>855.33755626162599</v>
      </c>
      <c r="H258" s="173">
        <f t="shared" si="60"/>
        <v>21425.350446797467</v>
      </c>
      <c r="I258" s="173">
        <f t="shared" si="61"/>
        <v>0</v>
      </c>
      <c r="J258" s="174">
        <f t="shared" si="62"/>
        <v>0</v>
      </c>
      <c r="K258" s="173">
        <f t="shared" si="63"/>
        <v>-183.6803091381706</v>
      </c>
      <c r="L258" s="174">
        <f t="shared" si="64"/>
        <v>-4601.0080636020348</v>
      </c>
      <c r="M258" s="175">
        <f t="shared" si="55"/>
        <v>16824.342383195431</v>
      </c>
      <c r="N258" s="175">
        <f t="shared" si="65"/>
        <v>385290.34238319541</v>
      </c>
      <c r="O258" s="175">
        <f t="shared" si="66"/>
        <v>15381.466021924844</v>
      </c>
      <c r="P258" s="176">
        <f t="shared" si="56"/>
        <v>0.95327623210988455</v>
      </c>
      <c r="Q258" s="177">
        <v>5610.6583676101782</v>
      </c>
      <c r="R258" s="176">
        <f t="shared" si="57"/>
        <v>0.10930274566473988</v>
      </c>
      <c r="S258" s="176">
        <f t="shared" si="58"/>
        <v>0.10305851686763302</v>
      </c>
      <c r="T258" s="178">
        <v>25049</v>
      </c>
      <c r="U258" s="179">
        <v>332160</v>
      </c>
      <c r="V258" s="179">
        <v>13335.474546330497</v>
      </c>
      <c r="Y258" s="13"/>
      <c r="Z258" s="14"/>
      <c r="AA258" s="14"/>
      <c r="AB258" s="13"/>
    </row>
    <row r="259" spans="2:28">
      <c r="B259" s="171">
        <v>4625</v>
      </c>
      <c r="C259" s="171" t="s">
        <v>277</v>
      </c>
      <c r="D259" s="171">
        <v>132782</v>
      </c>
      <c r="E259" s="171">
        <f t="shared" si="53"/>
        <v>25167.172100075812</v>
      </c>
      <c r="F259" s="172">
        <f t="shared" si="54"/>
        <v>1.559751649044633</v>
      </c>
      <c r="G259" s="173">
        <f t="shared" si="59"/>
        <v>-5419.0804389030272</v>
      </c>
      <c r="H259" s="173">
        <f t="shared" si="60"/>
        <v>-28591.068395652372</v>
      </c>
      <c r="I259" s="173">
        <f t="shared" si="61"/>
        <v>0</v>
      </c>
      <c r="J259" s="174">
        <f t="shared" si="62"/>
        <v>0</v>
      </c>
      <c r="K259" s="173">
        <f t="shared" si="63"/>
        <v>-183.6803091381706</v>
      </c>
      <c r="L259" s="174">
        <f t="shared" si="64"/>
        <v>-969.09731101298814</v>
      </c>
      <c r="M259" s="175">
        <f t="shared" si="55"/>
        <v>-29560.165706665361</v>
      </c>
      <c r="N259" s="175">
        <f t="shared" si="65"/>
        <v>103221.83429333464</v>
      </c>
      <c r="O259" s="175">
        <f t="shared" si="66"/>
        <v>19564.411352034618</v>
      </c>
      <c r="P259" s="176">
        <f t="shared" si="56"/>
        <v>1.2125169545302878</v>
      </c>
      <c r="Q259" s="177">
        <v>-3713.6619686410049</v>
      </c>
      <c r="R259" s="176">
        <f t="shared" si="57"/>
        <v>0.14042531262883057</v>
      </c>
      <c r="S259" s="176">
        <f t="shared" si="58"/>
        <v>0.13177917682421464</v>
      </c>
      <c r="T259" s="178">
        <v>5276</v>
      </c>
      <c r="U259" s="179">
        <v>116432</v>
      </c>
      <c r="V259" s="179">
        <v>22236.822001527882</v>
      </c>
      <c r="Y259" s="13"/>
      <c r="Z259" s="13"/>
      <c r="AA259" s="13"/>
      <c r="AB259" s="13"/>
    </row>
    <row r="260" spans="2:28">
      <c r="B260" s="171">
        <v>4626</v>
      </c>
      <c r="C260" s="171" t="s">
        <v>278</v>
      </c>
      <c r="D260" s="171">
        <v>563201</v>
      </c>
      <c r="E260" s="171">
        <f t="shared" si="53"/>
        <v>14566.547692944341</v>
      </c>
      <c r="F260" s="172">
        <f t="shared" si="54"/>
        <v>0.902771145467265</v>
      </c>
      <c r="G260" s="173">
        <f t="shared" si="59"/>
        <v>941.29420537585497</v>
      </c>
      <c r="H260" s="173">
        <f t="shared" si="60"/>
        <v>36394.199156652059</v>
      </c>
      <c r="I260" s="173">
        <f t="shared" si="61"/>
        <v>0</v>
      </c>
      <c r="J260" s="174">
        <f t="shared" si="62"/>
        <v>0</v>
      </c>
      <c r="K260" s="173">
        <f t="shared" si="63"/>
        <v>-183.6803091381706</v>
      </c>
      <c r="L260" s="174">
        <f t="shared" si="64"/>
        <v>-7101.8154725182276</v>
      </c>
      <c r="M260" s="175">
        <f t="shared" si="55"/>
        <v>29292.383684133831</v>
      </c>
      <c r="N260" s="175">
        <f t="shared" si="65"/>
        <v>592493.38368413388</v>
      </c>
      <c r="O260" s="175">
        <f t="shared" si="66"/>
        <v>15324.161589182026</v>
      </c>
      <c r="P260" s="176">
        <f t="shared" si="56"/>
        <v>0.94972475309934012</v>
      </c>
      <c r="Q260" s="177">
        <v>10022.040493643672</v>
      </c>
      <c r="R260" s="176">
        <f t="shared" si="57"/>
        <v>0.10605935631858852</v>
      </c>
      <c r="S260" s="176">
        <f t="shared" si="58"/>
        <v>9.6104135544771235E-2</v>
      </c>
      <c r="T260" s="178">
        <v>38664</v>
      </c>
      <c r="U260" s="179">
        <v>509196</v>
      </c>
      <c r="V260" s="179">
        <v>13289.383025367993</v>
      </c>
      <c r="Y260" s="13"/>
      <c r="Z260" s="14"/>
      <c r="AA260" s="14"/>
      <c r="AB260" s="13"/>
    </row>
    <row r="261" spans="2:28">
      <c r="B261" s="171">
        <v>4627</v>
      </c>
      <c r="C261" s="171" t="s">
        <v>279</v>
      </c>
      <c r="D261" s="171">
        <v>403558</v>
      </c>
      <c r="E261" s="171">
        <f t="shared" si="53"/>
        <v>13636.480367642091</v>
      </c>
      <c r="F261" s="172">
        <f t="shared" si="54"/>
        <v>0.8451296258482075</v>
      </c>
      <c r="G261" s="173">
        <f t="shared" si="59"/>
        <v>1499.3346005572052</v>
      </c>
      <c r="H261" s="173">
        <f t="shared" si="60"/>
        <v>44371.308168889933</v>
      </c>
      <c r="I261" s="173">
        <f t="shared" si="61"/>
        <v>309.87385242505985</v>
      </c>
      <c r="J261" s="174">
        <f t="shared" si="62"/>
        <v>9170.4067886672201</v>
      </c>
      <c r="K261" s="173">
        <f t="shared" si="63"/>
        <v>126.19354328688925</v>
      </c>
      <c r="L261" s="174">
        <f t="shared" si="64"/>
        <v>3734.5717200322006</v>
      </c>
      <c r="M261" s="175">
        <f t="shared" si="55"/>
        <v>48105.879888922136</v>
      </c>
      <c r="N261" s="175">
        <f t="shared" si="65"/>
        <v>451663.87988892215</v>
      </c>
      <c r="O261" s="175">
        <f t="shared" si="66"/>
        <v>15262.008511486185</v>
      </c>
      <c r="P261" s="176">
        <f t="shared" si="56"/>
        <v>0.94587277620484445</v>
      </c>
      <c r="Q261" s="177">
        <v>13885.819951705947</v>
      </c>
      <c r="R261" s="176">
        <f t="shared" si="57"/>
        <v>0.10461847554449727</v>
      </c>
      <c r="S261" s="176">
        <f t="shared" si="58"/>
        <v>0.10308811947578997</v>
      </c>
      <c r="T261" s="178">
        <v>29594</v>
      </c>
      <c r="U261" s="179">
        <v>365337</v>
      </c>
      <c r="V261" s="179">
        <v>12362.095218759518</v>
      </c>
      <c r="Y261" s="13"/>
      <c r="Z261" s="13"/>
      <c r="AA261" s="13"/>
      <c r="AB261" s="13"/>
    </row>
    <row r="262" spans="2:28">
      <c r="B262" s="171">
        <v>4628</v>
      </c>
      <c r="C262" s="171" t="s">
        <v>280</v>
      </c>
      <c r="D262" s="171">
        <v>62734</v>
      </c>
      <c r="E262" s="171">
        <f t="shared" si="53"/>
        <v>16011.740684022459</v>
      </c>
      <c r="F262" s="172">
        <f t="shared" si="54"/>
        <v>0.99233790895020113</v>
      </c>
      <c r="G262" s="173">
        <f t="shared" si="59"/>
        <v>74.17841072898409</v>
      </c>
      <c r="H262" s="173">
        <f t="shared" si="60"/>
        <v>290.63101323615967</v>
      </c>
      <c r="I262" s="173">
        <f t="shared" si="61"/>
        <v>0</v>
      </c>
      <c r="J262" s="174">
        <f t="shared" si="62"/>
        <v>0</v>
      </c>
      <c r="K262" s="173">
        <f t="shared" si="63"/>
        <v>-183.6803091381706</v>
      </c>
      <c r="L262" s="174">
        <f t="shared" si="64"/>
        <v>-719.65945120335243</v>
      </c>
      <c r="M262" s="175">
        <f t="shared" si="55"/>
        <v>-429.02843796719276</v>
      </c>
      <c r="N262" s="175">
        <f t="shared" si="65"/>
        <v>62304.971562032806</v>
      </c>
      <c r="O262" s="175">
        <f t="shared" si="66"/>
        <v>15902.238785613274</v>
      </c>
      <c r="P262" s="176">
        <f t="shared" si="56"/>
        <v>0.98555145849251469</v>
      </c>
      <c r="Q262" s="177">
        <v>3046.7123591479412</v>
      </c>
      <c r="R262" s="176">
        <f t="shared" si="57"/>
        <v>4.3150035750511316E-2</v>
      </c>
      <c r="S262" s="176">
        <f t="shared" si="58"/>
        <v>5.8858522761557688E-2</v>
      </c>
      <c r="T262" s="178">
        <v>3918</v>
      </c>
      <c r="U262" s="179">
        <v>60139</v>
      </c>
      <c r="V262" s="179">
        <v>15121.699773698769</v>
      </c>
      <c r="Y262" s="13"/>
      <c r="Z262" s="13"/>
      <c r="AA262" s="13"/>
      <c r="AB262" s="13"/>
    </row>
    <row r="263" spans="2:28">
      <c r="B263" s="171">
        <v>4629</v>
      </c>
      <c r="C263" s="171" t="s">
        <v>281</v>
      </c>
      <c r="D263" s="171">
        <v>19344</v>
      </c>
      <c r="E263" s="171">
        <f t="shared" si="53"/>
        <v>51446.808510638301</v>
      </c>
      <c r="F263" s="172">
        <f t="shared" si="54"/>
        <v>3.1884489879699212</v>
      </c>
      <c r="G263" s="173">
        <f t="shared" si="59"/>
        <v>-21186.862285240517</v>
      </c>
      <c r="H263" s="173">
        <f t="shared" si="60"/>
        <v>-7966.2602192504337</v>
      </c>
      <c r="I263" s="173">
        <f t="shared" si="61"/>
        <v>0</v>
      </c>
      <c r="J263" s="174">
        <f t="shared" si="62"/>
        <v>0</v>
      </c>
      <c r="K263" s="173">
        <f t="shared" si="63"/>
        <v>-183.6803091381706</v>
      </c>
      <c r="L263" s="174">
        <f t="shared" si="64"/>
        <v>-69.063796235952154</v>
      </c>
      <c r="M263" s="175">
        <f t="shared" si="55"/>
        <v>-8035.3240154863861</v>
      </c>
      <c r="N263" s="175">
        <f t="shared" si="65"/>
        <v>11308.675984513615</v>
      </c>
      <c r="O263" s="175">
        <f t="shared" si="66"/>
        <v>30076.265916259614</v>
      </c>
      <c r="P263" s="176">
        <f t="shared" si="56"/>
        <v>1.8639958901004032</v>
      </c>
      <c r="Q263" s="177">
        <v>606.18148214385565</v>
      </c>
      <c r="R263" s="176">
        <f t="shared" si="57"/>
        <v>-7.7275329135661139E-2</v>
      </c>
      <c r="S263" s="176">
        <f t="shared" si="58"/>
        <v>-4.7826669427224841E-2</v>
      </c>
      <c r="T263" s="178">
        <v>376</v>
      </c>
      <c r="U263" s="179">
        <v>20964</v>
      </c>
      <c r="V263" s="179">
        <v>54030.927835051552</v>
      </c>
      <c r="Y263" s="13"/>
      <c r="Z263" s="13"/>
      <c r="AA263" s="13"/>
      <c r="AB263" s="13"/>
    </row>
    <row r="264" spans="2:28">
      <c r="B264" s="171">
        <v>4630</v>
      </c>
      <c r="C264" s="171" t="s">
        <v>282</v>
      </c>
      <c r="D264" s="171">
        <v>103449</v>
      </c>
      <c r="E264" s="171">
        <f t="shared" ref="E264:E327" si="67">D264/T264*1000</f>
        <v>12803.094059405941</v>
      </c>
      <c r="F264" s="172">
        <f t="shared" ref="F264:F327" si="68">E264/E$364</f>
        <v>0.79347997433417672</v>
      </c>
      <c r="G264" s="173">
        <f t="shared" si="59"/>
        <v>1999.3663854988949</v>
      </c>
      <c r="H264" s="173">
        <f t="shared" si="60"/>
        <v>16154.880394831071</v>
      </c>
      <c r="I264" s="173">
        <f t="shared" si="61"/>
        <v>601.55906030771212</v>
      </c>
      <c r="J264" s="174">
        <f t="shared" si="62"/>
        <v>4860.5972072863142</v>
      </c>
      <c r="K264" s="173">
        <f t="shared" si="63"/>
        <v>417.87875116954149</v>
      </c>
      <c r="L264" s="174">
        <f t="shared" si="64"/>
        <v>3376.4603094498952</v>
      </c>
      <c r="M264" s="175">
        <f t="shared" ref="M264:M327" si="69">+H264+L264</f>
        <v>19531.340704280967</v>
      </c>
      <c r="N264" s="175">
        <f t="shared" si="65"/>
        <v>122980.34070428097</v>
      </c>
      <c r="O264" s="175">
        <f t="shared" si="66"/>
        <v>15220.339196074377</v>
      </c>
      <c r="P264" s="176">
        <f t="shared" ref="P264:P327" si="70">O264/O$364</f>
        <v>0.94329029362914296</v>
      </c>
      <c r="Q264" s="177">
        <v>6839.1406808739575</v>
      </c>
      <c r="R264" s="176">
        <f t="shared" ref="R264:R327" si="71">(D264-U264)/U264</f>
        <v>0.10550782251859452</v>
      </c>
      <c r="S264" s="176">
        <f t="shared" ref="S264:S327" si="72">(E264-V264)/V264</f>
        <v>0.10797058746974972</v>
      </c>
      <c r="T264" s="178">
        <v>8080</v>
      </c>
      <c r="U264" s="179">
        <v>93576</v>
      </c>
      <c r="V264" s="179">
        <v>11555.445789083726</v>
      </c>
      <c r="Y264" s="13"/>
      <c r="Z264" s="13"/>
      <c r="AA264" s="13"/>
      <c r="AB264" s="13"/>
    </row>
    <row r="265" spans="2:28">
      <c r="B265" s="171">
        <v>4631</v>
      </c>
      <c r="C265" s="171" t="s">
        <v>283</v>
      </c>
      <c r="D265" s="171">
        <v>402367</v>
      </c>
      <c r="E265" s="171">
        <f t="shared" si="67"/>
        <v>13715.342400381771</v>
      </c>
      <c r="F265" s="172">
        <f t="shared" si="68"/>
        <v>0.85001715095923724</v>
      </c>
      <c r="G265" s="173">
        <f t="shared" si="59"/>
        <v>1452.0173809133971</v>
      </c>
      <c r="H265" s="173">
        <f t="shared" si="60"/>
        <v>42597.833903856328</v>
      </c>
      <c r="I265" s="173">
        <f t="shared" si="61"/>
        <v>282.27214096617178</v>
      </c>
      <c r="J265" s="174">
        <f t="shared" si="62"/>
        <v>8281.0177995245813</v>
      </c>
      <c r="K265" s="173">
        <f t="shared" si="63"/>
        <v>98.591831828001176</v>
      </c>
      <c r="L265" s="174">
        <f t="shared" si="64"/>
        <v>2892.3885703380702</v>
      </c>
      <c r="M265" s="175">
        <f t="shared" si="69"/>
        <v>45490.222474194401</v>
      </c>
      <c r="N265" s="175">
        <f t="shared" si="65"/>
        <v>447857.22247419442</v>
      </c>
      <c r="O265" s="175">
        <f t="shared" si="66"/>
        <v>15265.951613123168</v>
      </c>
      <c r="P265" s="176">
        <f t="shared" si="70"/>
        <v>0.94611715246039596</v>
      </c>
      <c r="Q265" s="177">
        <v>14368.451869405901</v>
      </c>
      <c r="R265" s="176">
        <f t="shared" si="71"/>
        <v>7.6509618214409936E-2</v>
      </c>
      <c r="S265" s="176">
        <f t="shared" si="72"/>
        <v>7.2363127882807368E-2</v>
      </c>
      <c r="T265" s="178">
        <v>29337</v>
      </c>
      <c r="U265" s="179">
        <v>373770</v>
      </c>
      <c r="V265" s="179">
        <v>12789.83027648508</v>
      </c>
      <c r="Y265" s="13"/>
      <c r="Z265" s="14"/>
      <c r="AA265" s="14"/>
      <c r="AB265" s="13"/>
    </row>
    <row r="266" spans="2:28">
      <c r="B266" s="171">
        <v>4632</v>
      </c>
      <c r="C266" s="171" t="s">
        <v>284</v>
      </c>
      <c r="D266" s="171">
        <v>48996</v>
      </c>
      <c r="E266" s="171">
        <f t="shared" si="67"/>
        <v>17131.46853146853</v>
      </c>
      <c r="F266" s="172">
        <f t="shared" si="68"/>
        <v>1.0617337611973412</v>
      </c>
      <c r="G266" s="173">
        <f t="shared" si="59"/>
        <v>-597.65829773865846</v>
      </c>
      <c r="H266" s="173">
        <f t="shared" si="60"/>
        <v>-1709.3027315325633</v>
      </c>
      <c r="I266" s="173">
        <f t="shared" si="61"/>
        <v>0</v>
      </c>
      <c r="J266" s="174">
        <f t="shared" si="62"/>
        <v>0</v>
      </c>
      <c r="K266" s="173">
        <f t="shared" si="63"/>
        <v>-183.6803091381706</v>
      </c>
      <c r="L266" s="174">
        <f t="shared" si="64"/>
        <v>-525.32568413516788</v>
      </c>
      <c r="M266" s="175">
        <f t="shared" si="69"/>
        <v>-2234.6284156677311</v>
      </c>
      <c r="N266" s="175">
        <f t="shared" si="65"/>
        <v>46761.371584332272</v>
      </c>
      <c r="O266" s="175">
        <f t="shared" si="66"/>
        <v>16350.129924591702</v>
      </c>
      <c r="P266" s="176">
        <f t="shared" si="70"/>
        <v>1.0133097993913707</v>
      </c>
      <c r="Q266" s="177">
        <v>-699.98127943769532</v>
      </c>
      <c r="R266" s="176">
        <f t="shared" si="71"/>
        <v>8.4102223697311643E-2</v>
      </c>
      <c r="S266" s="176">
        <f t="shared" si="72"/>
        <v>8.7892790913036353E-2</v>
      </c>
      <c r="T266" s="178">
        <v>2860</v>
      </c>
      <c r="U266" s="179">
        <v>45195</v>
      </c>
      <c r="V266" s="179">
        <v>15747.386759581883</v>
      </c>
      <c r="Y266" s="13"/>
      <c r="Z266" s="13"/>
      <c r="AA266" s="13"/>
      <c r="AB266" s="13"/>
    </row>
    <row r="267" spans="2:28">
      <c r="B267" s="171">
        <v>4633</v>
      </c>
      <c r="C267" s="171" t="s">
        <v>285</v>
      </c>
      <c r="D267" s="171">
        <v>7270</v>
      </c>
      <c r="E267" s="171">
        <f t="shared" si="67"/>
        <v>13847.619047619048</v>
      </c>
      <c r="F267" s="172">
        <f t="shared" si="68"/>
        <v>0.85821508109767408</v>
      </c>
      <c r="G267" s="173">
        <f t="shared" si="59"/>
        <v>1372.651392571031</v>
      </c>
      <c r="H267" s="173">
        <f t="shared" si="60"/>
        <v>720.64198109979122</v>
      </c>
      <c r="I267" s="173">
        <f t="shared" si="61"/>
        <v>235.97531443312491</v>
      </c>
      <c r="J267" s="174">
        <f t="shared" si="62"/>
        <v>123.88704007739057</v>
      </c>
      <c r="K267" s="173">
        <f t="shared" si="63"/>
        <v>52.295005294954308</v>
      </c>
      <c r="L267" s="174">
        <f t="shared" si="64"/>
        <v>27.454877779851014</v>
      </c>
      <c r="M267" s="175">
        <f t="shared" si="69"/>
        <v>748.09685887964224</v>
      </c>
      <c r="N267" s="175">
        <f t="shared" si="65"/>
        <v>8018.0968588796422</v>
      </c>
      <c r="O267" s="175">
        <f t="shared" si="66"/>
        <v>15272.565445485032</v>
      </c>
      <c r="P267" s="176">
        <f t="shared" si="70"/>
        <v>0.94652704896731776</v>
      </c>
      <c r="Q267" s="177">
        <v>354.88732765579624</v>
      </c>
      <c r="R267" s="176">
        <f t="shared" si="71"/>
        <v>3.0913216108905274E-2</v>
      </c>
      <c r="S267" s="176">
        <f t="shared" si="72"/>
        <v>7.6077033195581192E-2</v>
      </c>
      <c r="T267" s="178">
        <v>525</v>
      </c>
      <c r="U267" s="179">
        <v>7052</v>
      </c>
      <c r="V267" s="179">
        <v>12868.613138686131</v>
      </c>
      <c r="Y267" s="13"/>
      <c r="Z267" s="13"/>
    </row>
    <row r="268" spans="2:28">
      <c r="B268" s="171">
        <v>4634</v>
      </c>
      <c r="C268" s="171" t="s">
        <v>286</v>
      </c>
      <c r="D268" s="171">
        <v>33879</v>
      </c>
      <c r="E268" s="171">
        <f t="shared" si="67"/>
        <v>20409.036144578313</v>
      </c>
      <c r="F268" s="172">
        <f t="shared" si="68"/>
        <v>1.2648631183247503</v>
      </c>
      <c r="G268" s="173">
        <f t="shared" si="59"/>
        <v>-2564.1988656045278</v>
      </c>
      <c r="H268" s="173">
        <f t="shared" si="60"/>
        <v>-4256.5701169035165</v>
      </c>
      <c r="I268" s="173">
        <f t="shared" si="61"/>
        <v>0</v>
      </c>
      <c r="J268" s="174">
        <f t="shared" si="62"/>
        <v>0</v>
      </c>
      <c r="K268" s="173">
        <f t="shared" si="63"/>
        <v>-183.6803091381706</v>
      </c>
      <c r="L268" s="174">
        <f t="shared" si="64"/>
        <v>-304.9093131693632</v>
      </c>
      <c r="M268" s="175">
        <f t="shared" si="69"/>
        <v>-4561.4794300728799</v>
      </c>
      <c r="N268" s="175">
        <f t="shared" si="65"/>
        <v>29317.520569927121</v>
      </c>
      <c r="O268" s="175">
        <f t="shared" si="66"/>
        <v>17661.156969835618</v>
      </c>
      <c r="P268" s="176">
        <f t="shared" si="70"/>
        <v>1.0945615422423345</v>
      </c>
      <c r="Q268" s="177">
        <v>860.09058606063809</v>
      </c>
      <c r="R268" s="176">
        <f t="shared" si="71"/>
        <v>9.655789003129191E-3</v>
      </c>
      <c r="S268" s="176">
        <f t="shared" si="72"/>
        <v>2.8510806749573177E-2</v>
      </c>
      <c r="T268" s="178">
        <v>1660</v>
      </c>
      <c r="U268" s="179">
        <v>33555</v>
      </c>
      <c r="V268" s="179">
        <v>19843.287995269071</v>
      </c>
      <c r="Y268" s="13"/>
      <c r="Z268" s="13"/>
    </row>
    <row r="269" spans="2:28">
      <c r="B269" s="171">
        <v>4635</v>
      </c>
      <c r="C269" s="171" t="s">
        <v>287</v>
      </c>
      <c r="D269" s="171">
        <v>37722</v>
      </c>
      <c r="E269" s="171">
        <f t="shared" si="67"/>
        <v>16602.992957746479</v>
      </c>
      <c r="F269" s="172">
        <f t="shared" si="68"/>
        <v>1.0289811482174229</v>
      </c>
      <c r="G269" s="173">
        <f t="shared" si="59"/>
        <v>-280.57295350542773</v>
      </c>
      <c r="H269" s="173">
        <f t="shared" si="60"/>
        <v>-637.46175036433181</v>
      </c>
      <c r="I269" s="173">
        <f t="shared" si="61"/>
        <v>0</v>
      </c>
      <c r="J269" s="174">
        <f t="shared" si="62"/>
        <v>0</v>
      </c>
      <c r="K269" s="173">
        <f t="shared" si="63"/>
        <v>-183.6803091381706</v>
      </c>
      <c r="L269" s="174">
        <f t="shared" si="64"/>
        <v>-417.32166236192359</v>
      </c>
      <c r="M269" s="175">
        <f t="shared" si="69"/>
        <v>-1054.7834127262554</v>
      </c>
      <c r="N269" s="175">
        <f t="shared" si="65"/>
        <v>36667.216587273746</v>
      </c>
      <c r="O269" s="175">
        <f t="shared" si="66"/>
        <v>16138.73969510288</v>
      </c>
      <c r="P269" s="176">
        <f t="shared" si="70"/>
        <v>1.0002087541994034</v>
      </c>
      <c r="Q269" s="177">
        <v>324.75193465648658</v>
      </c>
      <c r="R269" s="176">
        <f t="shared" si="71"/>
        <v>0.11412369307106149</v>
      </c>
      <c r="S269" s="176">
        <f t="shared" si="72"/>
        <v>0.1263829766655935</v>
      </c>
      <c r="T269" s="178">
        <v>2272</v>
      </c>
      <c r="U269" s="179">
        <v>33858</v>
      </c>
      <c r="V269" s="179">
        <v>14740.095777100565</v>
      </c>
      <c r="Y269" s="13"/>
      <c r="Z269" s="13"/>
    </row>
    <row r="270" spans="2:28">
      <c r="B270" s="171">
        <v>4636</v>
      </c>
      <c r="C270" s="171" t="s">
        <v>288</v>
      </c>
      <c r="D270" s="171">
        <v>11710</v>
      </c>
      <c r="E270" s="171">
        <f t="shared" si="67"/>
        <v>14898.21882951654</v>
      </c>
      <c r="F270" s="172">
        <f t="shared" si="68"/>
        <v>0.92332667709997618</v>
      </c>
      <c r="G270" s="173">
        <f t="shared" si="59"/>
        <v>742.29152343253588</v>
      </c>
      <c r="H270" s="173">
        <f t="shared" si="60"/>
        <v>583.44113741797321</v>
      </c>
      <c r="I270" s="173">
        <f t="shared" si="61"/>
        <v>0</v>
      </c>
      <c r="J270" s="174">
        <f t="shared" si="62"/>
        <v>0</v>
      </c>
      <c r="K270" s="173">
        <f t="shared" si="63"/>
        <v>-183.6803091381706</v>
      </c>
      <c r="L270" s="174">
        <f t="shared" si="64"/>
        <v>-144.37272298260208</v>
      </c>
      <c r="M270" s="175">
        <f t="shared" si="69"/>
        <v>439.0684144353711</v>
      </c>
      <c r="N270" s="175">
        <f t="shared" si="65"/>
        <v>12149.068414435371</v>
      </c>
      <c r="O270" s="175">
        <f t="shared" si="66"/>
        <v>15456.830043810905</v>
      </c>
      <c r="P270" s="176">
        <f t="shared" si="70"/>
        <v>0.95794696575242466</v>
      </c>
      <c r="Q270" s="177">
        <v>340.82192809859134</v>
      </c>
      <c r="R270" s="176">
        <f t="shared" si="71"/>
        <v>4.9776862341228975E-3</v>
      </c>
      <c r="S270" s="176">
        <f t="shared" si="72"/>
        <v>2.5435247277056695E-2</v>
      </c>
      <c r="T270" s="178">
        <v>786</v>
      </c>
      <c r="U270" s="179">
        <v>11652</v>
      </c>
      <c r="V270" s="179">
        <v>14528.678304239402</v>
      </c>
      <c r="Y270" s="13"/>
      <c r="Z270" s="13"/>
      <c r="AA270" s="13"/>
      <c r="AB270" s="13"/>
    </row>
    <row r="271" spans="2:28">
      <c r="B271" s="171">
        <v>4637</v>
      </c>
      <c r="C271" s="171" t="s">
        <v>289</v>
      </c>
      <c r="D271" s="171">
        <v>20388</v>
      </c>
      <c r="E271" s="171">
        <f t="shared" si="67"/>
        <v>15755.795981452859</v>
      </c>
      <c r="F271" s="172">
        <f t="shared" si="68"/>
        <v>0.97647557168363275</v>
      </c>
      <c r="G271" s="173">
        <f t="shared" si="59"/>
        <v>227.74523227074459</v>
      </c>
      <c r="H271" s="173">
        <f t="shared" si="60"/>
        <v>294.70233055834348</v>
      </c>
      <c r="I271" s="173">
        <f t="shared" si="61"/>
        <v>0</v>
      </c>
      <c r="J271" s="174">
        <f t="shared" si="62"/>
        <v>0</v>
      </c>
      <c r="K271" s="173">
        <f t="shared" si="63"/>
        <v>-183.6803091381706</v>
      </c>
      <c r="L271" s="174">
        <f t="shared" si="64"/>
        <v>-237.68232002479274</v>
      </c>
      <c r="M271" s="175">
        <f t="shared" si="69"/>
        <v>57.020010533550732</v>
      </c>
      <c r="N271" s="175">
        <f t="shared" si="65"/>
        <v>20445.02001053355</v>
      </c>
      <c r="O271" s="175">
        <f t="shared" si="66"/>
        <v>15799.860904585434</v>
      </c>
      <c r="P271" s="176">
        <f t="shared" si="70"/>
        <v>0.97920652358588733</v>
      </c>
      <c r="Q271" s="177">
        <v>-157.82649496236968</v>
      </c>
      <c r="R271" s="176">
        <f t="shared" si="71"/>
        <v>7.747595391607652E-2</v>
      </c>
      <c r="S271" s="176">
        <f t="shared" si="72"/>
        <v>0.10578675950583437</v>
      </c>
      <c r="T271" s="178">
        <v>1294</v>
      </c>
      <c r="U271" s="179">
        <v>18922</v>
      </c>
      <c r="V271" s="179">
        <v>14248.493975903613</v>
      </c>
      <c r="Y271" s="13"/>
      <c r="Z271" s="13"/>
      <c r="AA271" s="13"/>
      <c r="AB271" s="13"/>
    </row>
    <row r="272" spans="2:28">
      <c r="B272" s="171">
        <v>4638</v>
      </c>
      <c r="C272" s="171" t="s">
        <v>290</v>
      </c>
      <c r="D272" s="171">
        <v>71852</v>
      </c>
      <c r="E272" s="171">
        <f t="shared" si="67"/>
        <v>17745.61620153124</v>
      </c>
      <c r="F272" s="172">
        <f t="shared" si="68"/>
        <v>1.099795957352242</v>
      </c>
      <c r="G272" s="173">
        <f t="shared" si="59"/>
        <v>-966.14689977628439</v>
      </c>
      <c r="H272" s="173">
        <f t="shared" si="60"/>
        <v>-3911.9287971941753</v>
      </c>
      <c r="I272" s="173">
        <f t="shared" si="61"/>
        <v>0</v>
      </c>
      <c r="J272" s="174">
        <f t="shared" si="62"/>
        <v>0</v>
      </c>
      <c r="K272" s="173">
        <f t="shared" si="63"/>
        <v>-183.6803091381706</v>
      </c>
      <c r="L272" s="174">
        <f t="shared" si="64"/>
        <v>-743.72157170045273</v>
      </c>
      <c r="M272" s="175">
        <f t="shared" si="69"/>
        <v>-4655.6503688946277</v>
      </c>
      <c r="N272" s="175">
        <f t="shared" si="65"/>
        <v>67196.349631105375</v>
      </c>
      <c r="O272" s="175">
        <f t="shared" si="66"/>
        <v>16595.788992616788</v>
      </c>
      <c r="P272" s="176">
        <f t="shared" si="70"/>
        <v>1.0285346778533311</v>
      </c>
      <c r="Q272" s="177">
        <v>1636.016013831043</v>
      </c>
      <c r="R272" s="180">
        <f t="shared" si="71"/>
        <v>8.9525080366349249E-2</v>
      </c>
      <c r="S272" s="180">
        <f t="shared" si="72"/>
        <v>0.10351749927942636</v>
      </c>
      <c r="T272" s="178">
        <v>4049</v>
      </c>
      <c r="U272" s="179">
        <v>65948</v>
      </c>
      <c r="V272" s="179">
        <v>16080.955864423313</v>
      </c>
      <c r="W272" s="1"/>
      <c r="X272" s="101"/>
      <c r="Y272" s="14"/>
      <c r="Z272" s="14"/>
      <c r="AA272" s="13"/>
      <c r="AB272" s="13"/>
    </row>
    <row r="273" spans="2:28">
      <c r="B273" s="171">
        <v>4639</v>
      </c>
      <c r="C273" s="171" t="s">
        <v>291</v>
      </c>
      <c r="D273" s="171">
        <v>47240</v>
      </c>
      <c r="E273" s="171">
        <f t="shared" si="67"/>
        <v>18092.684795097663</v>
      </c>
      <c r="F273" s="172">
        <f t="shared" si="68"/>
        <v>1.1213057562678379</v>
      </c>
      <c r="G273" s="173">
        <f t="shared" si="59"/>
        <v>-1174.3880559161378</v>
      </c>
      <c r="H273" s="173">
        <f t="shared" si="60"/>
        <v>-3066.3272139970359</v>
      </c>
      <c r="I273" s="173">
        <f t="shared" si="61"/>
        <v>0</v>
      </c>
      <c r="J273" s="174">
        <f t="shared" si="62"/>
        <v>0</v>
      </c>
      <c r="K273" s="173">
        <f t="shared" si="63"/>
        <v>-183.6803091381706</v>
      </c>
      <c r="L273" s="174">
        <f t="shared" si="64"/>
        <v>-479.58928715976344</v>
      </c>
      <c r="M273" s="175">
        <f t="shared" si="69"/>
        <v>-3545.9165011567993</v>
      </c>
      <c r="N273" s="175">
        <f t="shared" si="65"/>
        <v>43694.083498843203</v>
      </c>
      <c r="O273" s="175">
        <f t="shared" si="66"/>
        <v>16734.616430043356</v>
      </c>
      <c r="P273" s="176">
        <f t="shared" si="70"/>
        <v>1.0371385974195695</v>
      </c>
      <c r="Q273" s="177">
        <v>538.07513265320904</v>
      </c>
      <c r="R273" s="180">
        <f t="shared" si="71"/>
        <v>6.8802461594153708E-2</v>
      </c>
      <c r="S273" s="180">
        <f t="shared" si="72"/>
        <v>7.8626766105168569E-2</v>
      </c>
      <c r="T273" s="178">
        <v>2611</v>
      </c>
      <c r="U273" s="179">
        <v>44199</v>
      </c>
      <c r="V273" s="179">
        <v>16773.814041745729</v>
      </c>
      <c r="W273" s="1"/>
      <c r="X273" s="1"/>
      <c r="Y273" s="14"/>
      <c r="Z273" s="14"/>
      <c r="AA273" s="13"/>
      <c r="AB273" s="13"/>
    </row>
    <row r="274" spans="2:28">
      <c r="B274" s="171">
        <v>4640</v>
      </c>
      <c r="C274" s="171" t="s">
        <v>292</v>
      </c>
      <c r="D274" s="171">
        <v>165965</v>
      </c>
      <c r="E274" s="171">
        <f t="shared" si="67"/>
        <v>13902.244932149439</v>
      </c>
      <c r="F274" s="172">
        <f t="shared" si="68"/>
        <v>0.86160055536303826</v>
      </c>
      <c r="G274" s="173">
        <f t="shared" si="59"/>
        <v>1339.8758618527966</v>
      </c>
      <c r="H274" s="173">
        <f t="shared" si="60"/>
        <v>15995.438038798686</v>
      </c>
      <c r="I274" s="173">
        <f t="shared" si="61"/>
        <v>216.85625484748806</v>
      </c>
      <c r="J274" s="174">
        <f t="shared" si="62"/>
        <v>2588.8299703693124</v>
      </c>
      <c r="K274" s="173">
        <f t="shared" si="63"/>
        <v>33.17594570931746</v>
      </c>
      <c r="L274" s="174">
        <f t="shared" si="64"/>
        <v>396.05443987783184</v>
      </c>
      <c r="M274" s="175">
        <f t="shared" si="69"/>
        <v>16391.492478676519</v>
      </c>
      <c r="N274" s="175">
        <f t="shared" si="65"/>
        <v>182356.49247867652</v>
      </c>
      <c r="O274" s="175">
        <f t="shared" si="66"/>
        <v>15275.296739711554</v>
      </c>
      <c r="P274" s="176">
        <f t="shared" si="70"/>
        <v>0.94669632268058612</v>
      </c>
      <c r="Q274" s="177">
        <v>8429.7304143902747</v>
      </c>
      <c r="R274" s="180">
        <f t="shared" si="71"/>
        <v>7.3144394224489664E-2</v>
      </c>
      <c r="S274" s="180">
        <f t="shared" si="72"/>
        <v>6.4964117806795924E-2</v>
      </c>
      <c r="T274" s="178">
        <v>11938</v>
      </c>
      <c r="U274" s="179">
        <v>154653</v>
      </c>
      <c r="V274" s="179">
        <v>13054.190934413775</v>
      </c>
      <c r="W274" s="1"/>
      <c r="X274" s="101"/>
      <c r="Y274" s="14"/>
      <c r="Z274" s="14"/>
      <c r="AA274" s="14"/>
      <c r="AB274" s="13"/>
    </row>
    <row r="275" spans="2:28">
      <c r="B275" s="171">
        <v>4641</v>
      </c>
      <c r="C275" s="171" t="s">
        <v>293</v>
      </c>
      <c r="D275" s="171">
        <v>55328</v>
      </c>
      <c r="E275" s="171">
        <f t="shared" si="67"/>
        <v>31135.621834552618</v>
      </c>
      <c r="F275" s="172">
        <f t="shared" si="68"/>
        <v>1.9296501532775405</v>
      </c>
      <c r="G275" s="173">
        <f t="shared" si="59"/>
        <v>-9000.1502795891101</v>
      </c>
      <c r="H275" s="173">
        <f t="shared" si="60"/>
        <v>-15993.267046829849</v>
      </c>
      <c r="I275" s="173">
        <f t="shared" si="61"/>
        <v>0</v>
      </c>
      <c r="J275" s="174">
        <f t="shared" si="62"/>
        <v>0</v>
      </c>
      <c r="K275" s="173">
        <f t="shared" si="63"/>
        <v>-183.6803091381706</v>
      </c>
      <c r="L275" s="174">
        <f t="shared" si="64"/>
        <v>-326.39990933852914</v>
      </c>
      <c r="M275" s="175">
        <f t="shared" si="69"/>
        <v>-16319.666956168378</v>
      </c>
      <c r="N275" s="175">
        <f t="shared" si="65"/>
        <v>39008.333043831619</v>
      </c>
      <c r="O275" s="175">
        <f t="shared" si="66"/>
        <v>21951.791245825334</v>
      </c>
      <c r="P275" s="176">
        <f t="shared" si="70"/>
        <v>1.3604763562234503</v>
      </c>
      <c r="Q275" s="177">
        <v>935.66407917454853</v>
      </c>
      <c r="R275" s="180">
        <f t="shared" si="71"/>
        <v>-1.2275254531013071E-3</v>
      </c>
      <c r="S275" s="180">
        <f t="shared" si="72"/>
        <v>1.0206962116076452E-3</v>
      </c>
      <c r="T275" s="178">
        <v>1777</v>
      </c>
      <c r="U275" s="179">
        <v>55396</v>
      </c>
      <c r="V275" s="179">
        <v>31103.874227961816</v>
      </c>
      <c r="Y275" s="13"/>
      <c r="Z275" s="13"/>
      <c r="AA275" s="13"/>
      <c r="AB275" s="13"/>
    </row>
    <row r="276" spans="2:28">
      <c r="B276" s="171">
        <v>4642</v>
      </c>
      <c r="C276" s="171" t="s">
        <v>294</v>
      </c>
      <c r="D276" s="171">
        <v>43052</v>
      </c>
      <c r="E276" s="171">
        <f t="shared" si="67"/>
        <v>20221.70032879286</v>
      </c>
      <c r="F276" s="172">
        <f t="shared" si="68"/>
        <v>1.2532528608657645</v>
      </c>
      <c r="G276" s="173">
        <f t="shared" si="59"/>
        <v>-2451.7973761332564</v>
      </c>
      <c r="H276" s="173">
        <f t="shared" si="60"/>
        <v>-5219.8766137877028</v>
      </c>
      <c r="I276" s="173">
        <f t="shared" si="61"/>
        <v>0</v>
      </c>
      <c r="J276" s="174">
        <f t="shared" si="62"/>
        <v>0</v>
      </c>
      <c r="K276" s="173">
        <f t="shared" si="63"/>
        <v>-183.6803091381706</v>
      </c>
      <c r="L276" s="174">
        <f t="shared" si="64"/>
        <v>-391.05537815516522</v>
      </c>
      <c r="M276" s="175">
        <f t="shared" si="69"/>
        <v>-5610.9319919428681</v>
      </c>
      <c r="N276" s="175">
        <f t="shared" si="65"/>
        <v>37441.068008057133</v>
      </c>
      <c r="O276" s="175">
        <f t="shared" si="66"/>
        <v>17586.222643521436</v>
      </c>
      <c r="P276" s="176">
        <f t="shared" si="70"/>
        <v>1.0899174392587403</v>
      </c>
      <c r="Q276" s="177">
        <v>1023.0509986283741</v>
      </c>
      <c r="R276" s="180">
        <f t="shared" si="71"/>
        <v>5.0023170166581303E-2</v>
      </c>
      <c r="S276" s="180">
        <f t="shared" si="72"/>
        <v>4.854356964497511E-2</v>
      </c>
      <c r="T276" s="178">
        <v>2129</v>
      </c>
      <c r="U276" s="179">
        <v>41001</v>
      </c>
      <c r="V276" s="179">
        <v>19285.512699905925</v>
      </c>
      <c r="Y276" s="13"/>
      <c r="Z276" s="13"/>
      <c r="AA276" s="13"/>
      <c r="AB276" s="13"/>
    </row>
    <row r="277" spans="2:28">
      <c r="B277" s="171">
        <v>4643</v>
      </c>
      <c r="C277" s="171" t="s">
        <v>295</v>
      </c>
      <c r="D277" s="171">
        <v>103839</v>
      </c>
      <c r="E277" s="171">
        <f t="shared" si="67"/>
        <v>20084.912959381043</v>
      </c>
      <c r="F277" s="172">
        <f t="shared" si="68"/>
        <v>1.2447753758245304</v>
      </c>
      <c r="G277" s="173">
        <f t="shared" si="59"/>
        <v>-2369.7249544861661</v>
      </c>
      <c r="H277" s="173">
        <f t="shared" si="60"/>
        <v>-12251.478014693477</v>
      </c>
      <c r="I277" s="173">
        <f t="shared" si="61"/>
        <v>0</v>
      </c>
      <c r="J277" s="174">
        <f t="shared" si="62"/>
        <v>0</v>
      </c>
      <c r="K277" s="173">
        <f t="shared" si="63"/>
        <v>-183.6803091381706</v>
      </c>
      <c r="L277" s="174">
        <f t="shared" si="64"/>
        <v>-949.62719824434203</v>
      </c>
      <c r="M277" s="175">
        <f t="shared" si="69"/>
        <v>-13201.105212937819</v>
      </c>
      <c r="N277" s="175">
        <f t="shared" si="65"/>
        <v>90637.894787062178</v>
      </c>
      <c r="O277" s="175">
        <f t="shared" si="66"/>
        <v>17531.507695756707</v>
      </c>
      <c r="P277" s="176">
        <f t="shared" si="70"/>
        <v>1.0865264452422465</v>
      </c>
      <c r="Q277" s="177">
        <v>-1067.9046205219838</v>
      </c>
      <c r="R277" s="180">
        <f t="shared" si="71"/>
        <v>8.0024962296531277E-2</v>
      </c>
      <c r="S277" s="180">
        <f t="shared" si="72"/>
        <v>8.482971551371124E-2</v>
      </c>
      <c r="T277" s="178">
        <v>5170</v>
      </c>
      <c r="U277" s="179">
        <v>96145</v>
      </c>
      <c r="V277" s="179">
        <v>18514.346235316771</v>
      </c>
      <c r="Y277" s="13"/>
      <c r="Z277" s="13"/>
      <c r="AA277" s="13"/>
      <c r="AB277" s="13"/>
    </row>
    <row r="278" spans="2:28">
      <c r="B278" s="171">
        <v>4644</v>
      </c>
      <c r="C278" s="171" t="s">
        <v>296</v>
      </c>
      <c r="D278" s="171">
        <v>98889</v>
      </c>
      <c r="E278" s="171">
        <f t="shared" si="67"/>
        <v>19057.429177105416</v>
      </c>
      <c r="F278" s="172">
        <f t="shared" si="68"/>
        <v>1.1810964087400164</v>
      </c>
      <c r="G278" s="173">
        <f t="shared" si="59"/>
        <v>-1753.2346851207897</v>
      </c>
      <c r="H278" s="173">
        <f t="shared" si="60"/>
        <v>-9097.5347810917774</v>
      </c>
      <c r="I278" s="173">
        <f t="shared" si="61"/>
        <v>0</v>
      </c>
      <c r="J278" s="174">
        <f t="shared" si="62"/>
        <v>0</v>
      </c>
      <c r="K278" s="173">
        <f t="shared" si="63"/>
        <v>-183.6803091381706</v>
      </c>
      <c r="L278" s="174">
        <f t="shared" si="64"/>
        <v>-953.11712411796725</v>
      </c>
      <c r="M278" s="175">
        <f t="shared" si="69"/>
        <v>-10050.651905209745</v>
      </c>
      <c r="N278" s="175">
        <f t="shared" si="65"/>
        <v>88838.348094790257</v>
      </c>
      <c r="O278" s="175">
        <f t="shared" si="66"/>
        <v>17120.514182846455</v>
      </c>
      <c r="P278" s="176">
        <f t="shared" si="70"/>
        <v>1.0610548584084407</v>
      </c>
      <c r="Q278" s="177">
        <v>3698.9577416076172</v>
      </c>
      <c r="R278" s="180">
        <f t="shared" si="71"/>
        <v>4.8864046159394159E-2</v>
      </c>
      <c r="S278" s="180">
        <f t="shared" si="72"/>
        <v>4.5832062984911513E-2</v>
      </c>
      <c r="T278" s="178">
        <v>5189</v>
      </c>
      <c r="U278" s="179">
        <v>94282</v>
      </c>
      <c r="V278" s="179">
        <v>18222.265172013915</v>
      </c>
      <c r="Y278" s="13"/>
      <c r="Z278" s="13"/>
      <c r="AA278" s="13"/>
      <c r="AB278" s="13"/>
    </row>
    <row r="279" spans="2:28">
      <c r="B279" s="171">
        <v>4645</v>
      </c>
      <c r="C279" s="171" t="s">
        <v>297</v>
      </c>
      <c r="D279" s="171">
        <v>41117</v>
      </c>
      <c r="E279" s="171">
        <f t="shared" si="67"/>
        <v>13746.907388833166</v>
      </c>
      <c r="F279" s="172">
        <f t="shared" si="68"/>
        <v>0.85197341138426086</v>
      </c>
      <c r="G279" s="173">
        <f t="shared" si="59"/>
        <v>1433.0783878425602</v>
      </c>
      <c r="H279" s="173">
        <f t="shared" si="60"/>
        <v>4286.3374580370983</v>
      </c>
      <c r="I279" s="173">
        <f t="shared" si="61"/>
        <v>271.22439500818354</v>
      </c>
      <c r="J279" s="174">
        <f t="shared" si="62"/>
        <v>811.23216546947697</v>
      </c>
      <c r="K279" s="173">
        <f t="shared" si="63"/>
        <v>87.544085870012935</v>
      </c>
      <c r="L279" s="174">
        <f t="shared" si="64"/>
        <v>261.84436083720868</v>
      </c>
      <c r="M279" s="175">
        <f t="shared" si="69"/>
        <v>4548.1818188743073</v>
      </c>
      <c r="N279" s="175">
        <f t="shared" si="65"/>
        <v>45665.181818874305</v>
      </c>
      <c r="O279" s="175">
        <f t="shared" si="66"/>
        <v>15267.52986254574</v>
      </c>
      <c r="P279" s="176">
        <f t="shared" si="70"/>
        <v>0.9462149654816473</v>
      </c>
      <c r="Q279" s="177">
        <v>1841.5935181304512</v>
      </c>
      <c r="R279" s="180">
        <f t="shared" si="71"/>
        <v>6.9835818177087394E-2</v>
      </c>
      <c r="S279" s="180">
        <f t="shared" si="72"/>
        <v>7.6989518064597209E-2</v>
      </c>
      <c r="T279" s="178">
        <v>2991</v>
      </c>
      <c r="U279" s="179">
        <v>38433</v>
      </c>
      <c r="V279" s="179">
        <v>12764.197940883427</v>
      </c>
      <c r="Y279" s="13"/>
      <c r="Z279" s="13"/>
      <c r="AA279" s="13"/>
      <c r="AB279" s="13"/>
    </row>
    <row r="280" spans="2:28">
      <c r="B280" s="171">
        <v>4646</v>
      </c>
      <c r="C280" s="171" t="s">
        <v>298</v>
      </c>
      <c r="D280" s="171">
        <v>35948</v>
      </c>
      <c r="E280" s="171">
        <f t="shared" si="67"/>
        <v>12460.311958405546</v>
      </c>
      <c r="F280" s="172">
        <f t="shared" si="68"/>
        <v>0.77223583354742775</v>
      </c>
      <c r="G280" s="173">
        <f t="shared" si="59"/>
        <v>2205.035646099132</v>
      </c>
      <c r="H280" s="173">
        <f t="shared" si="60"/>
        <v>6361.5278389959958</v>
      </c>
      <c r="I280" s="173">
        <f t="shared" si="61"/>
        <v>721.53279565785056</v>
      </c>
      <c r="J280" s="174">
        <f t="shared" si="62"/>
        <v>2081.6221154728987</v>
      </c>
      <c r="K280" s="173">
        <f t="shared" si="63"/>
        <v>537.85248651967993</v>
      </c>
      <c r="L280" s="174">
        <f t="shared" si="64"/>
        <v>1551.7044236092765</v>
      </c>
      <c r="M280" s="175">
        <f t="shared" si="69"/>
        <v>7913.2322626052719</v>
      </c>
      <c r="N280" s="175">
        <f t="shared" si="65"/>
        <v>43861.23226260527</v>
      </c>
      <c r="O280" s="175">
        <f t="shared" si="66"/>
        <v>15203.200091024357</v>
      </c>
      <c r="P280" s="176">
        <f t="shared" si="70"/>
        <v>0.9422280865898055</v>
      </c>
      <c r="Q280" s="177">
        <v>3767.3232195942337</v>
      </c>
      <c r="R280" s="180">
        <f t="shared" si="71"/>
        <v>0.15258584757446536</v>
      </c>
      <c r="S280" s="180">
        <f t="shared" si="72"/>
        <v>0.11942653202899541</v>
      </c>
      <c r="T280" s="178">
        <v>2885</v>
      </c>
      <c r="U280" s="179">
        <v>31189</v>
      </c>
      <c r="V280" s="179">
        <v>11130.977872947895</v>
      </c>
      <c r="Y280" s="13"/>
      <c r="Z280" s="13"/>
      <c r="AA280" s="13"/>
      <c r="AB280" s="13"/>
    </row>
    <row r="281" spans="2:28">
      <c r="B281" s="171">
        <v>4647</v>
      </c>
      <c r="C281" s="171" t="s">
        <v>299</v>
      </c>
      <c r="D281" s="171">
        <v>323847</v>
      </c>
      <c r="E281" s="171">
        <f t="shared" si="67"/>
        <v>14706.948228882833</v>
      </c>
      <c r="F281" s="172">
        <f t="shared" si="68"/>
        <v>0.9114725588237601</v>
      </c>
      <c r="G281" s="173">
        <f t="shared" si="59"/>
        <v>857.05388381275986</v>
      </c>
      <c r="H281" s="173">
        <f t="shared" si="60"/>
        <v>18872.326521556974</v>
      </c>
      <c r="I281" s="173">
        <f t="shared" si="61"/>
        <v>0</v>
      </c>
      <c r="J281" s="174">
        <f t="shared" si="62"/>
        <v>0</v>
      </c>
      <c r="K281" s="173">
        <f t="shared" si="63"/>
        <v>-183.6803091381706</v>
      </c>
      <c r="L281" s="174">
        <f t="shared" si="64"/>
        <v>-4044.6404072225168</v>
      </c>
      <c r="M281" s="175">
        <f t="shared" si="69"/>
        <v>14827.686114334458</v>
      </c>
      <c r="N281" s="175">
        <f t="shared" si="65"/>
        <v>338674.68611433444</v>
      </c>
      <c r="O281" s="175">
        <f t="shared" si="66"/>
        <v>15380.321803557421</v>
      </c>
      <c r="P281" s="176">
        <f t="shared" si="70"/>
        <v>0.95320531844193812</v>
      </c>
      <c r="Q281" s="177">
        <v>6742.4112681055767</v>
      </c>
      <c r="R281" s="180">
        <f t="shared" si="71"/>
        <v>9.7436748968125417E-2</v>
      </c>
      <c r="S281" s="180">
        <f t="shared" si="72"/>
        <v>9.7935130779645843E-2</v>
      </c>
      <c r="T281" s="178">
        <v>22020</v>
      </c>
      <c r="U281" s="179">
        <v>295094</v>
      </c>
      <c r="V281" s="179">
        <v>13395.097594189741</v>
      </c>
      <c r="Y281" s="13"/>
      <c r="Z281" s="14"/>
      <c r="AA281" s="14"/>
      <c r="AB281" s="13"/>
    </row>
    <row r="282" spans="2:28">
      <c r="B282" s="171">
        <v>4648</v>
      </c>
      <c r="C282" s="171" t="s">
        <v>300</v>
      </c>
      <c r="D282" s="171">
        <v>62663</v>
      </c>
      <c r="E282" s="171">
        <f t="shared" si="67"/>
        <v>17420.906310814567</v>
      </c>
      <c r="F282" s="172">
        <f t="shared" si="68"/>
        <v>1.079671853400773</v>
      </c>
      <c r="G282" s="173">
        <f t="shared" si="59"/>
        <v>-771.32096534628067</v>
      </c>
      <c r="H282" s="173">
        <f t="shared" si="60"/>
        <v>-2774.4415123505719</v>
      </c>
      <c r="I282" s="173">
        <f t="shared" si="61"/>
        <v>0</v>
      </c>
      <c r="J282" s="174">
        <f t="shared" si="62"/>
        <v>0</v>
      </c>
      <c r="K282" s="173">
        <f t="shared" si="63"/>
        <v>-183.6803091381706</v>
      </c>
      <c r="L282" s="174">
        <f t="shared" si="64"/>
        <v>-660.69807196999966</v>
      </c>
      <c r="M282" s="175">
        <f t="shared" si="69"/>
        <v>-3435.1395843205714</v>
      </c>
      <c r="N282" s="175">
        <f t="shared" si="65"/>
        <v>59227.860415679432</v>
      </c>
      <c r="O282" s="175">
        <f t="shared" si="66"/>
        <v>16465.905036330118</v>
      </c>
      <c r="P282" s="176">
        <f t="shared" si="70"/>
        <v>1.0204850362727436</v>
      </c>
      <c r="Q282" s="177">
        <v>1806.7850831687433</v>
      </c>
      <c r="R282" s="180">
        <f t="shared" si="71"/>
        <v>7.2427307422429879E-2</v>
      </c>
      <c r="S282" s="180">
        <f t="shared" si="72"/>
        <v>8.1967945130941841E-2</v>
      </c>
      <c r="T282" s="178">
        <v>3597</v>
      </c>
      <c r="U282" s="179">
        <v>58431</v>
      </c>
      <c r="V282" s="179">
        <v>16101.129787820337</v>
      </c>
      <c r="Y282" s="13"/>
      <c r="Z282" s="13"/>
      <c r="AA282" s="13"/>
      <c r="AB282" s="13"/>
    </row>
    <row r="283" spans="2:28">
      <c r="B283" s="171">
        <v>4649</v>
      </c>
      <c r="C283" s="171" t="s">
        <v>301</v>
      </c>
      <c r="D283" s="171">
        <v>123806</v>
      </c>
      <c r="E283" s="171">
        <f t="shared" si="67"/>
        <v>13008.931385940947</v>
      </c>
      <c r="F283" s="172">
        <f t="shared" si="68"/>
        <v>0.80623687480043715</v>
      </c>
      <c r="G283" s="173">
        <f t="shared" si="59"/>
        <v>1875.8639895778915</v>
      </c>
      <c r="H283" s="173">
        <f t="shared" si="60"/>
        <v>17852.597588812794</v>
      </c>
      <c r="I283" s="173">
        <f t="shared" si="61"/>
        <v>529.51599602046019</v>
      </c>
      <c r="J283" s="174">
        <f t="shared" si="62"/>
        <v>5039.4037341267194</v>
      </c>
      <c r="K283" s="173">
        <f t="shared" si="63"/>
        <v>345.83568688228956</v>
      </c>
      <c r="L283" s="174">
        <f t="shared" si="64"/>
        <v>3291.3182320587498</v>
      </c>
      <c r="M283" s="175">
        <f t="shared" si="69"/>
        <v>21143.915820871545</v>
      </c>
      <c r="N283" s="175">
        <f t="shared" si="65"/>
        <v>144949.91582087154</v>
      </c>
      <c r="O283" s="175">
        <f t="shared" si="66"/>
        <v>15230.631062401129</v>
      </c>
      <c r="P283" s="176">
        <f t="shared" si="70"/>
        <v>0.94392813865245606</v>
      </c>
      <c r="Q283" s="177">
        <v>8340.601709143275</v>
      </c>
      <c r="R283" s="180">
        <f t="shared" si="71"/>
        <v>9.9247078879141956E-2</v>
      </c>
      <c r="S283" s="180">
        <f t="shared" si="72"/>
        <v>9.2316867180838924E-2</v>
      </c>
      <c r="T283" s="178">
        <v>9517</v>
      </c>
      <c r="U283" s="179">
        <v>112628</v>
      </c>
      <c r="V283" s="179">
        <v>11909.485037538332</v>
      </c>
      <c r="W283" s="1"/>
      <c r="X283" s="101"/>
      <c r="Y283" s="14"/>
      <c r="Z283" s="14"/>
      <c r="AA283" s="14"/>
      <c r="AB283" s="13"/>
    </row>
    <row r="284" spans="2:28">
      <c r="B284" s="171">
        <v>4650</v>
      </c>
      <c r="C284" s="171" t="s">
        <v>302</v>
      </c>
      <c r="D284" s="171">
        <v>77050</v>
      </c>
      <c r="E284" s="171">
        <f t="shared" si="67"/>
        <v>13092.608326253187</v>
      </c>
      <c r="F284" s="172">
        <f t="shared" si="68"/>
        <v>0.81142280689960344</v>
      </c>
      <c r="G284" s="173">
        <f t="shared" si="59"/>
        <v>1825.6578253905477</v>
      </c>
      <c r="H284" s="173">
        <f t="shared" si="60"/>
        <v>10743.996302423373</v>
      </c>
      <c r="I284" s="173">
        <f t="shared" si="61"/>
        <v>500.22906691117629</v>
      </c>
      <c r="J284" s="174">
        <f t="shared" si="62"/>
        <v>2943.8480587722725</v>
      </c>
      <c r="K284" s="173">
        <f t="shared" si="63"/>
        <v>316.54875777300572</v>
      </c>
      <c r="L284" s="174">
        <f t="shared" si="64"/>
        <v>1862.8894394941385</v>
      </c>
      <c r="M284" s="175">
        <f t="shared" si="69"/>
        <v>12606.885741917511</v>
      </c>
      <c r="N284" s="175">
        <f t="shared" si="65"/>
        <v>89656.885741917504</v>
      </c>
      <c r="O284" s="175">
        <f t="shared" si="66"/>
        <v>15234.814909416738</v>
      </c>
      <c r="P284" s="176">
        <f t="shared" si="70"/>
        <v>0.94418743525741422</v>
      </c>
      <c r="Q284" s="177">
        <v>5836.3722347702078</v>
      </c>
      <c r="R284" s="180">
        <f t="shared" si="71"/>
        <v>8.2421364651672449E-2</v>
      </c>
      <c r="S284" s="180">
        <f t="shared" si="72"/>
        <v>7.6719569867611026E-2</v>
      </c>
      <c r="T284" s="178">
        <v>5885</v>
      </c>
      <c r="U284" s="179">
        <v>71183</v>
      </c>
      <c r="V284" s="179">
        <v>12159.719849675435</v>
      </c>
      <c r="W284" s="1"/>
      <c r="X284" s="1"/>
      <c r="Y284" s="13"/>
      <c r="Z284" s="13"/>
      <c r="AA284" s="13"/>
      <c r="AB284" s="13"/>
    </row>
    <row r="285" spans="2:28">
      <c r="B285" s="171">
        <v>4651</v>
      </c>
      <c r="C285" s="171" t="s">
        <v>303</v>
      </c>
      <c r="D285" s="171">
        <v>92911</v>
      </c>
      <c r="E285" s="171">
        <f t="shared" si="67"/>
        <v>13052.96431581905</v>
      </c>
      <c r="F285" s="172">
        <f t="shared" si="68"/>
        <v>0.80896584390020465</v>
      </c>
      <c r="G285" s="173">
        <f t="shared" si="59"/>
        <v>1849.4442316510294</v>
      </c>
      <c r="H285" s="173">
        <f t="shared" si="60"/>
        <v>13164.344040892027</v>
      </c>
      <c r="I285" s="173">
        <f t="shared" si="61"/>
        <v>514.10447056312398</v>
      </c>
      <c r="J285" s="174">
        <f t="shared" si="62"/>
        <v>3659.3956214683162</v>
      </c>
      <c r="K285" s="173">
        <f t="shared" si="63"/>
        <v>330.42416142495335</v>
      </c>
      <c r="L285" s="174">
        <f t="shared" si="64"/>
        <v>2351.959181022818</v>
      </c>
      <c r="M285" s="175">
        <f t="shared" si="69"/>
        <v>15516.303221914844</v>
      </c>
      <c r="N285" s="175">
        <f t="shared" si="65"/>
        <v>108427.30322191484</v>
      </c>
      <c r="O285" s="175">
        <f t="shared" si="66"/>
        <v>15232.832708895034</v>
      </c>
      <c r="P285" s="176">
        <f t="shared" si="70"/>
        <v>0.94406458710744445</v>
      </c>
      <c r="Q285" s="177">
        <v>7764.3753300075377</v>
      </c>
      <c r="R285" s="180">
        <f t="shared" si="71"/>
        <v>0.12322590004593921</v>
      </c>
      <c r="S285" s="180">
        <f t="shared" si="72"/>
        <v>0.12511950931828419</v>
      </c>
      <c r="T285" s="178">
        <v>7118</v>
      </c>
      <c r="U285" s="179">
        <v>82718</v>
      </c>
      <c r="V285" s="179">
        <v>11601.402524544179</v>
      </c>
      <c r="W285" s="1"/>
      <c r="X285" s="1"/>
      <c r="Y285" s="13"/>
      <c r="Z285" s="13"/>
      <c r="AA285" s="13"/>
      <c r="AB285" s="13"/>
    </row>
    <row r="286" spans="2:28" ht="27.95" customHeight="1">
      <c r="B286" s="171">
        <v>5001</v>
      </c>
      <c r="C286" s="171" t="s">
        <v>304</v>
      </c>
      <c r="D286" s="171">
        <v>3355914</v>
      </c>
      <c r="E286" s="171">
        <f t="shared" si="67"/>
        <v>16165.67836412245</v>
      </c>
      <c r="F286" s="172">
        <f t="shared" si="68"/>
        <v>1.0018782955073917</v>
      </c>
      <c r="G286" s="173">
        <f t="shared" si="59"/>
        <v>-18.184197331010363</v>
      </c>
      <c r="H286" s="173">
        <f t="shared" si="60"/>
        <v>-3774.9484449310962</v>
      </c>
      <c r="I286" s="173">
        <f t="shared" si="61"/>
        <v>0</v>
      </c>
      <c r="J286" s="174">
        <f t="shared" si="62"/>
        <v>0</v>
      </c>
      <c r="K286" s="173">
        <f t="shared" si="63"/>
        <v>-183.6803091381706</v>
      </c>
      <c r="L286" s="174">
        <f t="shared" si="64"/>
        <v>-38131.113775538528</v>
      </c>
      <c r="M286" s="175">
        <f t="shared" si="69"/>
        <v>-41906.062220469626</v>
      </c>
      <c r="N286" s="175">
        <f t="shared" si="65"/>
        <v>3314007.9377795304</v>
      </c>
      <c r="O286" s="175">
        <f t="shared" si="66"/>
        <v>15963.813857653269</v>
      </c>
      <c r="P286" s="176">
        <f t="shared" si="70"/>
        <v>0.9893676131153909</v>
      </c>
      <c r="Q286" s="177">
        <v>-32711.764931772348</v>
      </c>
      <c r="R286" s="180">
        <f t="shared" si="71"/>
        <v>0.10350671591142258</v>
      </c>
      <c r="S286" s="180">
        <f t="shared" si="72"/>
        <v>9.0579004101906058E-2</v>
      </c>
      <c r="T286" s="178">
        <v>207595</v>
      </c>
      <c r="U286" s="179">
        <v>3041136</v>
      </c>
      <c r="V286" s="179">
        <v>14823.023644614283</v>
      </c>
      <c r="W286" s="1"/>
      <c r="X286" s="1"/>
      <c r="Y286" s="13"/>
      <c r="Z286" s="14"/>
      <c r="AA286" s="14"/>
      <c r="AB286" s="13"/>
    </row>
    <row r="287" spans="2:28">
      <c r="B287" s="171">
        <v>5006</v>
      </c>
      <c r="C287" s="171" t="s">
        <v>305</v>
      </c>
      <c r="D287" s="171">
        <v>292306</v>
      </c>
      <c r="E287" s="171">
        <f t="shared" si="67"/>
        <v>12102.765816495528</v>
      </c>
      <c r="F287" s="172">
        <f t="shared" si="68"/>
        <v>0.75007668184631082</v>
      </c>
      <c r="G287" s="173">
        <f t="shared" ref="G287:G350" si="73">($E$364-E287)*0.6</f>
        <v>2419.5633312451428</v>
      </c>
      <c r="H287" s="173">
        <f t="shared" ref="H287:H350" si="74">G287*T287/1000</f>
        <v>58437.293576232689</v>
      </c>
      <c r="I287" s="173">
        <f t="shared" ref="I287:I350" si="75">IF(E287&lt;E$364*0.9,(E$364*0.9-E287)*0.35,0)</f>
        <v>846.67394532635672</v>
      </c>
      <c r="J287" s="174">
        <f t="shared" ref="J287:J350" si="76">I287*T287/1000</f>
        <v>20448.869127522168</v>
      </c>
      <c r="K287" s="173">
        <f t="shared" ref="K287:K350" si="77">I287+J$366</f>
        <v>662.99363618818609</v>
      </c>
      <c r="L287" s="174">
        <f t="shared" ref="L287:L350" si="78">K287*T287/1000</f>
        <v>16012.62230121707</v>
      </c>
      <c r="M287" s="175">
        <f t="shared" si="69"/>
        <v>74449.915877449763</v>
      </c>
      <c r="N287" s="175">
        <f t="shared" ref="N287:N350" si="79">D287+M287</f>
        <v>366755.91587744979</v>
      </c>
      <c r="O287" s="175">
        <f t="shared" ref="O287:O350" si="80">N287/T287*1000</f>
        <v>15185.322783928859</v>
      </c>
      <c r="P287" s="176">
        <f t="shared" si="70"/>
        <v>0.94112012900474984</v>
      </c>
      <c r="Q287" s="177">
        <v>27027.712738176728</v>
      </c>
      <c r="R287" s="180">
        <f t="shared" si="71"/>
        <v>0.10160734138574309</v>
      </c>
      <c r="S287" s="180">
        <f t="shared" si="72"/>
        <v>0.11095768524894599</v>
      </c>
      <c r="T287" s="178">
        <v>24152</v>
      </c>
      <c r="U287" s="179">
        <v>265345</v>
      </c>
      <c r="V287" s="179">
        <v>10893.993513158435</v>
      </c>
      <c r="W287" s="1"/>
      <c r="X287" s="101"/>
      <c r="Y287" s="14"/>
      <c r="Z287" s="14"/>
      <c r="AA287" s="14"/>
      <c r="AB287" s="102"/>
    </row>
    <row r="288" spans="2:28">
      <c r="B288" s="171">
        <v>5007</v>
      </c>
      <c r="C288" s="171" t="s">
        <v>306</v>
      </c>
      <c r="D288" s="171">
        <v>192184</v>
      </c>
      <c r="E288" s="171">
        <f t="shared" si="67"/>
        <v>12730.789613142555</v>
      </c>
      <c r="F288" s="172">
        <f t="shared" si="68"/>
        <v>0.78899885985519891</v>
      </c>
      <c r="G288" s="173">
        <f t="shared" si="73"/>
        <v>2042.7490532569266</v>
      </c>
      <c r="H288" s="173">
        <f t="shared" si="74"/>
        <v>30837.339707966563</v>
      </c>
      <c r="I288" s="173">
        <f t="shared" si="75"/>
        <v>626.86561649989733</v>
      </c>
      <c r="J288" s="174">
        <f t="shared" si="76"/>
        <v>9463.1633466824496</v>
      </c>
      <c r="K288" s="173">
        <f t="shared" si="77"/>
        <v>443.1853073617267</v>
      </c>
      <c r="L288" s="174">
        <f t="shared" si="78"/>
        <v>6690.3253999326271</v>
      </c>
      <c r="M288" s="175">
        <f t="shared" si="69"/>
        <v>37527.665107899193</v>
      </c>
      <c r="N288" s="175">
        <f t="shared" si="79"/>
        <v>229711.6651078992</v>
      </c>
      <c r="O288" s="175">
        <f t="shared" si="80"/>
        <v>15216.723973761209</v>
      </c>
      <c r="P288" s="176">
        <f t="shared" si="70"/>
        <v>0.94306623790519417</v>
      </c>
      <c r="Q288" s="177">
        <v>13385.1370443655</v>
      </c>
      <c r="R288" s="180">
        <f t="shared" si="71"/>
        <v>8.8892036601603441E-2</v>
      </c>
      <c r="S288" s="180">
        <f t="shared" si="72"/>
        <v>9.8557612443191653E-2</v>
      </c>
      <c r="T288" s="178">
        <v>15096</v>
      </c>
      <c r="U288" s="179">
        <v>176495</v>
      </c>
      <c r="V288" s="179">
        <v>11588.640840446487</v>
      </c>
      <c r="W288" s="1"/>
      <c r="X288" s="101"/>
      <c r="Y288" s="14"/>
      <c r="Z288" s="14"/>
      <c r="AA288" s="14"/>
      <c r="AB288" s="13"/>
    </row>
    <row r="289" spans="2:28">
      <c r="B289" s="171">
        <v>5014</v>
      </c>
      <c r="C289" s="171" t="s">
        <v>307</v>
      </c>
      <c r="D289" s="171">
        <v>120980</v>
      </c>
      <c r="E289" s="171">
        <f t="shared" si="67"/>
        <v>23247.50192159877</v>
      </c>
      <c r="F289" s="172">
        <f t="shared" si="68"/>
        <v>1.4407788572428737</v>
      </c>
      <c r="G289" s="173">
        <f t="shared" si="73"/>
        <v>-4267.2783318168022</v>
      </c>
      <c r="H289" s="173">
        <f t="shared" si="74"/>
        <v>-22206.916438774639</v>
      </c>
      <c r="I289" s="173">
        <f t="shared" si="75"/>
        <v>0</v>
      </c>
      <c r="J289" s="174">
        <f t="shared" si="76"/>
        <v>0</v>
      </c>
      <c r="K289" s="173">
        <f t="shared" si="77"/>
        <v>-183.6803091381706</v>
      </c>
      <c r="L289" s="174">
        <f t="shared" si="78"/>
        <v>-955.8723287550398</v>
      </c>
      <c r="M289" s="175">
        <f t="shared" si="69"/>
        <v>-23162.788767529677</v>
      </c>
      <c r="N289" s="175">
        <f t="shared" si="79"/>
        <v>97817.211232470319</v>
      </c>
      <c r="O289" s="175">
        <f t="shared" si="80"/>
        <v>18796.543280643797</v>
      </c>
      <c r="P289" s="176">
        <f t="shared" si="70"/>
        <v>1.1649278378095835</v>
      </c>
      <c r="Q289" s="177">
        <v>-8520.8456567111098</v>
      </c>
      <c r="R289" s="176">
        <f t="shared" si="71"/>
        <v>0.42404802542522513</v>
      </c>
      <c r="S289" s="176">
        <f t="shared" si="72"/>
        <v>0.40954484607327724</v>
      </c>
      <c r="T289" s="178">
        <v>5204</v>
      </c>
      <c r="U289" s="179">
        <v>84955</v>
      </c>
      <c r="V289" s="179">
        <v>16492.913997282081</v>
      </c>
      <c r="Y289" s="13"/>
      <c r="Z289" s="13"/>
      <c r="AA289" s="13"/>
      <c r="AB289" s="13"/>
    </row>
    <row r="290" spans="2:28">
      <c r="B290" s="171">
        <v>5020</v>
      </c>
      <c r="C290" s="171" t="s">
        <v>308</v>
      </c>
      <c r="D290" s="171">
        <v>10694</v>
      </c>
      <c r="E290" s="171">
        <f t="shared" si="67"/>
        <v>11561.081081081082</v>
      </c>
      <c r="F290" s="172">
        <f t="shared" si="68"/>
        <v>0.71650542258979533</v>
      </c>
      <c r="G290" s="173">
        <f t="shared" si="73"/>
        <v>2744.5741724938107</v>
      </c>
      <c r="H290" s="173">
        <f t="shared" si="74"/>
        <v>2538.7311095567752</v>
      </c>
      <c r="I290" s="173">
        <f t="shared" si="75"/>
        <v>1036.263602721413</v>
      </c>
      <c r="J290" s="174">
        <f t="shared" si="76"/>
        <v>958.54383251730701</v>
      </c>
      <c r="K290" s="173">
        <f t="shared" si="77"/>
        <v>852.58329358324238</v>
      </c>
      <c r="L290" s="174">
        <f t="shared" si="78"/>
        <v>788.63954656449914</v>
      </c>
      <c r="M290" s="175">
        <f t="shared" si="69"/>
        <v>3327.3706561212744</v>
      </c>
      <c r="N290" s="175">
        <f t="shared" si="79"/>
        <v>14021.370656121275</v>
      </c>
      <c r="O290" s="175">
        <f t="shared" si="80"/>
        <v>15158.238547158135</v>
      </c>
      <c r="P290" s="176">
        <f t="shared" si="70"/>
        <v>0.93944156604192386</v>
      </c>
      <c r="Q290" s="177">
        <v>1521.6705296792593</v>
      </c>
      <c r="R290" s="176">
        <f t="shared" si="71"/>
        <v>4.6174916846018391E-2</v>
      </c>
      <c r="S290" s="176">
        <f t="shared" si="72"/>
        <v>7.2187914778405943E-2</v>
      </c>
      <c r="T290" s="178">
        <v>925</v>
      </c>
      <c r="U290" s="179">
        <v>10222</v>
      </c>
      <c r="V290" s="179">
        <v>10782.700421940928</v>
      </c>
      <c r="Y290" s="13"/>
      <c r="Z290" s="13"/>
      <c r="AA290" s="13"/>
      <c r="AB290" s="13"/>
    </row>
    <row r="291" spans="2:28">
      <c r="B291" s="171">
        <v>5021</v>
      </c>
      <c r="C291" s="171" t="s">
        <v>309</v>
      </c>
      <c r="D291" s="171">
        <v>92114</v>
      </c>
      <c r="E291" s="171">
        <f t="shared" si="67"/>
        <v>13194.957742443776</v>
      </c>
      <c r="F291" s="172">
        <f t="shared" si="68"/>
        <v>0.81776597767966674</v>
      </c>
      <c r="G291" s="173">
        <f t="shared" si="73"/>
        <v>1764.2481756761943</v>
      </c>
      <c r="H291" s="173">
        <f t="shared" si="74"/>
        <v>12316.216514395514</v>
      </c>
      <c r="I291" s="173">
        <f t="shared" si="75"/>
        <v>464.40677124447006</v>
      </c>
      <c r="J291" s="174">
        <f t="shared" si="76"/>
        <v>3242.0236700576456</v>
      </c>
      <c r="K291" s="173">
        <f t="shared" si="77"/>
        <v>280.72646210629944</v>
      </c>
      <c r="L291" s="174">
        <f t="shared" si="78"/>
        <v>1959.7514319640763</v>
      </c>
      <c r="M291" s="175">
        <f t="shared" si="69"/>
        <v>14275.967946359589</v>
      </c>
      <c r="N291" s="175">
        <f t="shared" si="79"/>
        <v>106389.9679463596</v>
      </c>
      <c r="O291" s="175">
        <f t="shared" si="80"/>
        <v>15239.932380226272</v>
      </c>
      <c r="P291" s="176">
        <f t="shared" si="70"/>
        <v>0.9445045937964176</v>
      </c>
      <c r="Q291" s="177">
        <v>6160.1972083145065</v>
      </c>
      <c r="R291" s="176">
        <f t="shared" si="71"/>
        <v>0.10773856051951175</v>
      </c>
      <c r="S291" s="176">
        <f t="shared" si="72"/>
        <v>0.11091214184172786</v>
      </c>
      <c r="T291" s="178">
        <v>6981</v>
      </c>
      <c r="U291" s="179">
        <v>83155</v>
      </c>
      <c r="V291" s="179">
        <v>11877.588915869161</v>
      </c>
      <c r="Y291" s="13"/>
      <c r="Z291" s="13"/>
    </row>
    <row r="292" spans="2:28">
      <c r="B292" s="171">
        <v>5022</v>
      </c>
      <c r="C292" s="171" t="s">
        <v>310</v>
      </c>
      <c r="D292" s="171">
        <v>32149</v>
      </c>
      <c r="E292" s="171">
        <f t="shared" si="67"/>
        <v>13100.651996740016</v>
      </c>
      <c r="F292" s="172">
        <f t="shared" si="68"/>
        <v>0.81192131854232252</v>
      </c>
      <c r="G292" s="173">
        <f t="shared" si="73"/>
        <v>1820.8316230984499</v>
      </c>
      <c r="H292" s="173">
        <f t="shared" si="74"/>
        <v>4468.3208030835958</v>
      </c>
      <c r="I292" s="173">
        <f t="shared" si="75"/>
        <v>497.41378224078585</v>
      </c>
      <c r="J292" s="174">
        <f t="shared" si="76"/>
        <v>1220.6534216188884</v>
      </c>
      <c r="K292" s="173">
        <f t="shared" si="77"/>
        <v>313.73347310261522</v>
      </c>
      <c r="L292" s="174">
        <f t="shared" si="78"/>
        <v>769.90194299381778</v>
      </c>
      <c r="M292" s="175">
        <f t="shared" si="69"/>
        <v>5238.2227460774138</v>
      </c>
      <c r="N292" s="175">
        <f t="shared" si="79"/>
        <v>37387.222746077416</v>
      </c>
      <c r="O292" s="175">
        <f t="shared" si="80"/>
        <v>15235.217092941082</v>
      </c>
      <c r="P292" s="176">
        <f t="shared" si="70"/>
        <v>0.94421236083955029</v>
      </c>
      <c r="Q292" s="177">
        <v>4090.2974566747944</v>
      </c>
      <c r="R292" s="176">
        <f t="shared" si="71"/>
        <v>8.5491440726609719E-2</v>
      </c>
      <c r="S292" s="176">
        <f t="shared" si="72"/>
        <v>9.9646178339996561E-2</v>
      </c>
      <c r="T292" s="178">
        <v>2454</v>
      </c>
      <c r="U292" s="179">
        <v>29617</v>
      </c>
      <c r="V292" s="179">
        <v>11913.515687851972</v>
      </c>
      <c r="Y292" s="13"/>
      <c r="Z292" s="13"/>
    </row>
    <row r="293" spans="2:28">
      <c r="B293" s="171">
        <v>5025</v>
      </c>
      <c r="C293" s="171" t="s">
        <v>311</v>
      </c>
      <c r="D293" s="171">
        <v>75945</v>
      </c>
      <c r="E293" s="171">
        <f t="shared" si="67"/>
        <v>13683.783783783785</v>
      </c>
      <c r="F293" s="172">
        <f t="shared" si="68"/>
        <v>0.84806128543391956</v>
      </c>
      <c r="G293" s="173">
        <f t="shared" si="73"/>
        <v>1470.9525508721886</v>
      </c>
      <c r="H293" s="173">
        <f t="shared" si="74"/>
        <v>8163.7866573406463</v>
      </c>
      <c r="I293" s="173">
        <f t="shared" si="75"/>
        <v>293.31765677546679</v>
      </c>
      <c r="J293" s="174">
        <f t="shared" si="76"/>
        <v>1627.9129951038408</v>
      </c>
      <c r="K293" s="173">
        <f t="shared" si="77"/>
        <v>109.63734763729619</v>
      </c>
      <c r="L293" s="174">
        <f t="shared" si="78"/>
        <v>608.48727938699381</v>
      </c>
      <c r="M293" s="175">
        <f t="shared" si="69"/>
        <v>8772.2739367276408</v>
      </c>
      <c r="N293" s="175">
        <f t="shared" si="79"/>
        <v>84717.273936727637</v>
      </c>
      <c r="O293" s="175">
        <f t="shared" si="80"/>
        <v>15264.373682293268</v>
      </c>
      <c r="P293" s="176">
        <f t="shared" si="70"/>
        <v>0.94601935918412994</v>
      </c>
      <c r="Q293" s="177">
        <v>4119.7231780755465</v>
      </c>
      <c r="R293" s="176">
        <f t="shared" si="71"/>
        <v>0.1109729516230489</v>
      </c>
      <c r="S293" s="176">
        <f t="shared" si="72"/>
        <v>0.11717838612761007</v>
      </c>
      <c r="T293" s="178">
        <v>5550</v>
      </c>
      <c r="U293" s="179">
        <v>68359</v>
      </c>
      <c r="V293" s="179">
        <v>12248.521770292064</v>
      </c>
      <c r="Y293" s="13"/>
      <c r="Z293" s="13"/>
    </row>
    <row r="294" spans="2:28">
      <c r="B294" s="171">
        <v>5026</v>
      </c>
      <c r="C294" s="171" t="s">
        <v>312</v>
      </c>
      <c r="D294" s="171">
        <v>22352</v>
      </c>
      <c r="E294" s="171">
        <f t="shared" si="67"/>
        <v>11357.723577235773</v>
      </c>
      <c r="F294" s="172">
        <f t="shared" si="68"/>
        <v>0.70390221072685566</v>
      </c>
      <c r="G294" s="173">
        <f t="shared" si="73"/>
        <v>2866.5886748009962</v>
      </c>
      <c r="H294" s="173">
        <f t="shared" si="74"/>
        <v>5641.4465120083605</v>
      </c>
      <c r="I294" s="173">
        <f t="shared" si="75"/>
        <v>1107.4387290672712</v>
      </c>
      <c r="J294" s="174">
        <f t="shared" si="76"/>
        <v>2179.4394188043898</v>
      </c>
      <c r="K294" s="173">
        <f t="shared" si="77"/>
        <v>923.75841992910057</v>
      </c>
      <c r="L294" s="174">
        <f t="shared" si="78"/>
        <v>1817.9565704204699</v>
      </c>
      <c r="M294" s="175">
        <f t="shared" si="69"/>
        <v>7459.4030824288302</v>
      </c>
      <c r="N294" s="175">
        <f t="shared" si="79"/>
        <v>29811.403082428831</v>
      </c>
      <c r="O294" s="175">
        <f t="shared" si="80"/>
        <v>15148.07067196587</v>
      </c>
      <c r="P294" s="176">
        <f t="shared" si="70"/>
        <v>0.93881140544877695</v>
      </c>
      <c r="Q294" s="177">
        <v>2708.1353539554393</v>
      </c>
      <c r="R294" s="176">
        <f t="shared" si="71"/>
        <v>5.6332703213610585E-2</v>
      </c>
      <c r="S294" s="176">
        <f t="shared" si="72"/>
        <v>6.331051070435087E-2</v>
      </c>
      <c r="T294" s="178">
        <v>1968</v>
      </c>
      <c r="U294" s="179">
        <v>21160</v>
      </c>
      <c r="V294" s="179">
        <v>10681.474003028774</v>
      </c>
      <c r="Y294" s="13"/>
      <c r="Z294" s="13"/>
    </row>
    <row r="295" spans="2:28">
      <c r="B295" s="171">
        <v>5027</v>
      </c>
      <c r="C295" s="171" t="s">
        <v>313</v>
      </c>
      <c r="D295" s="171">
        <v>71933</v>
      </c>
      <c r="E295" s="171">
        <f t="shared" si="67"/>
        <v>11522.184847028673</v>
      </c>
      <c r="F295" s="172">
        <f t="shared" si="68"/>
        <v>0.71409480351175092</v>
      </c>
      <c r="G295" s="173">
        <f t="shared" si="73"/>
        <v>2767.9119129252558</v>
      </c>
      <c r="H295" s="173">
        <f t="shared" si="74"/>
        <v>17280.07407239237</v>
      </c>
      <c r="I295" s="173">
        <f t="shared" si="75"/>
        <v>1049.877284639756</v>
      </c>
      <c r="J295" s="174">
        <f t="shared" si="76"/>
        <v>6554.3838880059975</v>
      </c>
      <c r="K295" s="173">
        <f t="shared" si="77"/>
        <v>866.19697550158537</v>
      </c>
      <c r="L295" s="174">
        <f t="shared" si="78"/>
        <v>5407.6677180563975</v>
      </c>
      <c r="M295" s="175">
        <f t="shared" si="69"/>
        <v>22687.741790448767</v>
      </c>
      <c r="N295" s="175">
        <f t="shared" si="79"/>
        <v>94620.741790448767</v>
      </c>
      <c r="O295" s="175">
        <f t="shared" si="80"/>
        <v>15156.293735455512</v>
      </c>
      <c r="P295" s="176">
        <f t="shared" si="70"/>
        <v>0.93932103508802156</v>
      </c>
      <c r="Q295" s="177">
        <v>9055.7964505811979</v>
      </c>
      <c r="R295" s="176">
        <f t="shared" si="71"/>
        <v>0.10248904147380683</v>
      </c>
      <c r="S295" s="176">
        <f t="shared" si="72"/>
        <v>0.10160606130283642</v>
      </c>
      <c r="T295" s="178">
        <v>6243</v>
      </c>
      <c r="U295" s="179">
        <v>65246</v>
      </c>
      <c r="V295" s="179">
        <v>10459.442128887464</v>
      </c>
      <c r="Y295" s="13"/>
      <c r="Z295" s="13"/>
    </row>
    <row r="296" spans="2:28">
      <c r="B296" s="171">
        <v>5028</v>
      </c>
      <c r="C296" s="171" t="s">
        <v>314</v>
      </c>
      <c r="D296" s="171">
        <v>220036</v>
      </c>
      <c r="E296" s="171">
        <f t="shared" si="67"/>
        <v>12982.240840167562</v>
      </c>
      <c r="F296" s="172">
        <f t="shared" si="68"/>
        <v>0.80458271108993373</v>
      </c>
      <c r="G296" s="173">
        <f t="shared" si="73"/>
        <v>1891.8783170419224</v>
      </c>
      <c r="H296" s="173">
        <f t="shared" si="74"/>
        <v>32065.445595543541</v>
      </c>
      <c r="I296" s="173">
        <f t="shared" si="75"/>
        <v>538.8576870411448</v>
      </c>
      <c r="J296" s="174">
        <f t="shared" si="76"/>
        <v>9133.0989376603629</v>
      </c>
      <c r="K296" s="173">
        <f t="shared" si="77"/>
        <v>355.17737790297417</v>
      </c>
      <c r="L296" s="174">
        <f t="shared" si="78"/>
        <v>6019.9013780775085</v>
      </c>
      <c r="M296" s="175">
        <f t="shared" si="69"/>
        <v>38085.346973621046</v>
      </c>
      <c r="N296" s="175">
        <f t="shared" si="79"/>
        <v>258121.34697362105</v>
      </c>
      <c r="O296" s="175">
        <f t="shared" si="80"/>
        <v>15229.296535112459</v>
      </c>
      <c r="P296" s="176">
        <f t="shared" si="70"/>
        <v>0.94384543046693081</v>
      </c>
      <c r="Q296" s="177">
        <v>12184.646602739202</v>
      </c>
      <c r="R296" s="176">
        <f t="shared" si="71"/>
        <v>0.13128467205824135</v>
      </c>
      <c r="S296" s="176">
        <f t="shared" si="72"/>
        <v>0.11686745044253653</v>
      </c>
      <c r="T296" s="178">
        <v>16949</v>
      </c>
      <c r="U296" s="179">
        <v>194501</v>
      </c>
      <c r="V296" s="179">
        <v>11623.797286798543</v>
      </c>
      <c r="Y296" s="13"/>
      <c r="Z296" s="13"/>
    </row>
    <row r="297" spans="2:28">
      <c r="B297" s="171">
        <v>5029</v>
      </c>
      <c r="C297" s="171" t="s">
        <v>315</v>
      </c>
      <c r="D297" s="171">
        <v>107360</v>
      </c>
      <c r="E297" s="171">
        <f t="shared" si="67"/>
        <v>12831.3613003466</v>
      </c>
      <c r="F297" s="172">
        <f t="shared" si="68"/>
        <v>0.79523185473996139</v>
      </c>
      <c r="G297" s="173">
        <f t="shared" si="73"/>
        <v>1982.4060409344997</v>
      </c>
      <c r="H297" s="173">
        <f t="shared" si="74"/>
        <v>16586.791344498957</v>
      </c>
      <c r="I297" s="173">
        <f t="shared" si="75"/>
        <v>591.66552597848158</v>
      </c>
      <c r="J297" s="174">
        <f t="shared" si="76"/>
        <v>4950.465455861955</v>
      </c>
      <c r="K297" s="173">
        <f t="shared" si="77"/>
        <v>407.98521684031095</v>
      </c>
      <c r="L297" s="174">
        <f t="shared" si="78"/>
        <v>3413.6123093028818</v>
      </c>
      <c r="M297" s="175">
        <f t="shared" si="69"/>
        <v>20000.403653801841</v>
      </c>
      <c r="N297" s="175">
        <f t="shared" si="79"/>
        <v>127360.40365380184</v>
      </c>
      <c r="O297" s="175">
        <f t="shared" si="80"/>
        <v>15221.75255812141</v>
      </c>
      <c r="P297" s="176">
        <f t="shared" si="70"/>
        <v>0.9433778876494322</v>
      </c>
      <c r="Q297" s="177">
        <v>7069.0937533257984</v>
      </c>
      <c r="R297" s="176">
        <f t="shared" si="71"/>
        <v>0.1176115425454394</v>
      </c>
      <c r="S297" s="176">
        <f t="shared" si="72"/>
        <v>0.11200144516442964</v>
      </c>
      <c r="T297" s="178">
        <v>8367</v>
      </c>
      <c r="U297" s="179">
        <v>96062</v>
      </c>
      <c r="V297" s="179">
        <v>11538.978978978979</v>
      </c>
      <c r="Y297" s="13"/>
      <c r="Z297" s="13"/>
    </row>
    <row r="298" spans="2:28">
      <c r="B298" s="171">
        <v>5031</v>
      </c>
      <c r="C298" s="171" t="s">
        <v>316</v>
      </c>
      <c r="D298" s="171">
        <v>208833</v>
      </c>
      <c r="E298" s="171">
        <f t="shared" si="67"/>
        <v>14569.066555043952</v>
      </c>
      <c r="F298" s="172">
        <f t="shared" si="68"/>
        <v>0.90292725356307968</v>
      </c>
      <c r="G298" s="173">
        <f t="shared" si="73"/>
        <v>939.78288811608866</v>
      </c>
      <c r="H298" s="173">
        <f t="shared" si="74"/>
        <v>13470.847918256015</v>
      </c>
      <c r="I298" s="173">
        <f t="shared" si="75"/>
        <v>0</v>
      </c>
      <c r="J298" s="174">
        <f t="shared" si="76"/>
        <v>0</v>
      </c>
      <c r="K298" s="173">
        <f t="shared" si="77"/>
        <v>-183.6803091381706</v>
      </c>
      <c r="L298" s="174">
        <f t="shared" si="78"/>
        <v>-2632.8735511865375</v>
      </c>
      <c r="M298" s="175">
        <f t="shared" si="69"/>
        <v>10837.974367069477</v>
      </c>
      <c r="N298" s="175">
        <f t="shared" si="79"/>
        <v>219670.97436706949</v>
      </c>
      <c r="O298" s="175">
        <f t="shared" si="80"/>
        <v>15325.169134021869</v>
      </c>
      <c r="P298" s="176">
        <f t="shared" si="70"/>
        <v>0.94978719633766595</v>
      </c>
      <c r="Q298" s="177">
        <v>1441.6981374263996</v>
      </c>
      <c r="R298" s="176">
        <f t="shared" si="71"/>
        <v>8.5478304260140969E-2</v>
      </c>
      <c r="S298" s="176">
        <f t="shared" si="72"/>
        <v>7.1392985117376559E-2</v>
      </c>
      <c r="T298" s="178">
        <v>14334</v>
      </c>
      <c r="U298" s="179">
        <v>192388</v>
      </c>
      <c r="V298" s="179">
        <v>13598.247102063895</v>
      </c>
      <c r="Y298" s="13"/>
      <c r="Z298" s="13"/>
    </row>
    <row r="299" spans="2:28">
      <c r="B299" s="171">
        <v>5032</v>
      </c>
      <c r="C299" s="171" t="s">
        <v>317</v>
      </c>
      <c r="D299" s="171">
        <v>53417</v>
      </c>
      <c r="E299" s="171">
        <f t="shared" si="67"/>
        <v>13127.79552715655</v>
      </c>
      <c r="F299" s="172">
        <f t="shared" si="68"/>
        <v>0.81360355626691594</v>
      </c>
      <c r="G299" s="173">
        <f t="shared" si="73"/>
        <v>1804.5455048485298</v>
      </c>
      <c r="H299" s="173">
        <f t="shared" si="74"/>
        <v>7342.6956592286679</v>
      </c>
      <c r="I299" s="173">
        <f t="shared" si="75"/>
        <v>487.91354659499916</v>
      </c>
      <c r="J299" s="174">
        <f t="shared" si="76"/>
        <v>1985.3202210950517</v>
      </c>
      <c r="K299" s="173">
        <f t="shared" si="77"/>
        <v>304.23323745682853</v>
      </c>
      <c r="L299" s="174">
        <f t="shared" si="78"/>
        <v>1237.9250432118351</v>
      </c>
      <c r="M299" s="175">
        <f t="shared" si="69"/>
        <v>8580.620702440503</v>
      </c>
      <c r="N299" s="175">
        <f t="shared" si="79"/>
        <v>61997.620702440501</v>
      </c>
      <c r="O299" s="175">
        <f t="shared" si="80"/>
        <v>15236.574269461908</v>
      </c>
      <c r="P299" s="176">
        <f t="shared" si="70"/>
        <v>0.94429647272577988</v>
      </c>
      <c r="Q299" s="177">
        <v>4616.5574975836844</v>
      </c>
      <c r="R299" s="176">
        <f t="shared" si="71"/>
        <v>9.3065133315598847E-2</v>
      </c>
      <c r="S299" s="176">
        <f t="shared" si="72"/>
        <v>9.1184706691561326E-2</v>
      </c>
      <c r="T299" s="178">
        <v>4069</v>
      </c>
      <c r="U299" s="179">
        <v>48869</v>
      </c>
      <c r="V299" s="179">
        <v>12030.773018217626</v>
      </c>
      <c r="Y299" s="13"/>
      <c r="Z299" s="13"/>
    </row>
    <row r="300" spans="2:28">
      <c r="B300" s="171">
        <v>5033</v>
      </c>
      <c r="C300" s="171" t="s">
        <v>318</v>
      </c>
      <c r="D300" s="171">
        <v>22952</v>
      </c>
      <c r="E300" s="171">
        <f t="shared" si="67"/>
        <v>30239.789196310932</v>
      </c>
      <c r="F300" s="172">
        <f t="shared" si="68"/>
        <v>1.8741303503688433</v>
      </c>
      <c r="G300" s="173">
        <f t="shared" si="73"/>
        <v>-8462.6506966440993</v>
      </c>
      <c r="H300" s="173">
        <f t="shared" si="74"/>
        <v>-6423.1518787528712</v>
      </c>
      <c r="I300" s="173">
        <f t="shared" si="75"/>
        <v>0</v>
      </c>
      <c r="J300" s="174">
        <f t="shared" si="76"/>
        <v>0</v>
      </c>
      <c r="K300" s="173">
        <f t="shared" si="77"/>
        <v>-183.6803091381706</v>
      </c>
      <c r="L300" s="174">
        <f t="shared" si="78"/>
        <v>-139.41335463587149</v>
      </c>
      <c r="M300" s="175">
        <f t="shared" si="69"/>
        <v>-6562.5652333887429</v>
      </c>
      <c r="N300" s="175">
        <f t="shared" si="79"/>
        <v>16389.434766611259</v>
      </c>
      <c r="O300" s="175">
        <f t="shared" si="80"/>
        <v>21593.458190528669</v>
      </c>
      <c r="P300" s="176">
        <f t="shared" si="70"/>
        <v>1.3382684350599721</v>
      </c>
      <c r="Q300" s="177">
        <v>549.6280450723043</v>
      </c>
      <c r="R300" s="176">
        <f t="shared" si="71"/>
        <v>2.6648027609104015E-3</v>
      </c>
      <c r="S300" s="176">
        <f t="shared" si="72"/>
        <v>1.5875142718234529E-2</v>
      </c>
      <c r="T300" s="178">
        <v>759</v>
      </c>
      <c r="U300" s="179">
        <v>22891</v>
      </c>
      <c r="V300" s="179">
        <v>29767.230169050716</v>
      </c>
      <c r="Y300" s="13"/>
      <c r="Z300" s="13"/>
    </row>
    <row r="301" spans="2:28">
      <c r="B301" s="171">
        <v>5034</v>
      </c>
      <c r="C301" s="171" t="s">
        <v>319</v>
      </c>
      <c r="D301" s="171">
        <v>31398</v>
      </c>
      <c r="E301" s="171">
        <f t="shared" si="67"/>
        <v>13012.018234562785</v>
      </c>
      <c r="F301" s="172">
        <f t="shared" si="68"/>
        <v>0.80642818422563267</v>
      </c>
      <c r="G301" s="173">
        <f t="shared" si="73"/>
        <v>1874.0118804047884</v>
      </c>
      <c r="H301" s="173">
        <f t="shared" si="74"/>
        <v>4521.9906674167541</v>
      </c>
      <c r="I301" s="173">
        <f t="shared" si="75"/>
        <v>528.43559900281673</v>
      </c>
      <c r="J301" s="174">
        <f t="shared" si="76"/>
        <v>1275.1151003937969</v>
      </c>
      <c r="K301" s="173">
        <f t="shared" si="77"/>
        <v>344.7552898646461</v>
      </c>
      <c r="L301" s="174">
        <f t="shared" si="78"/>
        <v>831.89451444339102</v>
      </c>
      <c r="M301" s="175">
        <f t="shared" si="69"/>
        <v>5353.8851818601452</v>
      </c>
      <c r="N301" s="175">
        <f t="shared" si="79"/>
        <v>36751.885181860147</v>
      </c>
      <c r="O301" s="175">
        <f t="shared" si="80"/>
        <v>15230.785404832221</v>
      </c>
      <c r="P301" s="176">
        <f t="shared" si="70"/>
        <v>0.9439377041237158</v>
      </c>
      <c r="Q301" s="177">
        <v>4174.2350908542303</v>
      </c>
      <c r="R301" s="176">
        <f t="shared" si="71"/>
        <v>6.6363265860616763E-2</v>
      </c>
      <c r="S301" s="176">
        <f t="shared" si="72"/>
        <v>7.0340584299384154E-2</v>
      </c>
      <c r="T301" s="178">
        <v>2413</v>
      </c>
      <c r="U301" s="179">
        <v>29444</v>
      </c>
      <c r="V301" s="179">
        <v>12156.895127993394</v>
      </c>
      <c r="Y301" s="13"/>
      <c r="Z301" s="13"/>
    </row>
    <row r="302" spans="2:28">
      <c r="B302" s="171">
        <v>5035</v>
      </c>
      <c r="C302" s="171" t="s">
        <v>320</v>
      </c>
      <c r="D302" s="171">
        <v>310358</v>
      </c>
      <c r="E302" s="171">
        <f t="shared" si="67"/>
        <v>12780.87550961578</v>
      </c>
      <c r="F302" s="172">
        <f t="shared" si="68"/>
        <v>0.79210296544590042</v>
      </c>
      <c r="G302" s="173">
        <f t="shared" si="73"/>
        <v>2012.6975153729916</v>
      </c>
      <c r="H302" s="173">
        <f t="shared" si="74"/>
        <v>48874.333765802352</v>
      </c>
      <c r="I302" s="173">
        <f t="shared" si="75"/>
        <v>609.3355527342685</v>
      </c>
      <c r="J302" s="174">
        <f t="shared" si="76"/>
        <v>14796.495227046242</v>
      </c>
      <c r="K302" s="173">
        <f t="shared" si="77"/>
        <v>425.65524359609788</v>
      </c>
      <c r="L302" s="174">
        <f t="shared" si="78"/>
        <v>10336.186280244045</v>
      </c>
      <c r="M302" s="175">
        <f t="shared" si="69"/>
        <v>59210.520046046397</v>
      </c>
      <c r="N302" s="175">
        <f t="shared" si="79"/>
        <v>369568.52004604641</v>
      </c>
      <c r="O302" s="175">
        <f t="shared" si="80"/>
        <v>15219.228268584871</v>
      </c>
      <c r="P302" s="176">
        <f t="shared" si="70"/>
        <v>0.94322144318472922</v>
      </c>
      <c r="Q302" s="177">
        <v>21114.903861839397</v>
      </c>
      <c r="R302" s="176">
        <f t="shared" si="71"/>
        <v>0.1131163945068306</v>
      </c>
      <c r="S302" s="176">
        <f t="shared" si="72"/>
        <v>0.10679056728441398</v>
      </c>
      <c r="T302" s="178">
        <v>24283</v>
      </c>
      <c r="U302" s="179">
        <v>278819</v>
      </c>
      <c r="V302" s="179">
        <v>11547.691033340236</v>
      </c>
      <c r="Y302" s="13"/>
      <c r="Z302" s="13"/>
    </row>
    <row r="303" spans="2:28">
      <c r="B303" s="171">
        <v>5036</v>
      </c>
      <c r="C303" s="171" t="s">
        <v>321</v>
      </c>
      <c r="D303" s="171">
        <v>28461</v>
      </c>
      <c r="E303" s="171">
        <f t="shared" si="67"/>
        <v>10908.777309313913</v>
      </c>
      <c r="F303" s="172">
        <f t="shared" si="68"/>
        <v>0.67607847753430339</v>
      </c>
      <c r="G303" s="173">
        <f t="shared" si="73"/>
        <v>3135.956435554112</v>
      </c>
      <c r="H303" s="173">
        <f t="shared" si="74"/>
        <v>8181.7103403606779</v>
      </c>
      <c r="I303" s="173">
        <f t="shared" si="75"/>
        <v>1264.5699228399219</v>
      </c>
      <c r="J303" s="174">
        <f t="shared" si="76"/>
        <v>3299.2629286893566</v>
      </c>
      <c r="K303" s="173">
        <f t="shared" si="77"/>
        <v>1080.8896137017514</v>
      </c>
      <c r="L303" s="174">
        <f t="shared" si="78"/>
        <v>2820.0410021478692</v>
      </c>
      <c r="M303" s="175">
        <f t="shared" si="69"/>
        <v>11001.751342508547</v>
      </c>
      <c r="N303" s="175">
        <f t="shared" si="79"/>
        <v>39462.751342508549</v>
      </c>
      <c r="O303" s="175">
        <f t="shared" si="80"/>
        <v>15125.623358569777</v>
      </c>
      <c r="P303" s="176">
        <f t="shared" si="70"/>
        <v>0.93742021878914938</v>
      </c>
      <c r="Q303" s="177">
        <v>4460.4213101980422</v>
      </c>
      <c r="R303" s="176">
        <f t="shared" si="71"/>
        <v>0.11642411642411643</v>
      </c>
      <c r="S303" s="176">
        <f t="shared" si="72"/>
        <v>0.12412654421086759</v>
      </c>
      <c r="T303" s="178">
        <v>2609</v>
      </c>
      <c r="U303" s="179">
        <v>25493</v>
      </c>
      <c r="V303" s="179">
        <v>9704.2253521126768</v>
      </c>
      <c r="Y303" s="13"/>
      <c r="Z303" s="13"/>
    </row>
    <row r="304" spans="2:28">
      <c r="B304" s="171">
        <v>5037</v>
      </c>
      <c r="C304" s="171" t="s">
        <v>322</v>
      </c>
      <c r="D304" s="171">
        <v>256350</v>
      </c>
      <c r="E304" s="171">
        <f t="shared" si="67"/>
        <v>12709.469509172039</v>
      </c>
      <c r="F304" s="172">
        <f t="shared" si="68"/>
        <v>0.78767753272342644</v>
      </c>
      <c r="G304" s="173">
        <f t="shared" si="73"/>
        <v>2055.5411156392365</v>
      </c>
      <c r="H304" s="173">
        <f t="shared" si="74"/>
        <v>41460.2643024434</v>
      </c>
      <c r="I304" s="173">
        <f t="shared" si="75"/>
        <v>634.32765288957808</v>
      </c>
      <c r="J304" s="174">
        <f t="shared" si="76"/>
        <v>12794.388758782788</v>
      </c>
      <c r="K304" s="173">
        <f t="shared" si="77"/>
        <v>450.64734375140745</v>
      </c>
      <c r="L304" s="174">
        <f t="shared" si="78"/>
        <v>9089.5569234658888</v>
      </c>
      <c r="M304" s="175">
        <f t="shared" si="69"/>
        <v>50549.821225909291</v>
      </c>
      <c r="N304" s="175">
        <f t="shared" si="79"/>
        <v>306899.82122590928</v>
      </c>
      <c r="O304" s="175">
        <f t="shared" si="80"/>
        <v>15215.65796856268</v>
      </c>
      <c r="P304" s="176">
        <f t="shared" si="70"/>
        <v>0.94300017154860527</v>
      </c>
      <c r="Q304" s="177">
        <v>19941.591712033129</v>
      </c>
      <c r="R304" s="176">
        <f t="shared" si="71"/>
        <v>0.10643532306098666</v>
      </c>
      <c r="S304" s="176">
        <f t="shared" si="72"/>
        <v>0.10610619009428546</v>
      </c>
      <c r="T304" s="178">
        <v>20170</v>
      </c>
      <c r="U304" s="179">
        <v>231690</v>
      </c>
      <c r="V304" s="179">
        <v>11490.279706407458</v>
      </c>
      <c r="Y304" s="13"/>
      <c r="Z304" s="13"/>
    </row>
    <row r="305" spans="2:27">
      <c r="B305" s="171">
        <v>5038</v>
      </c>
      <c r="C305" s="171" t="s">
        <v>323</v>
      </c>
      <c r="D305" s="171">
        <v>177662</v>
      </c>
      <c r="E305" s="171">
        <f t="shared" si="67"/>
        <v>11855.198184972642</v>
      </c>
      <c r="F305" s="172">
        <f t="shared" si="68"/>
        <v>0.73473351893621441</v>
      </c>
      <c r="G305" s="173">
        <f t="shared" si="73"/>
        <v>2568.1039101588744</v>
      </c>
      <c r="H305" s="173">
        <f t="shared" si="74"/>
        <v>38485.605197640893</v>
      </c>
      <c r="I305" s="173">
        <f t="shared" si="75"/>
        <v>933.32261635936698</v>
      </c>
      <c r="J305" s="174">
        <f t="shared" si="76"/>
        <v>13986.772728761474</v>
      </c>
      <c r="K305" s="173">
        <f t="shared" si="77"/>
        <v>749.64230722119635</v>
      </c>
      <c r="L305" s="174">
        <f t="shared" si="78"/>
        <v>11234.139616016848</v>
      </c>
      <c r="M305" s="175">
        <f t="shared" si="69"/>
        <v>49719.744813657744</v>
      </c>
      <c r="N305" s="175">
        <f t="shared" si="79"/>
        <v>227381.74481365774</v>
      </c>
      <c r="O305" s="175">
        <f t="shared" si="80"/>
        <v>15172.944402352712</v>
      </c>
      <c r="P305" s="176">
        <f t="shared" si="70"/>
        <v>0.94035297085924485</v>
      </c>
      <c r="Q305" s="177">
        <v>17862.175413809055</v>
      </c>
      <c r="R305" s="176">
        <f t="shared" si="71"/>
        <v>0.10990885180765794</v>
      </c>
      <c r="S305" s="176">
        <f t="shared" si="72"/>
        <v>0.10709445594694199</v>
      </c>
      <c r="T305" s="178">
        <v>14986</v>
      </c>
      <c r="U305" s="179">
        <v>160069</v>
      </c>
      <c r="V305" s="179">
        <v>10708.389082151458</v>
      </c>
      <c r="Y305" s="13"/>
      <c r="Z305" s="13"/>
    </row>
    <row r="306" spans="2:27">
      <c r="B306" s="171">
        <v>5041</v>
      </c>
      <c r="C306" s="171" t="s">
        <v>324</v>
      </c>
      <c r="D306" s="171">
        <v>22724</v>
      </c>
      <c r="E306" s="171">
        <f t="shared" si="67"/>
        <v>11063.291139240506</v>
      </c>
      <c r="F306" s="172">
        <f t="shared" si="68"/>
        <v>0.68565457134690455</v>
      </c>
      <c r="G306" s="173">
        <f t="shared" si="73"/>
        <v>3043.2481375981561</v>
      </c>
      <c r="H306" s="173">
        <f t="shared" si="74"/>
        <v>6250.8316746266119</v>
      </c>
      <c r="I306" s="173">
        <f t="shared" si="75"/>
        <v>1210.4900823656144</v>
      </c>
      <c r="J306" s="174">
        <f t="shared" si="76"/>
        <v>2486.3466291789719</v>
      </c>
      <c r="K306" s="173">
        <f t="shared" si="77"/>
        <v>1026.8097732274439</v>
      </c>
      <c r="L306" s="174">
        <f t="shared" si="78"/>
        <v>2109.0672742091697</v>
      </c>
      <c r="M306" s="175">
        <f t="shared" si="69"/>
        <v>8359.898948835782</v>
      </c>
      <c r="N306" s="175">
        <f t="shared" si="79"/>
        <v>31083.898948835784</v>
      </c>
      <c r="O306" s="175">
        <f t="shared" si="80"/>
        <v>15133.349050066106</v>
      </c>
      <c r="P306" s="176">
        <f t="shared" si="70"/>
        <v>0.93789902347977938</v>
      </c>
      <c r="Q306" s="177">
        <v>3359.6989923904866</v>
      </c>
      <c r="R306" s="176">
        <f t="shared" si="71"/>
        <v>6.216696269982238E-2</v>
      </c>
      <c r="S306" s="176">
        <f t="shared" si="72"/>
        <v>6.6821053578253825E-2</v>
      </c>
      <c r="T306" s="178">
        <v>2054</v>
      </c>
      <c r="U306" s="179">
        <v>21394</v>
      </c>
      <c r="V306" s="179">
        <v>10370.334464372274</v>
      </c>
      <c r="Y306" s="13"/>
      <c r="Z306" s="13"/>
    </row>
    <row r="307" spans="2:27">
      <c r="B307" s="171">
        <v>5042</v>
      </c>
      <c r="C307" s="171" t="s">
        <v>325</v>
      </c>
      <c r="D307" s="171">
        <v>17229</v>
      </c>
      <c r="E307" s="171">
        <f t="shared" si="67"/>
        <v>12973.644578313253</v>
      </c>
      <c r="F307" s="172">
        <f t="shared" si="68"/>
        <v>0.80404995224243347</v>
      </c>
      <c r="G307" s="173">
        <f t="shared" si="73"/>
        <v>1897.0360741545078</v>
      </c>
      <c r="H307" s="173">
        <f t="shared" si="74"/>
        <v>2519.2639064771865</v>
      </c>
      <c r="I307" s="173">
        <f t="shared" si="75"/>
        <v>541.86637869015294</v>
      </c>
      <c r="J307" s="174">
        <f t="shared" si="76"/>
        <v>719.59855090052304</v>
      </c>
      <c r="K307" s="173">
        <f t="shared" si="77"/>
        <v>358.18606955198231</v>
      </c>
      <c r="L307" s="174">
        <f t="shared" si="78"/>
        <v>475.67110036503249</v>
      </c>
      <c r="M307" s="175">
        <f t="shared" si="69"/>
        <v>2994.9350068422191</v>
      </c>
      <c r="N307" s="175">
        <f t="shared" si="79"/>
        <v>20223.935006842221</v>
      </c>
      <c r="O307" s="175">
        <f t="shared" si="80"/>
        <v>15228.866722019746</v>
      </c>
      <c r="P307" s="176">
        <f t="shared" si="70"/>
        <v>0.94381879252455592</v>
      </c>
      <c r="Q307" s="177">
        <v>2041.3222307178996</v>
      </c>
      <c r="R307" s="176">
        <f t="shared" si="71"/>
        <v>6.0637773947303616E-2</v>
      </c>
      <c r="S307" s="176">
        <f t="shared" si="72"/>
        <v>8.2201945556171968E-2</v>
      </c>
      <c r="T307" s="178">
        <v>1328</v>
      </c>
      <c r="U307" s="179">
        <v>16244</v>
      </c>
      <c r="V307" s="179">
        <v>11988.191881918819</v>
      </c>
      <c r="Y307" s="13"/>
      <c r="Z307" s="13"/>
    </row>
    <row r="308" spans="2:27">
      <c r="B308" s="171">
        <v>5043</v>
      </c>
      <c r="C308" s="171" t="s">
        <v>326</v>
      </c>
      <c r="D308" s="171">
        <v>7719</v>
      </c>
      <c r="E308" s="171">
        <f t="shared" si="67"/>
        <v>16816.993464052288</v>
      </c>
      <c r="F308" s="172">
        <f t="shared" si="68"/>
        <v>1.0422439669910057</v>
      </c>
      <c r="G308" s="173">
        <f t="shared" si="73"/>
        <v>-408.97325728891298</v>
      </c>
      <c r="H308" s="173">
        <f t="shared" si="74"/>
        <v>-187.71872509561106</v>
      </c>
      <c r="I308" s="173">
        <f t="shared" si="75"/>
        <v>0</v>
      </c>
      <c r="J308" s="174">
        <f t="shared" si="76"/>
        <v>0</v>
      </c>
      <c r="K308" s="173">
        <f t="shared" si="77"/>
        <v>-183.6803091381706</v>
      </c>
      <c r="L308" s="174">
        <f t="shared" si="78"/>
        <v>-84.309261894420302</v>
      </c>
      <c r="M308" s="175">
        <f t="shared" si="69"/>
        <v>-272.02798699003137</v>
      </c>
      <c r="N308" s="175">
        <f t="shared" si="79"/>
        <v>7446.9720130099686</v>
      </c>
      <c r="O308" s="175">
        <f t="shared" si="80"/>
        <v>16224.339897625203</v>
      </c>
      <c r="P308" s="176">
        <f t="shared" si="70"/>
        <v>1.0055138817088363</v>
      </c>
      <c r="Q308" s="177">
        <v>617.89601144688686</v>
      </c>
      <c r="R308" s="176">
        <f t="shared" si="71"/>
        <v>6.498344370860927E-2</v>
      </c>
      <c r="S308" s="176">
        <f t="shared" si="72"/>
        <v>6.9623894443723092E-2</v>
      </c>
      <c r="T308" s="178">
        <v>459</v>
      </c>
      <c r="U308" s="179">
        <v>7248</v>
      </c>
      <c r="V308" s="179">
        <v>15722.34273318872</v>
      </c>
      <c r="Y308" s="13"/>
      <c r="Z308" s="13"/>
    </row>
    <row r="309" spans="2:27">
      <c r="B309" s="171">
        <v>5044</v>
      </c>
      <c r="C309" s="171" t="s">
        <v>327</v>
      </c>
      <c r="D309" s="171">
        <v>18449</v>
      </c>
      <c r="E309" s="171">
        <f t="shared" si="67"/>
        <v>21807.328605200946</v>
      </c>
      <c r="F309" s="172">
        <f t="shared" si="68"/>
        <v>1.351523191321043</v>
      </c>
      <c r="G309" s="173">
        <f t="shared" si="73"/>
        <v>-3403.1743419781078</v>
      </c>
      <c r="H309" s="173">
        <f t="shared" si="74"/>
        <v>-2879.0854933134792</v>
      </c>
      <c r="I309" s="173">
        <f t="shared" si="75"/>
        <v>0</v>
      </c>
      <c r="J309" s="174">
        <f t="shared" si="76"/>
        <v>0</v>
      </c>
      <c r="K309" s="173">
        <f t="shared" si="77"/>
        <v>-183.6803091381706</v>
      </c>
      <c r="L309" s="174">
        <f t="shared" si="78"/>
        <v>-155.39354153089235</v>
      </c>
      <c r="M309" s="175">
        <f t="shared" si="69"/>
        <v>-3034.4790348443717</v>
      </c>
      <c r="N309" s="175">
        <f t="shared" si="79"/>
        <v>15414.520965155629</v>
      </c>
      <c r="O309" s="175">
        <f t="shared" si="80"/>
        <v>18220.473954084668</v>
      </c>
      <c r="P309" s="176">
        <f t="shared" si="70"/>
        <v>1.1292255714408514</v>
      </c>
      <c r="Q309" s="177">
        <v>958.00833482367443</v>
      </c>
      <c r="R309" s="176">
        <f t="shared" si="71"/>
        <v>5.1824401368301028E-2</v>
      </c>
      <c r="S309" s="176">
        <f t="shared" si="72"/>
        <v>4.8094527604583645E-2</v>
      </c>
      <c r="T309" s="178">
        <v>846</v>
      </c>
      <c r="U309" s="179">
        <v>17540</v>
      </c>
      <c r="V309" s="179">
        <v>20806.642941874259</v>
      </c>
      <c r="Y309" s="13"/>
      <c r="Z309" s="13"/>
    </row>
    <row r="310" spans="2:27">
      <c r="B310" s="171">
        <v>5045</v>
      </c>
      <c r="C310" s="171" t="s">
        <v>328</v>
      </c>
      <c r="D310" s="171">
        <v>33790</v>
      </c>
      <c r="E310" s="171">
        <f t="shared" si="67"/>
        <v>14397.102684277801</v>
      </c>
      <c r="F310" s="172">
        <f t="shared" si="68"/>
        <v>0.89226968226595349</v>
      </c>
      <c r="G310" s="173">
        <f t="shared" si="73"/>
        <v>1042.961210575779</v>
      </c>
      <c r="H310" s="173">
        <f t="shared" si="74"/>
        <v>2447.8299612213532</v>
      </c>
      <c r="I310" s="173">
        <f t="shared" si="75"/>
        <v>43.656041602561253</v>
      </c>
      <c r="J310" s="174">
        <f t="shared" si="76"/>
        <v>102.46072964121126</v>
      </c>
      <c r="K310" s="173">
        <f t="shared" si="77"/>
        <v>-140.02426753560934</v>
      </c>
      <c r="L310" s="174">
        <f t="shared" si="78"/>
        <v>-328.63695590607512</v>
      </c>
      <c r="M310" s="175">
        <f t="shared" si="69"/>
        <v>2119.1930053152782</v>
      </c>
      <c r="N310" s="175">
        <f t="shared" si="79"/>
        <v>35909.193005315276</v>
      </c>
      <c r="O310" s="175">
        <f t="shared" si="80"/>
        <v>15300.03962731797</v>
      </c>
      <c r="P310" s="176">
        <f t="shared" si="70"/>
        <v>0.9482297790257318</v>
      </c>
      <c r="Q310" s="177">
        <v>1989.7956727040519</v>
      </c>
      <c r="R310" s="176">
        <f t="shared" si="71"/>
        <v>0.11041735129806113</v>
      </c>
      <c r="S310" s="176">
        <f t="shared" si="72"/>
        <v>0.1160948153865046</v>
      </c>
      <c r="T310" s="178">
        <v>2347</v>
      </c>
      <c r="U310" s="179">
        <v>30430</v>
      </c>
      <c r="V310" s="179">
        <v>12899.533700720644</v>
      </c>
      <c r="Y310" s="13"/>
      <c r="Z310" s="13"/>
    </row>
    <row r="311" spans="2:27">
      <c r="B311" s="171">
        <v>5046</v>
      </c>
      <c r="C311" s="171" t="s">
        <v>329</v>
      </c>
      <c r="D311" s="171">
        <v>13131</v>
      </c>
      <c r="E311" s="171">
        <f t="shared" si="67"/>
        <v>10807.407407407407</v>
      </c>
      <c r="F311" s="172">
        <f t="shared" si="68"/>
        <v>0.66979601278087608</v>
      </c>
      <c r="G311" s="173">
        <f t="shared" si="73"/>
        <v>3196.7783766980156</v>
      </c>
      <c r="H311" s="173">
        <f t="shared" si="74"/>
        <v>3884.0857276880888</v>
      </c>
      <c r="I311" s="173">
        <f t="shared" si="75"/>
        <v>1300.0493885071992</v>
      </c>
      <c r="J311" s="174">
        <f t="shared" si="76"/>
        <v>1579.560007036247</v>
      </c>
      <c r="K311" s="173">
        <f t="shared" si="77"/>
        <v>1116.3690793690287</v>
      </c>
      <c r="L311" s="174">
        <f t="shared" si="78"/>
        <v>1356.3884314333698</v>
      </c>
      <c r="M311" s="175">
        <f t="shared" si="69"/>
        <v>5240.4741591214588</v>
      </c>
      <c r="N311" s="175">
        <f t="shared" si="79"/>
        <v>18371.474159121459</v>
      </c>
      <c r="O311" s="175">
        <f t="shared" si="80"/>
        <v>15120.554863474452</v>
      </c>
      <c r="P311" s="176">
        <f t="shared" si="70"/>
        <v>0.93710609555147795</v>
      </c>
      <c r="Q311" s="177">
        <v>1959.4921011462711</v>
      </c>
      <c r="R311" s="176">
        <f t="shared" si="71"/>
        <v>5.8354154912549368E-2</v>
      </c>
      <c r="S311" s="176">
        <f t="shared" si="72"/>
        <v>7.2291328969010887E-2</v>
      </c>
      <c r="T311" s="178">
        <v>1215</v>
      </c>
      <c r="U311" s="179">
        <v>12407</v>
      </c>
      <c r="V311" s="179">
        <v>10078.797725426482</v>
      </c>
      <c r="Y311" s="13"/>
      <c r="Z311" s="13"/>
    </row>
    <row r="312" spans="2:27">
      <c r="B312" s="171">
        <v>5047</v>
      </c>
      <c r="C312" s="171" t="s">
        <v>330</v>
      </c>
      <c r="D312" s="171">
        <v>47077</v>
      </c>
      <c r="E312" s="171">
        <f t="shared" si="67"/>
        <v>12180.336351875809</v>
      </c>
      <c r="F312" s="172">
        <f t="shared" si="68"/>
        <v>0.7548841655793086</v>
      </c>
      <c r="G312" s="173">
        <f t="shared" si="73"/>
        <v>2373.0210100169743</v>
      </c>
      <c r="H312" s="173">
        <f t="shared" si="74"/>
        <v>9171.7262037156052</v>
      </c>
      <c r="I312" s="173">
        <f t="shared" si="75"/>
        <v>819.52425794325848</v>
      </c>
      <c r="J312" s="174">
        <f t="shared" si="76"/>
        <v>3167.461256950694</v>
      </c>
      <c r="K312" s="173">
        <f t="shared" si="77"/>
        <v>635.84394880508785</v>
      </c>
      <c r="L312" s="174">
        <f t="shared" si="78"/>
        <v>2457.5368621316647</v>
      </c>
      <c r="M312" s="175">
        <f t="shared" si="69"/>
        <v>11629.26306584727</v>
      </c>
      <c r="N312" s="175">
        <f t="shared" si="79"/>
        <v>58706.26306584727</v>
      </c>
      <c r="O312" s="175">
        <f t="shared" si="80"/>
        <v>15189.20131069787</v>
      </c>
      <c r="P312" s="176">
        <f t="shared" si="70"/>
        <v>0.94136050319139952</v>
      </c>
      <c r="Q312" s="177">
        <v>4067.4495645517154</v>
      </c>
      <c r="R312" s="176">
        <f t="shared" si="71"/>
        <v>9.818512643463656E-2</v>
      </c>
      <c r="S312" s="176">
        <f t="shared" si="72"/>
        <v>0.10358370790999435</v>
      </c>
      <c r="T312" s="178">
        <v>3865</v>
      </c>
      <c r="U312" s="179">
        <v>42868</v>
      </c>
      <c r="V312" s="179">
        <v>11037.075180226571</v>
      </c>
      <c r="Y312" s="13"/>
      <c r="Z312" s="13"/>
    </row>
    <row r="313" spans="2:27">
      <c r="B313" s="171">
        <v>5049</v>
      </c>
      <c r="C313" s="171" t="s">
        <v>331</v>
      </c>
      <c r="D313" s="171">
        <v>15471</v>
      </c>
      <c r="E313" s="171">
        <f t="shared" si="67"/>
        <v>14064.545454545454</v>
      </c>
      <c r="F313" s="172">
        <f t="shared" si="68"/>
        <v>0.87165923444074156</v>
      </c>
      <c r="G313" s="173">
        <f t="shared" si="73"/>
        <v>1242.4955484151872</v>
      </c>
      <c r="H313" s="173">
        <f t="shared" si="74"/>
        <v>1366.745103256706</v>
      </c>
      <c r="I313" s="173">
        <f t="shared" si="75"/>
        <v>160.05107200888267</v>
      </c>
      <c r="J313" s="174">
        <f t="shared" si="76"/>
        <v>176.05617920977093</v>
      </c>
      <c r="K313" s="173">
        <f t="shared" si="77"/>
        <v>-23.62923712928793</v>
      </c>
      <c r="L313" s="174">
        <f t="shared" si="78"/>
        <v>-25.992160842216723</v>
      </c>
      <c r="M313" s="175">
        <f t="shared" si="69"/>
        <v>1340.7529424144893</v>
      </c>
      <c r="N313" s="175">
        <f t="shared" si="79"/>
        <v>16811.752942414489</v>
      </c>
      <c r="O313" s="175">
        <f t="shared" si="80"/>
        <v>15283.411765831353</v>
      </c>
      <c r="P313" s="176">
        <f t="shared" si="70"/>
        <v>0.94719925663447124</v>
      </c>
      <c r="Q313" s="177">
        <v>347.0163055645238</v>
      </c>
      <c r="R313" s="176">
        <f t="shared" si="71"/>
        <v>1.489110469692994E-2</v>
      </c>
      <c r="S313" s="176">
        <f t="shared" si="72"/>
        <v>1.7658989527921439E-2</v>
      </c>
      <c r="T313" s="178">
        <v>1100</v>
      </c>
      <c r="U313" s="179">
        <v>15244</v>
      </c>
      <c r="V313" s="179">
        <v>13820.489573889394</v>
      </c>
      <c r="Y313" s="13"/>
      <c r="Z313" s="13"/>
    </row>
    <row r="314" spans="2:27">
      <c r="B314" s="171">
        <v>5052</v>
      </c>
      <c r="C314" s="171" t="s">
        <v>332</v>
      </c>
      <c r="D314" s="171">
        <v>6881</v>
      </c>
      <c r="E314" s="171">
        <f t="shared" si="67"/>
        <v>12222.024866785081</v>
      </c>
      <c r="F314" s="172">
        <f t="shared" si="68"/>
        <v>0.75746783805619222</v>
      </c>
      <c r="G314" s="173">
        <f t="shared" si="73"/>
        <v>2348.0079010714112</v>
      </c>
      <c r="H314" s="173">
        <f t="shared" si="74"/>
        <v>1321.9284483032045</v>
      </c>
      <c r="I314" s="173">
        <f t="shared" si="75"/>
        <v>804.93327772501323</v>
      </c>
      <c r="J314" s="174">
        <f t="shared" si="76"/>
        <v>453.17743535918243</v>
      </c>
      <c r="K314" s="173">
        <f t="shared" si="77"/>
        <v>621.2529685868426</v>
      </c>
      <c r="L314" s="174">
        <f t="shared" si="78"/>
        <v>349.76542131439237</v>
      </c>
      <c r="M314" s="175">
        <f t="shared" si="69"/>
        <v>1671.6938696175969</v>
      </c>
      <c r="N314" s="175">
        <f t="shared" si="79"/>
        <v>8552.6938696175966</v>
      </c>
      <c r="O314" s="175">
        <f t="shared" si="80"/>
        <v>15191.285736443333</v>
      </c>
      <c r="P314" s="176">
        <f t="shared" si="70"/>
        <v>0.94148968681524359</v>
      </c>
      <c r="Q314" s="177">
        <v>583.7549818480245</v>
      </c>
      <c r="R314" s="176">
        <f t="shared" si="71"/>
        <v>0.1694425560842964</v>
      </c>
      <c r="S314" s="176">
        <f t="shared" si="72"/>
        <v>0.15697958035338042</v>
      </c>
      <c r="T314" s="178">
        <v>563</v>
      </c>
      <c r="U314" s="179">
        <v>5884</v>
      </c>
      <c r="V314" s="179">
        <v>10563.734290843806</v>
      </c>
      <c r="Y314" s="13"/>
      <c r="Z314" s="13"/>
    </row>
    <row r="315" spans="2:27">
      <c r="B315" s="171">
        <v>5053</v>
      </c>
      <c r="C315" s="171" t="s">
        <v>333</v>
      </c>
      <c r="D315" s="171">
        <v>84508</v>
      </c>
      <c r="E315" s="171">
        <f t="shared" si="67"/>
        <v>12493.79065641632</v>
      </c>
      <c r="F315" s="172">
        <f t="shared" si="68"/>
        <v>0.77431069735105773</v>
      </c>
      <c r="G315" s="173">
        <f t="shared" si="73"/>
        <v>2184.9484272926675</v>
      </c>
      <c r="H315" s="173">
        <f t="shared" si="74"/>
        <v>14778.991162207603</v>
      </c>
      <c r="I315" s="173">
        <f t="shared" si="75"/>
        <v>709.81525135407946</v>
      </c>
      <c r="J315" s="174">
        <f t="shared" si="76"/>
        <v>4801.1903601589938</v>
      </c>
      <c r="K315" s="173">
        <f t="shared" si="77"/>
        <v>526.13494221590884</v>
      </c>
      <c r="L315" s="174">
        <f t="shared" si="78"/>
        <v>3558.7767491484074</v>
      </c>
      <c r="M315" s="175">
        <f t="shared" si="69"/>
        <v>18337.767911356012</v>
      </c>
      <c r="N315" s="175">
        <f t="shared" si="79"/>
        <v>102845.76791135602</v>
      </c>
      <c r="O315" s="175">
        <f t="shared" si="80"/>
        <v>15204.874025924899</v>
      </c>
      <c r="P315" s="176">
        <f t="shared" si="70"/>
        <v>0.9423318297799872</v>
      </c>
      <c r="Q315" s="177">
        <v>6850.0424462167794</v>
      </c>
      <c r="R315" s="176">
        <f t="shared" si="71"/>
        <v>8.1674709127446343E-2</v>
      </c>
      <c r="S315" s="176">
        <f t="shared" si="72"/>
        <v>8.9990363307609927E-2</v>
      </c>
      <c r="T315" s="178">
        <v>6764</v>
      </c>
      <c r="U315" s="179">
        <v>78127</v>
      </c>
      <c r="V315" s="179">
        <v>11462.294600938967</v>
      </c>
      <c r="Y315" s="13"/>
      <c r="Z315" s="13"/>
    </row>
    <row r="316" spans="2:27">
      <c r="B316" s="171">
        <v>5054</v>
      </c>
      <c r="C316" s="171" t="s">
        <v>334</v>
      </c>
      <c r="D316" s="171">
        <v>114540</v>
      </c>
      <c r="E316" s="171">
        <f t="shared" si="67"/>
        <v>11513.872135102532</v>
      </c>
      <c r="F316" s="172">
        <f t="shared" si="68"/>
        <v>0.71357961785309709</v>
      </c>
      <c r="G316" s="173">
        <f t="shared" si="73"/>
        <v>2772.8995400809404</v>
      </c>
      <c r="H316" s="173">
        <f t="shared" si="74"/>
        <v>27584.804624725195</v>
      </c>
      <c r="I316" s="173">
        <f t="shared" si="75"/>
        <v>1052.7867338139051</v>
      </c>
      <c r="J316" s="174">
        <f t="shared" si="76"/>
        <v>10473.122427980728</v>
      </c>
      <c r="K316" s="173">
        <f t="shared" si="77"/>
        <v>869.1064246757345</v>
      </c>
      <c r="L316" s="174">
        <f t="shared" si="78"/>
        <v>8645.8707126742065</v>
      </c>
      <c r="M316" s="175">
        <f t="shared" si="69"/>
        <v>36230.6753373994</v>
      </c>
      <c r="N316" s="175">
        <f t="shared" si="79"/>
        <v>150770.67533739941</v>
      </c>
      <c r="O316" s="175">
        <f t="shared" si="80"/>
        <v>15155.87809985921</v>
      </c>
      <c r="P316" s="176">
        <f t="shared" si="70"/>
        <v>0.9392952758050892</v>
      </c>
      <c r="Q316" s="177">
        <v>13176.942734323551</v>
      </c>
      <c r="R316" s="180">
        <f t="shared" si="71"/>
        <v>7.5846522331282584E-2</v>
      </c>
      <c r="S316" s="180">
        <f t="shared" si="72"/>
        <v>9.0554516605212534E-2</v>
      </c>
      <c r="T316" s="178">
        <v>9948</v>
      </c>
      <c r="U316" s="179">
        <v>106465</v>
      </c>
      <c r="V316" s="179">
        <v>10557.814359381196</v>
      </c>
      <c r="W316" s="1"/>
      <c r="X316" s="101"/>
      <c r="Y316" s="14"/>
      <c r="Z316" s="14"/>
    </row>
    <row r="317" spans="2:27">
      <c r="B317" s="171">
        <v>5055</v>
      </c>
      <c r="C317" s="171" t="s">
        <v>335</v>
      </c>
      <c r="D317" s="171">
        <v>79579</v>
      </c>
      <c r="E317" s="171">
        <f t="shared" si="67"/>
        <v>13394.883016327218</v>
      </c>
      <c r="F317" s="172">
        <f t="shared" si="68"/>
        <v>0.83015647488711664</v>
      </c>
      <c r="G317" s="173">
        <f t="shared" si="73"/>
        <v>1644.2930113461291</v>
      </c>
      <c r="H317" s="173">
        <f t="shared" si="74"/>
        <v>9768.7447804073527</v>
      </c>
      <c r="I317" s="173">
        <f t="shared" si="75"/>
        <v>394.43292538526538</v>
      </c>
      <c r="J317" s="174">
        <f t="shared" si="76"/>
        <v>2343.3260097138618</v>
      </c>
      <c r="K317" s="173">
        <f t="shared" si="77"/>
        <v>210.75261624709478</v>
      </c>
      <c r="L317" s="174">
        <f t="shared" si="78"/>
        <v>1252.08129312399</v>
      </c>
      <c r="M317" s="175">
        <f t="shared" si="69"/>
        <v>11020.826073531343</v>
      </c>
      <c r="N317" s="175">
        <f t="shared" si="79"/>
        <v>90599.826073531338</v>
      </c>
      <c r="O317" s="175">
        <f t="shared" si="80"/>
        <v>15249.928643920441</v>
      </c>
      <c r="P317" s="176">
        <f t="shared" si="70"/>
        <v>0.94512411865678991</v>
      </c>
      <c r="Q317" s="177">
        <v>5687.9508830534887</v>
      </c>
      <c r="R317" s="180">
        <f t="shared" si="71"/>
        <v>5.4697025923766102E-2</v>
      </c>
      <c r="S317" s="180">
        <f t="shared" si="72"/>
        <v>5.8602653691872918E-2</v>
      </c>
      <c r="T317" s="178">
        <v>5941</v>
      </c>
      <c r="U317" s="179">
        <v>75452</v>
      </c>
      <c r="V317" s="179">
        <v>12653.362401475768</v>
      </c>
      <c r="W317" s="14"/>
      <c r="X317" s="1"/>
      <c r="Y317" s="132"/>
      <c r="Z317" s="14"/>
      <c r="AA317" s="14"/>
    </row>
    <row r="318" spans="2:27">
      <c r="B318" s="171">
        <v>5056</v>
      </c>
      <c r="C318" s="171" t="s">
        <v>336</v>
      </c>
      <c r="D318" s="171">
        <v>72227</v>
      </c>
      <c r="E318" s="171">
        <f t="shared" si="67"/>
        <v>14051.945525291829</v>
      </c>
      <c r="F318" s="172">
        <f t="shared" si="68"/>
        <v>0.87087834573568401</v>
      </c>
      <c r="G318" s="173">
        <f t="shared" si="73"/>
        <v>1250.0555059673625</v>
      </c>
      <c r="H318" s="173">
        <f t="shared" si="74"/>
        <v>6425.2853006722435</v>
      </c>
      <c r="I318" s="173">
        <f t="shared" si="75"/>
        <v>164.46104724765155</v>
      </c>
      <c r="J318" s="174">
        <f t="shared" si="76"/>
        <v>845.32978285292893</v>
      </c>
      <c r="K318" s="173">
        <f t="shared" si="77"/>
        <v>-19.21926189051905</v>
      </c>
      <c r="L318" s="174">
        <f t="shared" si="78"/>
        <v>-98.787006117267907</v>
      </c>
      <c r="M318" s="175">
        <f t="shared" si="69"/>
        <v>6326.4982945549755</v>
      </c>
      <c r="N318" s="175">
        <f t="shared" si="79"/>
        <v>78553.498294554971</v>
      </c>
      <c r="O318" s="175">
        <f t="shared" si="80"/>
        <v>15282.781769368672</v>
      </c>
      <c r="P318" s="176">
        <f t="shared" si="70"/>
        <v>0.94716021219921831</v>
      </c>
      <c r="Q318" s="177">
        <v>1669.4616460015031</v>
      </c>
      <c r="R318" s="180">
        <f t="shared" si="71"/>
        <v>0.11335994943967444</v>
      </c>
      <c r="S318" s="180">
        <f t="shared" si="72"/>
        <v>9.3865319974777331E-2</v>
      </c>
      <c r="T318" s="178">
        <v>5140</v>
      </c>
      <c r="U318" s="179">
        <v>64873</v>
      </c>
      <c r="V318" s="179">
        <v>12846.138613861387</v>
      </c>
      <c r="W318" s="14"/>
      <c r="X318" s="1"/>
      <c r="Y318" s="132"/>
      <c r="Z318" s="14"/>
      <c r="AA318" s="14"/>
    </row>
    <row r="319" spans="2:27">
      <c r="B319" s="171">
        <v>5057</v>
      </c>
      <c r="C319" s="171" t="s">
        <v>337</v>
      </c>
      <c r="D319" s="171">
        <v>133511</v>
      </c>
      <c r="E319" s="171">
        <f t="shared" si="67"/>
        <v>12954.686590335728</v>
      </c>
      <c r="F319" s="172">
        <f t="shared" si="68"/>
        <v>0.80287501876588196</v>
      </c>
      <c r="G319" s="173">
        <f t="shared" si="73"/>
        <v>1908.4108669410225</v>
      </c>
      <c r="H319" s="173">
        <f t="shared" si="74"/>
        <v>19668.082394694178</v>
      </c>
      <c r="I319" s="173">
        <f t="shared" si="75"/>
        <v>548.5016744822866</v>
      </c>
      <c r="J319" s="174">
        <f t="shared" si="76"/>
        <v>5652.858257214446</v>
      </c>
      <c r="K319" s="173">
        <f t="shared" si="77"/>
        <v>364.82136534411597</v>
      </c>
      <c r="L319" s="174">
        <f t="shared" si="78"/>
        <v>3759.8489912364594</v>
      </c>
      <c r="M319" s="175">
        <f t="shared" si="69"/>
        <v>23427.931385930638</v>
      </c>
      <c r="N319" s="175">
        <f t="shared" si="79"/>
        <v>156938.93138593063</v>
      </c>
      <c r="O319" s="175">
        <f t="shared" si="80"/>
        <v>15227.918822620864</v>
      </c>
      <c r="P319" s="176">
        <f t="shared" si="70"/>
        <v>0.94376004585072804</v>
      </c>
      <c r="Q319" s="177">
        <v>7746.6169501345266</v>
      </c>
      <c r="R319" s="180">
        <f t="shared" si="71"/>
        <v>0.1433183472489831</v>
      </c>
      <c r="S319" s="180">
        <f t="shared" si="72"/>
        <v>0.14520427892987123</v>
      </c>
      <c r="T319" s="178">
        <v>10306</v>
      </c>
      <c r="U319" s="179">
        <v>116775</v>
      </c>
      <c r="V319" s="179">
        <v>11312.118570183087</v>
      </c>
      <c r="W319" s="13"/>
      <c r="Z319" s="14"/>
      <c r="AA319" s="14"/>
    </row>
    <row r="320" spans="2:27">
      <c r="B320" s="171">
        <v>5058</v>
      </c>
      <c r="C320" s="171" t="s">
        <v>338</v>
      </c>
      <c r="D320" s="171">
        <v>55901</v>
      </c>
      <c r="E320" s="171">
        <f t="shared" si="67"/>
        <v>13088.503863263872</v>
      </c>
      <c r="F320" s="172">
        <f t="shared" si="68"/>
        <v>0.811168430170642</v>
      </c>
      <c r="G320" s="173">
        <f t="shared" si="73"/>
        <v>1828.1205031841366</v>
      </c>
      <c r="H320" s="173">
        <f t="shared" si="74"/>
        <v>7807.9026690994469</v>
      </c>
      <c r="I320" s="173">
        <f t="shared" si="75"/>
        <v>501.66562895743652</v>
      </c>
      <c r="J320" s="174">
        <f t="shared" si="76"/>
        <v>2142.6139012772114</v>
      </c>
      <c r="K320" s="173">
        <f t="shared" si="77"/>
        <v>317.9853198192659</v>
      </c>
      <c r="L320" s="174">
        <f t="shared" si="78"/>
        <v>1358.1153009480845</v>
      </c>
      <c r="M320" s="175">
        <f t="shared" si="69"/>
        <v>9166.017970047531</v>
      </c>
      <c r="N320" s="175">
        <f t="shared" si="79"/>
        <v>65067.017970047527</v>
      </c>
      <c r="O320" s="175">
        <f t="shared" si="80"/>
        <v>15234.609686267275</v>
      </c>
      <c r="P320" s="176">
        <f t="shared" si="70"/>
        <v>0.94417471642096629</v>
      </c>
      <c r="Q320" s="177">
        <v>3744.269764605534</v>
      </c>
      <c r="R320" s="180">
        <f t="shared" si="71"/>
        <v>0.10881682039075671</v>
      </c>
      <c r="S320" s="180">
        <f t="shared" si="72"/>
        <v>0.11323027998959603</v>
      </c>
      <c r="T320" s="178">
        <v>4271</v>
      </c>
      <c r="U320" s="179">
        <v>50415</v>
      </c>
      <c r="V320" s="179">
        <v>11757.22947761194</v>
      </c>
      <c r="W320" s="14"/>
      <c r="X320" s="1"/>
      <c r="Y320" s="13"/>
      <c r="Z320" s="14"/>
      <c r="AA320" s="14"/>
    </row>
    <row r="321" spans="2:27">
      <c r="B321" s="171">
        <v>5059</v>
      </c>
      <c r="C321" s="171" t="s">
        <v>339</v>
      </c>
      <c r="D321" s="171">
        <v>228630</v>
      </c>
      <c r="E321" s="171">
        <f t="shared" si="67"/>
        <v>12493.442622950819</v>
      </c>
      <c r="F321" s="172">
        <f t="shared" si="68"/>
        <v>0.77428912775358449</v>
      </c>
      <c r="G321" s="173">
        <f t="shared" si="73"/>
        <v>2185.1572473719684</v>
      </c>
      <c r="H321" s="173">
        <f t="shared" si="74"/>
        <v>39988.377626907022</v>
      </c>
      <c r="I321" s="173">
        <f t="shared" si="75"/>
        <v>709.93706306700494</v>
      </c>
      <c r="J321" s="174">
        <f t="shared" si="76"/>
        <v>12991.848254126191</v>
      </c>
      <c r="K321" s="173">
        <f t="shared" si="77"/>
        <v>526.25675392883431</v>
      </c>
      <c r="L321" s="174">
        <f t="shared" si="78"/>
        <v>9630.4985968976671</v>
      </c>
      <c r="M321" s="175">
        <f t="shared" si="69"/>
        <v>49618.876223804691</v>
      </c>
      <c r="N321" s="175">
        <f t="shared" si="79"/>
        <v>278248.87622380466</v>
      </c>
      <c r="O321" s="175">
        <f t="shared" si="80"/>
        <v>15204.856624251621</v>
      </c>
      <c r="P321" s="176">
        <f t="shared" si="70"/>
        <v>0.94233075130011335</v>
      </c>
      <c r="Q321" s="177">
        <v>18888.44399257347</v>
      </c>
      <c r="R321" s="180">
        <f t="shared" si="71"/>
        <v>0.11092214847280396</v>
      </c>
      <c r="S321" s="180">
        <f t="shared" si="72"/>
        <v>0.10588353982126045</v>
      </c>
      <c r="T321" s="178">
        <v>18300</v>
      </c>
      <c r="U321" s="179">
        <v>205802</v>
      </c>
      <c r="V321" s="179">
        <v>11297.249821595215</v>
      </c>
      <c r="W321" s="14"/>
      <c r="X321" s="1"/>
      <c r="Y321" s="132"/>
      <c r="Z321" s="14"/>
      <c r="AA321" s="14"/>
    </row>
    <row r="322" spans="2:27">
      <c r="B322" s="171">
        <v>5060</v>
      </c>
      <c r="C322" s="171" t="s">
        <v>340</v>
      </c>
      <c r="D322" s="171">
        <v>138980</v>
      </c>
      <c r="E322" s="171">
        <f t="shared" si="67"/>
        <v>14505.792714747939</v>
      </c>
      <c r="F322" s="172">
        <f t="shared" si="68"/>
        <v>0.89900581668687229</v>
      </c>
      <c r="G322" s="173">
        <f t="shared" si="73"/>
        <v>977.74719229369657</v>
      </c>
      <c r="H322" s="173">
        <f t="shared" si="74"/>
        <v>9367.7958493659062</v>
      </c>
      <c r="I322" s="173">
        <f t="shared" si="75"/>
        <v>5.6145309380131039</v>
      </c>
      <c r="J322" s="174">
        <f t="shared" si="76"/>
        <v>53.792820917103548</v>
      </c>
      <c r="K322" s="173">
        <f t="shared" si="77"/>
        <v>-178.0657782001575</v>
      </c>
      <c r="L322" s="174">
        <f t="shared" si="78"/>
        <v>-1706.048220935709</v>
      </c>
      <c r="M322" s="175">
        <f t="shared" si="69"/>
        <v>7661.7476284301974</v>
      </c>
      <c r="N322" s="175">
        <f t="shared" si="79"/>
        <v>146641.7476284302</v>
      </c>
      <c r="O322" s="175">
        <f t="shared" si="80"/>
        <v>15305.474128841479</v>
      </c>
      <c r="P322" s="176">
        <f t="shared" si="70"/>
        <v>0.94856658574677788</v>
      </c>
      <c r="Q322" s="177">
        <v>3423.5555348008193</v>
      </c>
      <c r="R322" s="180">
        <f t="shared" si="71"/>
        <v>0.13717628768972712</v>
      </c>
      <c r="S322" s="180">
        <f t="shared" si="72"/>
        <v>0.14216130011880235</v>
      </c>
      <c r="T322" s="178">
        <v>9581</v>
      </c>
      <c r="U322" s="179">
        <v>122215</v>
      </c>
      <c r="V322" s="179">
        <v>12700.301361321832</v>
      </c>
      <c r="W322" s="14"/>
      <c r="X322" s="101"/>
      <c r="Y322" s="14"/>
      <c r="Z322" s="14"/>
      <c r="AA322" s="14"/>
    </row>
    <row r="323" spans="2:27">
      <c r="B323" s="171">
        <v>5061</v>
      </c>
      <c r="C323" s="171" t="s">
        <v>341</v>
      </c>
      <c r="D323" s="171">
        <v>25936</v>
      </c>
      <c r="E323" s="171">
        <f t="shared" si="67"/>
        <v>13039.718451483157</v>
      </c>
      <c r="F323" s="172">
        <f t="shared" si="68"/>
        <v>0.80814492295371232</v>
      </c>
      <c r="G323" s="173">
        <f t="shared" si="73"/>
        <v>1857.3917502525655</v>
      </c>
      <c r="H323" s="173">
        <f t="shared" si="74"/>
        <v>3694.3521912523529</v>
      </c>
      <c r="I323" s="173">
        <f t="shared" si="75"/>
        <v>518.74052308068667</v>
      </c>
      <c r="J323" s="174">
        <f t="shared" si="76"/>
        <v>1031.7749004074858</v>
      </c>
      <c r="K323" s="173">
        <f t="shared" si="77"/>
        <v>335.06021394251604</v>
      </c>
      <c r="L323" s="174">
        <f t="shared" si="78"/>
        <v>666.43476553166431</v>
      </c>
      <c r="M323" s="175">
        <f t="shared" si="69"/>
        <v>4360.7869567840171</v>
      </c>
      <c r="N323" s="175">
        <f t="shared" si="79"/>
        <v>30296.786956784017</v>
      </c>
      <c r="O323" s="175">
        <f t="shared" si="80"/>
        <v>15232.170415678238</v>
      </c>
      <c r="P323" s="176">
        <f t="shared" si="70"/>
        <v>0.94402354106011976</v>
      </c>
      <c r="Q323" s="177">
        <v>3140.0648470616711</v>
      </c>
      <c r="R323" s="176">
        <f t="shared" si="71"/>
        <v>7.0629514963880285E-2</v>
      </c>
      <c r="S323" s="176">
        <f t="shared" si="72"/>
        <v>7.8165368764531021E-2</v>
      </c>
      <c r="T323" s="178">
        <v>1989</v>
      </c>
      <c r="U323" s="179">
        <v>24225</v>
      </c>
      <c r="V323" s="179">
        <v>12094.35846230654</v>
      </c>
      <c r="W323" s="13"/>
      <c r="Y323" s="13"/>
      <c r="Z323" s="13"/>
      <c r="AA323" s="13"/>
    </row>
    <row r="324" spans="2:27" ht="28.5" customHeight="1">
      <c r="B324" s="171">
        <v>5401</v>
      </c>
      <c r="C324" s="171" t="s">
        <v>342</v>
      </c>
      <c r="D324" s="171">
        <v>1232542</v>
      </c>
      <c r="E324" s="171">
        <f t="shared" si="67"/>
        <v>15987.314352422336</v>
      </c>
      <c r="F324" s="172">
        <f t="shared" si="68"/>
        <v>0.99082407136678474</v>
      </c>
      <c r="G324" s="173">
        <f t="shared" si="73"/>
        <v>88.834209689058113</v>
      </c>
      <c r="H324" s="173">
        <f t="shared" si="74"/>
        <v>6848.6733959779349</v>
      </c>
      <c r="I324" s="173">
        <f t="shared" si="75"/>
        <v>0</v>
      </c>
      <c r="J324" s="174">
        <f t="shared" si="76"/>
        <v>0</v>
      </c>
      <c r="K324" s="173">
        <f t="shared" si="77"/>
        <v>-183.6803091381706</v>
      </c>
      <c r="L324" s="174">
        <f t="shared" si="78"/>
        <v>-14160.833433007263</v>
      </c>
      <c r="M324" s="175">
        <f t="shared" si="69"/>
        <v>-7312.1600370293281</v>
      </c>
      <c r="N324" s="175">
        <f t="shared" si="79"/>
        <v>1225229.8399629707</v>
      </c>
      <c r="O324" s="175">
        <f t="shared" si="80"/>
        <v>15892.468252973224</v>
      </c>
      <c r="P324" s="176">
        <f t="shared" si="70"/>
        <v>0.984945923459148</v>
      </c>
      <c r="Q324" s="177">
        <v>-3985.9995588284683</v>
      </c>
      <c r="R324" s="176">
        <f t="shared" si="71"/>
        <v>0.10591475998205473</v>
      </c>
      <c r="S324" s="176">
        <f t="shared" si="72"/>
        <v>0.10417903540902375</v>
      </c>
      <c r="T324" s="178">
        <v>77095</v>
      </c>
      <c r="U324" s="179">
        <v>1114500</v>
      </c>
      <c r="V324" s="179">
        <v>14478.914958297606</v>
      </c>
      <c r="Y324" s="13"/>
      <c r="Z324" s="13"/>
    </row>
    <row r="325" spans="2:27">
      <c r="B325" s="171">
        <v>5402</v>
      </c>
      <c r="C325" s="171" t="s">
        <v>343</v>
      </c>
      <c r="D325" s="171">
        <v>342258</v>
      </c>
      <c r="E325" s="171">
        <f t="shared" si="67"/>
        <v>13835.314091680815</v>
      </c>
      <c r="F325" s="172">
        <f t="shared" si="68"/>
        <v>0.85745247355322041</v>
      </c>
      <c r="G325" s="173">
        <f t="shared" si="73"/>
        <v>1380.0343661339705</v>
      </c>
      <c r="H325" s="173">
        <f t="shared" si="74"/>
        <v>34139.290149422159</v>
      </c>
      <c r="I325" s="173">
        <f t="shared" si="75"/>
        <v>240.28204901150627</v>
      </c>
      <c r="J325" s="174">
        <f t="shared" si="76"/>
        <v>5944.0973284466427</v>
      </c>
      <c r="K325" s="173">
        <f t="shared" si="77"/>
        <v>56.601739873335674</v>
      </c>
      <c r="L325" s="174">
        <f t="shared" si="78"/>
        <v>1400.2138409865779</v>
      </c>
      <c r="M325" s="175">
        <f t="shared" si="69"/>
        <v>35539.503990408739</v>
      </c>
      <c r="N325" s="175">
        <f t="shared" si="79"/>
        <v>377797.50399040873</v>
      </c>
      <c r="O325" s="175">
        <f t="shared" si="80"/>
        <v>15271.95019768812</v>
      </c>
      <c r="P325" s="176">
        <f t="shared" si="70"/>
        <v>0.9464889185900951</v>
      </c>
      <c r="Q325" s="177">
        <v>11948.69287914109</v>
      </c>
      <c r="R325" s="176">
        <f t="shared" si="71"/>
        <v>8.893590620575556E-2</v>
      </c>
      <c r="S325" s="176">
        <f t="shared" si="72"/>
        <v>8.7395249858548754E-2</v>
      </c>
      <c r="T325" s="178">
        <v>24738</v>
      </c>
      <c r="U325" s="179">
        <v>314305</v>
      </c>
      <c r="V325" s="179">
        <v>12723.353438853581</v>
      </c>
      <c r="Y325" s="13"/>
      <c r="Z325" s="13"/>
    </row>
    <row r="326" spans="2:27">
      <c r="B326" s="171">
        <v>5403</v>
      </c>
      <c r="C326" s="171" t="s">
        <v>344</v>
      </c>
      <c r="D326" s="171">
        <v>291713</v>
      </c>
      <c r="E326" s="171">
        <f t="shared" si="67"/>
        <v>13993.044562766825</v>
      </c>
      <c r="F326" s="172">
        <f t="shared" si="68"/>
        <v>0.86722792076686461</v>
      </c>
      <c r="G326" s="173">
        <f t="shared" si="73"/>
        <v>1285.3960834823647</v>
      </c>
      <c r="H326" s="173">
        <f t="shared" si="74"/>
        <v>26796.652152356855</v>
      </c>
      <c r="I326" s="173">
        <f t="shared" si="75"/>
        <v>185.07638413140285</v>
      </c>
      <c r="J326" s="174">
        <f t="shared" si="76"/>
        <v>3858.2873799873555</v>
      </c>
      <c r="K326" s="173">
        <f t="shared" si="77"/>
        <v>1.3960749932322472</v>
      </c>
      <c r="L326" s="174">
        <f t="shared" si="78"/>
        <v>29.103975383912658</v>
      </c>
      <c r="M326" s="175">
        <f t="shared" si="69"/>
        <v>26825.756127740769</v>
      </c>
      <c r="N326" s="175">
        <f t="shared" si="79"/>
        <v>318538.75612774078</v>
      </c>
      <c r="O326" s="175">
        <f t="shared" si="80"/>
        <v>15279.836721242422</v>
      </c>
      <c r="P326" s="176">
        <f t="shared" si="70"/>
        <v>0.94697769095077733</v>
      </c>
      <c r="Q326" s="177">
        <v>12456.74965645788</v>
      </c>
      <c r="R326" s="176">
        <f t="shared" si="71"/>
        <v>9.3737814571522846E-2</v>
      </c>
      <c r="S326" s="176">
        <f t="shared" si="72"/>
        <v>9.0694844684002032E-2</v>
      </c>
      <c r="T326" s="178">
        <v>20847</v>
      </c>
      <c r="U326" s="179">
        <v>266712</v>
      </c>
      <c r="V326" s="179">
        <v>12829.477127326951</v>
      </c>
      <c r="Y326" s="13"/>
      <c r="Z326" s="13"/>
    </row>
    <row r="327" spans="2:27">
      <c r="B327" s="171">
        <v>5404</v>
      </c>
      <c r="C327" s="171" t="s">
        <v>345</v>
      </c>
      <c r="D327" s="171">
        <v>22033</v>
      </c>
      <c r="E327" s="171">
        <f t="shared" si="67"/>
        <v>11247.064828994384</v>
      </c>
      <c r="F327" s="172">
        <f t="shared" si="68"/>
        <v>0.6970440637580827</v>
      </c>
      <c r="G327" s="173">
        <f t="shared" si="73"/>
        <v>2932.9839237458295</v>
      </c>
      <c r="H327" s="173">
        <f t="shared" si="74"/>
        <v>5745.7155066180794</v>
      </c>
      <c r="I327" s="173">
        <f t="shared" si="75"/>
        <v>1146.1692909517571</v>
      </c>
      <c r="J327" s="174">
        <f t="shared" si="76"/>
        <v>2245.3456409744922</v>
      </c>
      <c r="K327" s="173">
        <f t="shared" si="77"/>
        <v>962.48898181358652</v>
      </c>
      <c r="L327" s="174">
        <f t="shared" si="78"/>
        <v>1885.5159153728159</v>
      </c>
      <c r="M327" s="175">
        <f t="shared" si="69"/>
        <v>7631.2314219908949</v>
      </c>
      <c r="N327" s="175">
        <f t="shared" si="79"/>
        <v>29664.231421990895</v>
      </c>
      <c r="O327" s="175">
        <f t="shared" si="80"/>
        <v>15142.5377345538</v>
      </c>
      <c r="P327" s="176">
        <f t="shared" si="70"/>
        <v>0.93846849810033828</v>
      </c>
      <c r="Q327" s="177">
        <v>3133.3298569099134</v>
      </c>
      <c r="R327" s="176">
        <f t="shared" si="71"/>
        <v>2.7323168741548935E-2</v>
      </c>
      <c r="S327" s="176">
        <f t="shared" si="72"/>
        <v>6.4032010911997228E-2</v>
      </c>
      <c r="T327" s="178">
        <v>1959</v>
      </c>
      <c r="U327" s="179">
        <v>21447</v>
      </c>
      <c r="V327" s="179">
        <v>10570.231641202563</v>
      </c>
      <c r="Y327" s="13"/>
      <c r="Z327" s="13"/>
    </row>
    <row r="328" spans="2:27">
      <c r="B328" s="171">
        <v>5405</v>
      </c>
      <c r="C328" s="171" t="s">
        <v>346</v>
      </c>
      <c r="D328" s="171">
        <v>77956</v>
      </c>
      <c r="E328" s="171">
        <f t="shared" ref="E328:E331" si="81">D328/T328*1000</f>
        <v>13817.086139666784</v>
      </c>
      <c r="F328" s="172">
        <f t="shared" ref="F328:F362" si="82">E328/E$364</f>
        <v>0.85632278452421329</v>
      </c>
      <c r="G328" s="173">
        <f t="shared" si="73"/>
        <v>1390.9711373423891</v>
      </c>
      <c r="H328" s="173">
        <f t="shared" si="74"/>
        <v>7847.8591568857591</v>
      </c>
      <c r="I328" s="173">
        <f t="shared" si="75"/>
        <v>246.66183221641711</v>
      </c>
      <c r="J328" s="174">
        <f t="shared" si="76"/>
        <v>1391.6660573650254</v>
      </c>
      <c r="K328" s="173">
        <f t="shared" si="77"/>
        <v>62.981523078246511</v>
      </c>
      <c r="L328" s="174">
        <f t="shared" si="78"/>
        <v>355.34175320746681</v>
      </c>
      <c r="M328" s="175">
        <f t="shared" ref="M328:M362" si="83">+H328+L328</f>
        <v>8203.2009100932264</v>
      </c>
      <c r="N328" s="175">
        <f t="shared" si="79"/>
        <v>86159.200910093234</v>
      </c>
      <c r="O328" s="175">
        <f t="shared" si="80"/>
        <v>15271.038800087421</v>
      </c>
      <c r="P328" s="176">
        <f t="shared" ref="P328:P364" si="84">O328/O$364</f>
        <v>0.94643243413864486</v>
      </c>
      <c r="Q328" s="177">
        <v>2590.6738145409599</v>
      </c>
      <c r="R328" s="176">
        <f t="shared" ref="R328:R364" si="85">(D328-U328)/U328</f>
        <v>7.9767857390196262E-2</v>
      </c>
      <c r="S328" s="176">
        <f t="shared" ref="S328:S364" si="86">(E328-V328)/V328</f>
        <v>0.10770938648962358</v>
      </c>
      <c r="T328" s="178">
        <v>5642</v>
      </c>
      <c r="U328" s="179">
        <v>72197</v>
      </c>
      <c r="V328" s="179">
        <v>12473.565998617829</v>
      </c>
      <c r="Y328" s="13"/>
      <c r="Z328" s="13"/>
    </row>
    <row r="329" spans="2:27">
      <c r="B329" s="171">
        <v>5406</v>
      </c>
      <c r="C329" s="171" t="s">
        <v>347</v>
      </c>
      <c r="D329" s="171">
        <v>169786</v>
      </c>
      <c r="E329" s="171">
        <f t="shared" si="81"/>
        <v>14984.202629953226</v>
      </c>
      <c r="F329" s="172">
        <f t="shared" si="82"/>
        <v>0.9286555783364342</v>
      </c>
      <c r="G329" s="173">
        <f t="shared" si="73"/>
        <v>690.70124317052398</v>
      </c>
      <c r="H329" s="173">
        <f t="shared" si="74"/>
        <v>7826.3357863652072</v>
      </c>
      <c r="I329" s="173">
        <f t="shared" si="75"/>
        <v>0</v>
      </c>
      <c r="J329" s="174">
        <f t="shared" si="76"/>
        <v>0</v>
      </c>
      <c r="K329" s="173">
        <f t="shared" si="77"/>
        <v>-183.6803091381706</v>
      </c>
      <c r="L329" s="174">
        <f t="shared" si="78"/>
        <v>-2081.281582844611</v>
      </c>
      <c r="M329" s="175">
        <f t="shared" si="83"/>
        <v>5745.0542035205963</v>
      </c>
      <c r="N329" s="175">
        <f t="shared" si="79"/>
        <v>175531.05420352059</v>
      </c>
      <c r="O329" s="175">
        <f t="shared" si="80"/>
        <v>15491.223563985577</v>
      </c>
      <c r="P329" s="176">
        <f t="shared" si="84"/>
        <v>0.96007852624700762</v>
      </c>
      <c r="Q329" s="177">
        <v>2266.6329100319854</v>
      </c>
      <c r="R329" s="176">
        <f t="shared" si="85"/>
        <v>7.7370187762146797E-2</v>
      </c>
      <c r="S329" s="176">
        <f t="shared" si="86"/>
        <v>8.849474093204987E-2</v>
      </c>
      <c r="T329" s="178">
        <v>11331</v>
      </c>
      <c r="U329" s="179">
        <v>157593</v>
      </c>
      <c r="V329" s="179">
        <v>13765.985324947589</v>
      </c>
      <c r="Y329" s="13"/>
      <c r="Z329" s="13"/>
    </row>
    <row r="330" spans="2:27">
      <c r="B330" s="171">
        <v>5411</v>
      </c>
      <c r="C330" s="171" t="s">
        <v>348</v>
      </c>
      <c r="D330" s="171">
        <v>33035</v>
      </c>
      <c r="E330" s="171">
        <f t="shared" si="81"/>
        <v>11706.23671155209</v>
      </c>
      <c r="F330" s="172">
        <f t="shared" si="82"/>
        <v>0.72550153598286848</v>
      </c>
      <c r="G330" s="173">
        <f t="shared" si="73"/>
        <v>2657.4807942112056</v>
      </c>
      <c r="H330" s="173">
        <f t="shared" si="74"/>
        <v>7499.4108012640227</v>
      </c>
      <c r="I330" s="173">
        <f t="shared" si="75"/>
        <v>985.45913205655995</v>
      </c>
      <c r="J330" s="174">
        <f t="shared" si="76"/>
        <v>2780.9656706636119</v>
      </c>
      <c r="K330" s="173">
        <f t="shared" si="77"/>
        <v>801.77882291838932</v>
      </c>
      <c r="L330" s="174">
        <f t="shared" si="78"/>
        <v>2262.6198382756947</v>
      </c>
      <c r="M330" s="175">
        <f t="shared" si="83"/>
        <v>9762.0306395397165</v>
      </c>
      <c r="N330" s="175">
        <f t="shared" si="79"/>
        <v>42797.03063953972</v>
      </c>
      <c r="O330" s="175">
        <f t="shared" si="80"/>
        <v>15165.496328681687</v>
      </c>
      <c r="P330" s="176">
        <f t="shared" si="84"/>
        <v>0.93989137171157766</v>
      </c>
      <c r="Q330" s="177">
        <v>3571.6347402755364</v>
      </c>
      <c r="R330" s="176">
        <f t="shared" si="85"/>
        <v>9.365688935972985E-2</v>
      </c>
      <c r="S330" s="176">
        <f t="shared" si="86"/>
        <v>0.10024518387394496</v>
      </c>
      <c r="T330" s="178">
        <v>2822</v>
      </c>
      <c r="U330" s="179">
        <v>30206</v>
      </c>
      <c r="V330" s="179">
        <v>10639.661852765059</v>
      </c>
      <c r="Y330" s="13"/>
      <c r="Z330" s="13"/>
    </row>
    <row r="331" spans="2:27">
      <c r="B331" s="171">
        <v>5412</v>
      </c>
      <c r="C331" s="171" t="s">
        <v>349</v>
      </c>
      <c r="D331" s="171">
        <v>50305</v>
      </c>
      <c r="E331" s="171">
        <f t="shared" si="81"/>
        <v>11951.77001663103</v>
      </c>
      <c r="F331" s="172">
        <f t="shared" si="82"/>
        <v>0.74071862020549761</v>
      </c>
      <c r="G331" s="173">
        <f t="shared" si="73"/>
        <v>2510.160811163842</v>
      </c>
      <c r="H331" s="173">
        <f t="shared" si="74"/>
        <v>10565.266854188612</v>
      </c>
      <c r="I331" s="173">
        <f t="shared" si="75"/>
        <v>899.52247527893121</v>
      </c>
      <c r="J331" s="174">
        <f t="shared" si="76"/>
        <v>3786.0900984490218</v>
      </c>
      <c r="K331" s="173">
        <f t="shared" si="77"/>
        <v>715.84216614076058</v>
      </c>
      <c r="L331" s="174">
        <f t="shared" si="78"/>
        <v>3012.9796772864615</v>
      </c>
      <c r="M331" s="175">
        <f t="shared" si="83"/>
        <v>13578.246531475073</v>
      </c>
      <c r="N331" s="175">
        <f t="shared" si="79"/>
        <v>63883.246531475073</v>
      </c>
      <c r="O331" s="175">
        <f t="shared" si="80"/>
        <v>15177.772993935632</v>
      </c>
      <c r="P331" s="176">
        <f t="shared" si="84"/>
        <v>0.94065222592270903</v>
      </c>
      <c r="Q331" s="177">
        <v>4732.8541182918943</v>
      </c>
      <c r="R331" s="176">
        <f t="shared" si="85"/>
        <v>8.8475852518608275E-2</v>
      </c>
      <c r="S331" s="176">
        <f t="shared" si="86"/>
        <v>9.0286099838073855E-2</v>
      </c>
      <c r="T331" s="178">
        <v>4209</v>
      </c>
      <c r="U331" s="179">
        <v>46216</v>
      </c>
      <c r="V331" s="179">
        <v>10962.049335863378</v>
      </c>
      <c r="Y331" s="13"/>
      <c r="Z331" s="13"/>
    </row>
    <row r="332" spans="2:27">
      <c r="B332" s="171">
        <v>5413</v>
      </c>
      <c r="C332" s="171" t="s">
        <v>350</v>
      </c>
      <c r="D332" s="171">
        <v>16697</v>
      </c>
      <c r="E332" s="171">
        <f t="shared" ref="E332:E354" si="87">D332/T332*1000</f>
        <v>12649.242424242424</v>
      </c>
      <c r="F332" s="172">
        <f t="shared" si="82"/>
        <v>0.78394492046716768</v>
      </c>
      <c r="G332" s="173">
        <f t="shared" si="73"/>
        <v>2091.6773665970054</v>
      </c>
      <c r="H332" s="173">
        <f t="shared" si="74"/>
        <v>2761.0141239080472</v>
      </c>
      <c r="I332" s="173">
        <f t="shared" si="75"/>
        <v>655.40713261494318</v>
      </c>
      <c r="J332" s="174">
        <f t="shared" si="76"/>
        <v>865.13741505172504</v>
      </c>
      <c r="K332" s="173">
        <f t="shared" si="77"/>
        <v>471.72682347677255</v>
      </c>
      <c r="L332" s="174">
        <f t="shared" si="78"/>
        <v>622.67940698933978</v>
      </c>
      <c r="M332" s="175">
        <f t="shared" si="83"/>
        <v>3383.6935308973871</v>
      </c>
      <c r="N332" s="175">
        <f t="shared" si="79"/>
        <v>20080.693530897388</v>
      </c>
      <c r="O332" s="175">
        <f t="shared" si="80"/>
        <v>15212.646614316203</v>
      </c>
      <c r="P332" s="176">
        <f t="shared" si="84"/>
        <v>0.94281354093579262</v>
      </c>
      <c r="Q332" s="177">
        <v>1736.5395666774302</v>
      </c>
      <c r="R332" s="176">
        <f t="shared" si="85"/>
        <v>1.5015197568389057E-2</v>
      </c>
      <c r="S332" s="176">
        <f t="shared" si="86"/>
        <v>4.6542184765589002E-2</v>
      </c>
      <c r="T332" s="178">
        <v>1320</v>
      </c>
      <c r="U332" s="179">
        <v>16450</v>
      </c>
      <c r="V332" s="179">
        <v>12086.700955180015</v>
      </c>
      <c r="Y332" s="13"/>
      <c r="Z332" s="13"/>
    </row>
    <row r="333" spans="2:27">
      <c r="B333" s="171">
        <v>5414</v>
      </c>
      <c r="C333" s="171" t="s">
        <v>351</v>
      </c>
      <c r="D333" s="171">
        <v>13866</v>
      </c>
      <c r="E333" s="171">
        <f t="shared" si="87"/>
        <v>12697.802197802197</v>
      </c>
      <c r="F333" s="172">
        <f t="shared" si="82"/>
        <v>0.7869544436104875</v>
      </c>
      <c r="G333" s="173">
        <f t="shared" si="73"/>
        <v>2062.5415024611416</v>
      </c>
      <c r="H333" s="173">
        <f t="shared" si="74"/>
        <v>2252.2953206875663</v>
      </c>
      <c r="I333" s="173">
        <f t="shared" si="75"/>
        <v>638.41121186902262</v>
      </c>
      <c r="J333" s="174">
        <f t="shared" si="76"/>
        <v>697.14504336097264</v>
      </c>
      <c r="K333" s="173">
        <f t="shared" si="77"/>
        <v>454.73090273085199</v>
      </c>
      <c r="L333" s="174">
        <f t="shared" si="78"/>
        <v>496.56614578209036</v>
      </c>
      <c r="M333" s="175">
        <f t="shared" si="83"/>
        <v>2748.8614664696565</v>
      </c>
      <c r="N333" s="175">
        <f t="shared" si="79"/>
        <v>16614.861466469658</v>
      </c>
      <c r="O333" s="175">
        <f t="shared" si="80"/>
        <v>15215.074602994193</v>
      </c>
      <c r="P333" s="176">
        <f t="shared" si="84"/>
        <v>0.94296401709295863</v>
      </c>
      <c r="Q333" s="177">
        <v>1484.3336415240556</v>
      </c>
      <c r="R333" s="176">
        <f t="shared" si="85"/>
        <v>0.12621832358674465</v>
      </c>
      <c r="S333" s="176">
        <f t="shared" si="86"/>
        <v>0.12518698812558454</v>
      </c>
      <c r="T333" s="178">
        <v>1092</v>
      </c>
      <c r="U333" s="179">
        <v>12312</v>
      </c>
      <c r="V333" s="179">
        <v>11285.059578368469</v>
      </c>
      <c r="Y333" s="13"/>
      <c r="Z333" s="13"/>
    </row>
    <row r="334" spans="2:27">
      <c r="B334" s="171">
        <v>5415</v>
      </c>
      <c r="C334" s="171" t="s">
        <v>352</v>
      </c>
      <c r="D334" s="171">
        <v>9845</v>
      </c>
      <c r="E334" s="171">
        <f t="shared" si="87"/>
        <v>9651.9607843137255</v>
      </c>
      <c r="F334" s="172">
        <f t="shared" si="82"/>
        <v>0.59818646648036056</v>
      </c>
      <c r="G334" s="173">
        <f t="shared" si="73"/>
        <v>3890.0463505542243</v>
      </c>
      <c r="H334" s="173">
        <f t="shared" si="74"/>
        <v>3967.847277565309</v>
      </c>
      <c r="I334" s="173">
        <f t="shared" si="75"/>
        <v>1704.4557065899876</v>
      </c>
      <c r="J334" s="174">
        <f t="shared" si="76"/>
        <v>1738.5448207217873</v>
      </c>
      <c r="K334" s="173">
        <f t="shared" si="77"/>
        <v>1520.7753974518171</v>
      </c>
      <c r="L334" s="174">
        <f t="shared" si="78"/>
        <v>1551.1909054008534</v>
      </c>
      <c r="M334" s="175">
        <f t="shared" si="83"/>
        <v>5519.0381829661619</v>
      </c>
      <c r="N334" s="175">
        <f t="shared" si="79"/>
        <v>15364.038182966162</v>
      </c>
      <c r="O334" s="175">
        <f t="shared" si="80"/>
        <v>15062.782532319767</v>
      </c>
      <c r="P334" s="176">
        <f t="shared" si="84"/>
        <v>0.93352561823645219</v>
      </c>
      <c r="Q334" s="177">
        <v>2073.8896651598316</v>
      </c>
      <c r="R334" s="176">
        <f t="shared" si="85"/>
        <v>-3.4519956850053934E-2</v>
      </c>
      <c r="S334" s="176">
        <f t="shared" si="86"/>
        <v>-2.1268269983290032E-2</v>
      </c>
      <c r="T334" s="178">
        <v>1020</v>
      </c>
      <c r="U334" s="179">
        <v>10197</v>
      </c>
      <c r="V334" s="179">
        <v>9861.7021276595751</v>
      </c>
      <c r="Y334" s="13"/>
      <c r="Z334" s="13"/>
    </row>
    <row r="335" spans="2:27">
      <c r="B335" s="171">
        <v>5416</v>
      </c>
      <c r="C335" s="171" t="s">
        <v>353</v>
      </c>
      <c r="D335" s="171">
        <v>68268</v>
      </c>
      <c r="E335" s="171">
        <f t="shared" si="87"/>
        <v>17243.748421318516</v>
      </c>
      <c r="F335" s="172">
        <f t="shared" si="82"/>
        <v>1.0686923794581324</v>
      </c>
      <c r="G335" s="173">
        <f t="shared" si="73"/>
        <v>-665.02623164864997</v>
      </c>
      <c r="H335" s="173">
        <f t="shared" si="74"/>
        <v>-2632.8388510970053</v>
      </c>
      <c r="I335" s="173">
        <f t="shared" si="75"/>
        <v>0</v>
      </c>
      <c r="J335" s="174">
        <f t="shared" si="76"/>
        <v>0</v>
      </c>
      <c r="K335" s="173">
        <f t="shared" si="77"/>
        <v>-183.6803091381706</v>
      </c>
      <c r="L335" s="174">
        <f t="shared" si="78"/>
        <v>-727.19034387801742</v>
      </c>
      <c r="M335" s="175">
        <f t="shared" si="83"/>
        <v>-3360.0291949750226</v>
      </c>
      <c r="N335" s="175">
        <f t="shared" si="79"/>
        <v>64907.970805024976</v>
      </c>
      <c r="O335" s="175">
        <f t="shared" si="80"/>
        <v>16395.041880531691</v>
      </c>
      <c r="P335" s="176">
        <f t="shared" si="84"/>
        <v>1.0160932466956869</v>
      </c>
      <c r="Q335" s="177">
        <v>1384.0364037434101</v>
      </c>
      <c r="R335" s="176">
        <f t="shared" si="85"/>
        <v>4.5403733366001564E-2</v>
      </c>
      <c r="S335" s="176">
        <f t="shared" si="86"/>
        <v>5.7550379421782316E-2</v>
      </c>
      <c r="T335" s="178">
        <v>3959</v>
      </c>
      <c r="U335" s="179">
        <v>65303</v>
      </c>
      <c r="V335" s="179">
        <v>16305.368289637954</v>
      </c>
      <c r="Y335" s="13"/>
      <c r="Z335" s="13"/>
    </row>
    <row r="336" spans="2:27">
      <c r="B336" s="171">
        <v>5417</v>
      </c>
      <c r="C336" s="171" t="s">
        <v>354</v>
      </c>
      <c r="D336" s="171">
        <v>26365</v>
      </c>
      <c r="E336" s="171">
        <f t="shared" si="87"/>
        <v>12620.87123025371</v>
      </c>
      <c r="F336" s="172">
        <f t="shared" si="82"/>
        <v>0.78218659750448849</v>
      </c>
      <c r="G336" s="173">
        <f t="shared" si="73"/>
        <v>2108.700082990234</v>
      </c>
      <c r="H336" s="173">
        <f t="shared" si="74"/>
        <v>4405.0744733665988</v>
      </c>
      <c r="I336" s="173">
        <f t="shared" si="75"/>
        <v>665.33705051099321</v>
      </c>
      <c r="J336" s="174">
        <f t="shared" si="76"/>
        <v>1389.8890985174646</v>
      </c>
      <c r="K336" s="173">
        <f t="shared" si="77"/>
        <v>481.65674137282258</v>
      </c>
      <c r="L336" s="174">
        <f t="shared" si="78"/>
        <v>1006.1809327278264</v>
      </c>
      <c r="M336" s="175">
        <f t="shared" si="83"/>
        <v>5411.2554060944249</v>
      </c>
      <c r="N336" s="175">
        <f t="shared" si="79"/>
        <v>31776.255406094424</v>
      </c>
      <c r="O336" s="175">
        <f t="shared" si="80"/>
        <v>15211.228054616766</v>
      </c>
      <c r="P336" s="176">
        <f t="shared" si="84"/>
        <v>0.94272562478765853</v>
      </c>
      <c r="Q336" s="177">
        <v>2235.9481475675375</v>
      </c>
      <c r="R336" s="176">
        <f t="shared" si="85"/>
        <v>7.9161720764602345E-2</v>
      </c>
      <c r="S336" s="176">
        <f t="shared" si="86"/>
        <v>0.10860749294439294</v>
      </c>
      <c r="T336" s="178">
        <v>2089</v>
      </c>
      <c r="U336" s="179">
        <v>24431</v>
      </c>
      <c r="V336" s="179">
        <v>11384.436160298228</v>
      </c>
      <c r="Y336" s="13"/>
      <c r="Z336" s="13"/>
    </row>
    <row r="337" spans="2:26">
      <c r="B337" s="171">
        <v>5418</v>
      </c>
      <c r="C337" s="171" t="s">
        <v>355</v>
      </c>
      <c r="D337" s="171">
        <v>98584</v>
      </c>
      <c r="E337" s="171">
        <f t="shared" si="87"/>
        <v>14916.62883946134</v>
      </c>
      <c r="F337" s="172">
        <f t="shared" si="82"/>
        <v>0.9244676492861299</v>
      </c>
      <c r="G337" s="173">
        <f t="shared" si="73"/>
        <v>731.24551746565555</v>
      </c>
      <c r="H337" s="173">
        <f t="shared" si="74"/>
        <v>4832.8016249305174</v>
      </c>
      <c r="I337" s="173">
        <f t="shared" si="75"/>
        <v>0</v>
      </c>
      <c r="J337" s="174">
        <f t="shared" si="76"/>
        <v>0</v>
      </c>
      <c r="K337" s="173">
        <f t="shared" si="77"/>
        <v>-183.6803091381706</v>
      </c>
      <c r="L337" s="174">
        <f t="shared" si="78"/>
        <v>-1213.9431630941694</v>
      </c>
      <c r="M337" s="175">
        <f t="shared" si="83"/>
        <v>3618.8584618363479</v>
      </c>
      <c r="N337" s="175">
        <f t="shared" si="79"/>
        <v>102202.85846183635</v>
      </c>
      <c r="O337" s="175">
        <f t="shared" si="80"/>
        <v>15464.194047788826</v>
      </c>
      <c r="P337" s="176">
        <f t="shared" si="84"/>
        <v>0.95840335462688608</v>
      </c>
      <c r="Q337" s="177">
        <v>2064.5027007679273</v>
      </c>
      <c r="R337" s="176">
        <f t="shared" si="85"/>
        <v>4.0749968329040161E-2</v>
      </c>
      <c r="S337" s="176">
        <f t="shared" si="86"/>
        <v>4.563168250943056E-2</v>
      </c>
      <c r="T337" s="178">
        <v>6609</v>
      </c>
      <c r="U337" s="179">
        <v>94724</v>
      </c>
      <c r="V337" s="179">
        <v>14265.662650602409</v>
      </c>
      <c r="Y337" s="13"/>
      <c r="Z337" s="13"/>
    </row>
    <row r="338" spans="2:26">
      <c r="B338" s="171">
        <v>5419</v>
      </c>
      <c r="C338" s="171" t="s">
        <v>356</v>
      </c>
      <c r="D338" s="171">
        <v>45887</v>
      </c>
      <c r="E338" s="171">
        <f t="shared" si="87"/>
        <v>13243.001443001443</v>
      </c>
      <c r="F338" s="172">
        <f t="shared" si="82"/>
        <v>0.82074351686734548</v>
      </c>
      <c r="G338" s="173">
        <f t="shared" si="73"/>
        <v>1735.4219553415935</v>
      </c>
      <c r="H338" s="173">
        <f t="shared" si="74"/>
        <v>6013.2370752586221</v>
      </c>
      <c r="I338" s="173">
        <f t="shared" si="75"/>
        <v>447.59147604928637</v>
      </c>
      <c r="J338" s="174">
        <f t="shared" si="76"/>
        <v>1550.9044645107772</v>
      </c>
      <c r="K338" s="173">
        <f t="shared" si="77"/>
        <v>263.91116691111574</v>
      </c>
      <c r="L338" s="174">
        <f t="shared" si="78"/>
        <v>914.45219334701596</v>
      </c>
      <c r="M338" s="175">
        <f t="shared" si="83"/>
        <v>6927.6892686056381</v>
      </c>
      <c r="N338" s="175">
        <f t="shared" si="79"/>
        <v>52814.689268605638</v>
      </c>
      <c r="O338" s="175">
        <f t="shared" si="80"/>
        <v>15242.334565254152</v>
      </c>
      <c r="P338" s="176">
        <f t="shared" si="84"/>
        <v>0.94465347075580142</v>
      </c>
      <c r="Q338" s="177">
        <v>2345.8663625282525</v>
      </c>
      <c r="R338" s="176">
        <f t="shared" si="85"/>
        <v>0.12099965798602628</v>
      </c>
      <c r="S338" s="176">
        <f t="shared" si="86"/>
        <v>0.12067613716121077</v>
      </c>
      <c r="T338" s="178">
        <v>3465</v>
      </c>
      <c r="U338" s="179">
        <v>40934</v>
      </c>
      <c r="V338" s="179">
        <v>11816.974595842956</v>
      </c>
      <c r="Y338" s="13"/>
      <c r="Z338" s="13"/>
    </row>
    <row r="339" spans="2:26">
      <c r="B339" s="171">
        <v>5420</v>
      </c>
      <c r="C339" s="171" t="s">
        <v>357</v>
      </c>
      <c r="D339" s="171">
        <v>12317</v>
      </c>
      <c r="E339" s="171">
        <f t="shared" si="87"/>
        <v>11587.017873941673</v>
      </c>
      <c r="F339" s="172">
        <f t="shared" si="82"/>
        <v>0.7181128719795945</v>
      </c>
      <c r="G339" s="173">
        <f t="shared" si="73"/>
        <v>2729.0120967774556</v>
      </c>
      <c r="H339" s="173">
        <f t="shared" si="74"/>
        <v>2900.9398588744352</v>
      </c>
      <c r="I339" s="173">
        <f t="shared" si="75"/>
        <v>1027.185725220206</v>
      </c>
      <c r="J339" s="174">
        <f t="shared" si="76"/>
        <v>1091.8984259090789</v>
      </c>
      <c r="K339" s="173">
        <f t="shared" si="77"/>
        <v>843.50541608203537</v>
      </c>
      <c r="L339" s="174">
        <f t="shared" si="78"/>
        <v>896.64625729520367</v>
      </c>
      <c r="M339" s="175">
        <f t="shared" si="83"/>
        <v>3797.5861161696389</v>
      </c>
      <c r="N339" s="175">
        <f t="shared" si="79"/>
        <v>16114.586116169639</v>
      </c>
      <c r="O339" s="175">
        <f t="shared" si="80"/>
        <v>15159.535386801166</v>
      </c>
      <c r="P339" s="176">
        <f t="shared" si="84"/>
        <v>0.93952193851141397</v>
      </c>
      <c r="Q339" s="177">
        <v>1406.9214843773561</v>
      </c>
      <c r="R339" s="176">
        <f t="shared" si="85"/>
        <v>5.5984224965706444E-2</v>
      </c>
      <c r="S339" s="176">
        <f t="shared" si="86"/>
        <v>7.5852225435427897E-2</v>
      </c>
      <c r="T339" s="178">
        <v>1063</v>
      </c>
      <c r="U339" s="179">
        <v>11664</v>
      </c>
      <c r="V339" s="179">
        <v>10770.083102493076</v>
      </c>
      <c r="Y339" s="13"/>
      <c r="Z339" s="13"/>
    </row>
    <row r="340" spans="2:26">
      <c r="B340" s="171">
        <v>5421</v>
      </c>
      <c r="C340" s="171" t="s">
        <v>358</v>
      </c>
      <c r="D340" s="171">
        <v>202767</v>
      </c>
      <c r="E340" s="171">
        <f t="shared" si="87"/>
        <v>13770.254668930389</v>
      </c>
      <c r="F340" s="172">
        <f t="shared" si="82"/>
        <v>0.85342037405799887</v>
      </c>
      <c r="G340" s="173">
        <f t="shared" si="73"/>
        <v>1419.0700197842264</v>
      </c>
      <c r="H340" s="173">
        <f t="shared" si="74"/>
        <v>20895.806041322736</v>
      </c>
      <c r="I340" s="173">
        <f t="shared" si="75"/>
        <v>263.05284697415544</v>
      </c>
      <c r="J340" s="174">
        <f t="shared" si="76"/>
        <v>3873.4531716944389</v>
      </c>
      <c r="K340" s="173">
        <f t="shared" si="77"/>
        <v>79.372537835984843</v>
      </c>
      <c r="L340" s="174">
        <f t="shared" si="78"/>
        <v>1168.7606196348768</v>
      </c>
      <c r="M340" s="175">
        <f t="shared" si="83"/>
        <v>22064.566660957611</v>
      </c>
      <c r="N340" s="175">
        <f t="shared" si="79"/>
        <v>224831.56666095761</v>
      </c>
      <c r="O340" s="175">
        <f t="shared" si="80"/>
        <v>15268.697226550601</v>
      </c>
      <c r="P340" s="176">
        <f t="shared" si="84"/>
        <v>0.94628731361533414</v>
      </c>
      <c r="Q340" s="177">
        <v>10082.265999488767</v>
      </c>
      <c r="R340" s="176">
        <f t="shared" si="85"/>
        <v>0.14768359983019669</v>
      </c>
      <c r="S340" s="176">
        <f t="shared" si="86"/>
        <v>0.15750418615132422</v>
      </c>
      <c r="T340" s="178">
        <v>14725</v>
      </c>
      <c r="U340" s="179">
        <v>176675</v>
      </c>
      <c r="V340" s="179">
        <v>11896.505285839337</v>
      </c>
      <c r="Y340" s="13"/>
      <c r="Z340" s="13"/>
    </row>
    <row r="341" spans="2:26">
      <c r="B341" s="171">
        <v>5422</v>
      </c>
      <c r="C341" s="171" t="s">
        <v>359</v>
      </c>
      <c r="D341" s="171">
        <v>63629</v>
      </c>
      <c r="E341" s="171">
        <f t="shared" si="87"/>
        <v>11446.123403489837</v>
      </c>
      <c r="F341" s="172">
        <f t="shared" si="82"/>
        <v>0.70938084671451274</v>
      </c>
      <c r="G341" s="173">
        <f t="shared" si="73"/>
        <v>2813.5487790485572</v>
      </c>
      <c r="H341" s="173">
        <f t="shared" si="74"/>
        <v>15640.51766273093</v>
      </c>
      <c r="I341" s="173">
        <f t="shared" si="75"/>
        <v>1076.4987898783486</v>
      </c>
      <c r="J341" s="174">
        <f t="shared" si="76"/>
        <v>5984.2567729337397</v>
      </c>
      <c r="K341" s="173">
        <f t="shared" si="77"/>
        <v>892.81848074017796</v>
      </c>
      <c r="L341" s="174">
        <f t="shared" si="78"/>
        <v>4963.1779344346496</v>
      </c>
      <c r="M341" s="175">
        <f t="shared" si="83"/>
        <v>20603.695597165581</v>
      </c>
      <c r="N341" s="175">
        <f t="shared" si="79"/>
        <v>84232.695597165584</v>
      </c>
      <c r="O341" s="175">
        <f t="shared" si="80"/>
        <v>15152.490663278571</v>
      </c>
      <c r="P341" s="176">
        <f t="shared" si="84"/>
        <v>0.93908533724815968</v>
      </c>
      <c r="Q341" s="177">
        <v>7687.3786751210828</v>
      </c>
      <c r="R341" s="176">
        <f t="shared" si="85"/>
        <v>8.5226497475781149E-2</v>
      </c>
      <c r="S341" s="176">
        <f t="shared" si="86"/>
        <v>8.5226497475781232E-2</v>
      </c>
      <c r="T341" s="178">
        <v>5559</v>
      </c>
      <c r="U341" s="179">
        <v>58632</v>
      </c>
      <c r="V341" s="179">
        <v>10547.220723151646</v>
      </c>
      <c r="Y341" s="13"/>
      <c r="Z341" s="13"/>
    </row>
    <row r="342" spans="2:26">
      <c r="B342" s="171">
        <v>5423</v>
      </c>
      <c r="C342" s="171" t="s">
        <v>360</v>
      </c>
      <c r="D342" s="171">
        <v>27470</v>
      </c>
      <c r="E342" s="171">
        <f t="shared" si="87"/>
        <v>12647.329650092081</v>
      </c>
      <c r="F342" s="172">
        <f t="shared" si="82"/>
        <v>0.78382637506113695</v>
      </c>
      <c r="G342" s="173">
        <f t="shared" si="73"/>
        <v>2092.8250310872113</v>
      </c>
      <c r="H342" s="173">
        <f t="shared" si="74"/>
        <v>4545.6159675214221</v>
      </c>
      <c r="I342" s="173">
        <f t="shared" si="75"/>
        <v>656.07660356756332</v>
      </c>
      <c r="J342" s="174">
        <f t="shared" si="76"/>
        <v>1424.9983829487476</v>
      </c>
      <c r="K342" s="173">
        <f t="shared" si="77"/>
        <v>472.3962944293927</v>
      </c>
      <c r="L342" s="174">
        <f t="shared" si="78"/>
        <v>1026.0447515006408</v>
      </c>
      <c r="M342" s="175">
        <f t="shared" si="83"/>
        <v>5571.6607190220629</v>
      </c>
      <c r="N342" s="175">
        <f t="shared" si="79"/>
        <v>33041.66071902206</v>
      </c>
      <c r="O342" s="175">
        <f t="shared" si="80"/>
        <v>15212.550975608683</v>
      </c>
      <c r="P342" s="176">
        <f t="shared" si="84"/>
        <v>0.94280761366549093</v>
      </c>
      <c r="Q342" s="177">
        <v>2148.5932869874073</v>
      </c>
      <c r="R342" s="176">
        <f t="shared" si="85"/>
        <v>7.2209211553473845E-2</v>
      </c>
      <c r="S342" s="176">
        <f t="shared" si="86"/>
        <v>8.6031429750295874E-2</v>
      </c>
      <c r="T342" s="178">
        <v>2172</v>
      </c>
      <c r="U342" s="179">
        <v>25620</v>
      </c>
      <c r="V342" s="179">
        <v>11645.454545454544</v>
      </c>
      <c r="Y342" s="13"/>
      <c r="Z342" s="13"/>
    </row>
    <row r="343" spans="2:26">
      <c r="B343" s="171">
        <v>5424</v>
      </c>
      <c r="C343" s="171" t="s">
        <v>361</v>
      </c>
      <c r="D343" s="171">
        <v>31514</v>
      </c>
      <c r="E343" s="171">
        <f t="shared" si="87"/>
        <v>11364.587089794446</v>
      </c>
      <c r="F343" s="172">
        <f t="shared" si="82"/>
        <v>0.70432758132427753</v>
      </c>
      <c r="G343" s="173">
        <f t="shared" si="73"/>
        <v>2862.4705672657919</v>
      </c>
      <c r="H343" s="173">
        <f t="shared" si="74"/>
        <v>7937.6308830280404</v>
      </c>
      <c r="I343" s="173">
        <f t="shared" si="75"/>
        <v>1105.0364996717353</v>
      </c>
      <c r="J343" s="174">
        <f t="shared" si="76"/>
        <v>3064.2662135897222</v>
      </c>
      <c r="K343" s="173">
        <f t="shared" si="77"/>
        <v>921.3561905335647</v>
      </c>
      <c r="L343" s="174">
        <f t="shared" si="78"/>
        <v>2554.9207163495748</v>
      </c>
      <c r="M343" s="175">
        <f t="shared" si="83"/>
        <v>10492.551599377615</v>
      </c>
      <c r="N343" s="175">
        <f t="shared" si="79"/>
        <v>42006.551599377613</v>
      </c>
      <c r="O343" s="175">
        <f t="shared" si="80"/>
        <v>15148.413847593803</v>
      </c>
      <c r="P343" s="176">
        <f t="shared" si="84"/>
        <v>0.938832673978648</v>
      </c>
      <c r="Q343" s="177">
        <v>3835.2159230276611</v>
      </c>
      <c r="R343" s="176">
        <f t="shared" si="85"/>
        <v>8.8716921163545917E-2</v>
      </c>
      <c r="S343" s="176">
        <f t="shared" si="86"/>
        <v>9.696180228306775E-2</v>
      </c>
      <c r="T343" s="178">
        <v>2773</v>
      </c>
      <c r="U343" s="179">
        <v>28946</v>
      </c>
      <c r="V343" s="179">
        <v>10360.057265569078</v>
      </c>
      <c r="Y343" s="13"/>
      <c r="Z343" s="13"/>
    </row>
    <row r="344" spans="2:26">
      <c r="B344" s="171">
        <v>5425</v>
      </c>
      <c r="C344" s="171" t="s">
        <v>362</v>
      </c>
      <c r="D344" s="171">
        <v>27212</v>
      </c>
      <c r="E344" s="171">
        <f t="shared" si="87"/>
        <v>14861.824139814309</v>
      </c>
      <c r="F344" s="172">
        <f t="shared" si="82"/>
        <v>0.92107109283910671</v>
      </c>
      <c r="G344" s="173">
        <f t="shared" si="73"/>
        <v>764.12833725387429</v>
      </c>
      <c r="H344" s="173">
        <f t="shared" si="74"/>
        <v>1399.1189855118439</v>
      </c>
      <c r="I344" s="173">
        <f t="shared" si="75"/>
        <v>0</v>
      </c>
      <c r="J344" s="174">
        <f t="shared" si="76"/>
        <v>0</v>
      </c>
      <c r="K344" s="173">
        <f t="shared" si="77"/>
        <v>-183.6803091381706</v>
      </c>
      <c r="L344" s="174">
        <f t="shared" si="78"/>
        <v>-336.31864603199034</v>
      </c>
      <c r="M344" s="175">
        <f t="shared" si="83"/>
        <v>1062.8003394798536</v>
      </c>
      <c r="N344" s="175">
        <f t="shared" si="79"/>
        <v>28274.800339479854</v>
      </c>
      <c r="O344" s="175">
        <f t="shared" si="80"/>
        <v>15442.272167930014</v>
      </c>
      <c r="P344" s="176">
        <f t="shared" si="84"/>
        <v>0.95704473204807694</v>
      </c>
      <c r="Q344" s="177">
        <v>1512.8518452271269</v>
      </c>
      <c r="R344" s="176">
        <f t="shared" si="85"/>
        <v>6.2844197945553251E-2</v>
      </c>
      <c r="S344" s="176">
        <f t="shared" si="86"/>
        <v>6.1683253982750902E-2</v>
      </c>
      <c r="T344" s="178">
        <v>1831</v>
      </c>
      <c r="U344" s="179">
        <v>25603</v>
      </c>
      <c r="V344" s="179">
        <v>13998.359759431383</v>
      </c>
      <c r="Y344" s="13"/>
      <c r="Z344" s="13"/>
    </row>
    <row r="345" spans="2:26">
      <c r="B345" s="171">
        <v>5426</v>
      </c>
      <c r="C345" s="171" t="s">
        <v>363</v>
      </c>
      <c r="D345" s="171">
        <v>24477</v>
      </c>
      <c r="E345" s="171">
        <f t="shared" si="87"/>
        <v>11813.223938223939</v>
      </c>
      <c r="F345" s="172">
        <f t="shared" si="82"/>
        <v>0.732132138045133</v>
      </c>
      <c r="G345" s="173">
        <f t="shared" si="73"/>
        <v>2593.2884582080965</v>
      </c>
      <c r="H345" s="173">
        <f t="shared" si="74"/>
        <v>5373.2936854071759</v>
      </c>
      <c r="I345" s="173">
        <f t="shared" si="75"/>
        <v>948.01360272141301</v>
      </c>
      <c r="J345" s="174">
        <f t="shared" si="76"/>
        <v>1964.2841848387679</v>
      </c>
      <c r="K345" s="173">
        <f t="shared" si="77"/>
        <v>764.33329358324238</v>
      </c>
      <c r="L345" s="174">
        <f t="shared" si="78"/>
        <v>1583.6985843044783</v>
      </c>
      <c r="M345" s="175">
        <f t="shared" si="83"/>
        <v>6956.9922697116544</v>
      </c>
      <c r="N345" s="175">
        <f t="shared" si="79"/>
        <v>31433.992269711656</v>
      </c>
      <c r="O345" s="175">
        <f t="shared" si="80"/>
        <v>15170.845690015278</v>
      </c>
      <c r="P345" s="176">
        <f t="shared" si="84"/>
        <v>0.94022290181469081</v>
      </c>
      <c r="Q345" s="177">
        <v>3972.3099864815395</v>
      </c>
      <c r="R345" s="176">
        <f t="shared" si="85"/>
        <v>-1.2626058894715611E-2</v>
      </c>
      <c r="S345" s="176">
        <f t="shared" si="86"/>
        <v>-1.3102590719573417E-2</v>
      </c>
      <c r="T345" s="178">
        <v>2072</v>
      </c>
      <c r="U345" s="179">
        <v>24790</v>
      </c>
      <c r="V345" s="179">
        <v>11970.06277160792</v>
      </c>
      <c r="Y345" s="13"/>
      <c r="Z345" s="13"/>
    </row>
    <row r="346" spans="2:26">
      <c r="B346" s="171">
        <v>5427</v>
      </c>
      <c r="C346" s="171" t="s">
        <v>364</v>
      </c>
      <c r="D346" s="171">
        <v>36802</v>
      </c>
      <c r="E346" s="171">
        <f t="shared" si="87"/>
        <v>12721.050812305564</v>
      </c>
      <c r="F346" s="172">
        <f t="shared" si="82"/>
        <v>0.78839529142069975</v>
      </c>
      <c r="G346" s="173">
        <f t="shared" si="73"/>
        <v>2048.5923337591212</v>
      </c>
      <c r="H346" s="173">
        <f t="shared" si="74"/>
        <v>5926.5776215651376</v>
      </c>
      <c r="I346" s="173">
        <f t="shared" si="75"/>
        <v>630.27419679284412</v>
      </c>
      <c r="J346" s="174">
        <f t="shared" si="76"/>
        <v>1823.383251321698</v>
      </c>
      <c r="K346" s="173">
        <f t="shared" si="77"/>
        <v>446.59388765467349</v>
      </c>
      <c r="L346" s="174">
        <f t="shared" si="78"/>
        <v>1291.9961169849705</v>
      </c>
      <c r="M346" s="175">
        <f t="shared" si="83"/>
        <v>7218.5737385501079</v>
      </c>
      <c r="N346" s="175">
        <f t="shared" si="79"/>
        <v>44020.573738550105</v>
      </c>
      <c r="O346" s="175">
        <f t="shared" si="80"/>
        <v>15216.237033719359</v>
      </c>
      <c r="P346" s="176">
        <f t="shared" si="84"/>
        <v>0.94303605948346914</v>
      </c>
      <c r="Q346" s="177">
        <v>3482.1558836347026</v>
      </c>
      <c r="R346" s="176">
        <f t="shared" si="85"/>
        <v>6.0882098587489192E-2</v>
      </c>
      <c r="S346" s="176">
        <f t="shared" si="86"/>
        <v>7.3350121868503482E-2</v>
      </c>
      <c r="T346" s="178">
        <v>2893</v>
      </c>
      <c r="U346" s="179">
        <v>34690</v>
      </c>
      <c r="V346" s="179">
        <v>11851.725316023232</v>
      </c>
      <c r="Y346" s="13"/>
      <c r="Z346" s="13"/>
    </row>
    <row r="347" spans="2:26">
      <c r="B347" s="171">
        <v>5428</v>
      </c>
      <c r="C347" s="171" t="s">
        <v>365</v>
      </c>
      <c r="D347" s="171">
        <v>58800</v>
      </c>
      <c r="E347" s="171">
        <f t="shared" si="87"/>
        <v>12219.451371571073</v>
      </c>
      <c r="F347" s="172">
        <f t="shared" si="82"/>
        <v>0.75730834403803649</v>
      </c>
      <c r="G347" s="173">
        <f t="shared" si="73"/>
        <v>2349.5519981998159</v>
      </c>
      <c r="H347" s="173">
        <f t="shared" si="74"/>
        <v>11306.044215337515</v>
      </c>
      <c r="I347" s="173">
        <f t="shared" si="75"/>
        <v>805.83400104991608</v>
      </c>
      <c r="J347" s="174">
        <f t="shared" si="76"/>
        <v>3877.6732130521959</v>
      </c>
      <c r="K347" s="173">
        <f t="shared" si="77"/>
        <v>622.15369191174545</v>
      </c>
      <c r="L347" s="174">
        <f t="shared" si="78"/>
        <v>2993.8035654793189</v>
      </c>
      <c r="M347" s="175">
        <f t="shared" si="83"/>
        <v>14299.847780816834</v>
      </c>
      <c r="N347" s="175">
        <f t="shared" si="79"/>
        <v>73099.847780816839</v>
      </c>
      <c r="O347" s="175">
        <f t="shared" si="80"/>
        <v>15191.157061682634</v>
      </c>
      <c r="P347" s="176">
        <f t="shared" si="84"/>
        <v>0.94148171211433596</v>
      </c>
      <c r="Q347" s="177">
        <v>5972.2224203422647</v>
      </c>
      <c r="R347" s="176">
        <f t="shared" si="85"/>
        <v>8.7740718130861872E-2</v>
      </c>
      <c r="S347" s="176">
        <f t="shared" si="86"/>
        <v>9.8817047139260011E-2</v>
      </c>
      <c r="T347" s="178">
        <v>4812</v>
      </c>
      <c r="U347" s="179">
        <v>54057</v>
      </c>
      <c r="V347" s="179">
        <v>11120.551326887473</v>
      </c>
      <c r="Y347" s="13"/>
      <c r="Z347" s="13"/>
    </row>
    <row r="348" spans="2:26">
      <c r="B348" s="171">
        <v>5429</v>
      </c>
      <c r="C348" s="171" t="s">
        <v>366</v>
      </c>
      <c r="D348" s="171">
        <v>16776</v>
      </c>
      <c r="E348" s="171">
        <f t="shared" si="87"/>
        <v>14387.650085763295</v>
      </c>
      <c r="F348" s="172">
        <f t="shared" si="82"/>
        <v>0.89168385140414153</v>
      </c>
      <c r="G348" s="173">
        <f t="shared" si="73"/>
        <v>1048.632769684483</v>
      </c>
      <c r="H348" s="173">
        <f t="shared" si="74"/>
        <v>1222.7058094521071</v>
      </c>
      <c r="I348" s="173">
        <f t="shared" si="75"/>
        <v>46.964451082638512</v>
      </c>
      <c r="J348" s="174">
        <f t="shared" si="76"/>
        <v>54.760549962356507</v>
      </c>
      <c r="K348" s="173">
        <f t="shared" si="77"/>
        <v>-136.7158580555321</v>
      </c>
      <c r="L348" s="174">
        <f t="shared" si="78"/>
        <v>-159.41069049275043</v>
      </c>
      <c r="M348" s="175">
        <f t="shared" si="83"/>
        <v>1063.2951189593566</v>
      </c>
      <c r="N348" s="175">
        <f t="shared" si="79"/>
        <v>17839.295118959355</v>
      </c>
      <c r="O348" s="175">
        <f t="shared" si="80"/>
        <v>15299.566997392241</v>
      </c>
      <c r="P348" s="176">
        <f t="shared" si="84"/>
        <v>0.94820048748264096</v>
      </c>
      <c r="Q348" s="177">
        <v>1131.4297206531401</v>
      </c>
      <c r="R348" s="176">
        <f t="shared" si="85"/>
        <v>6.8330892186206457E-2</v>
      </c>
      <c r="S348" s="176">
        <f t="shared" si="86"/>
        <v>9.1236786101005107E-2</v>
      </c>
      <c r="T348" s="178">
        <v>1166</v>
      </c>
      <c r="U348" s="179">
        <v>15703</v>
      </c>
      <c r="V348" s="179">
        <v>13184.718723761545</v>
      </c>
      <c r="Y348" s="13"/>
      <c r="Z348" s="13"/>
    </row>
    <row r="349" spans="2:26">
      <c r="B349" s="171">
        <v>5430</v>
      </c>
      <c r="C349" s="171" t="s">
        <v>367</v>
      </c>
      <c r="D349" s="171">
        <v>28395</v>
      </c>
      <c r="E349" s="171">
        <f t="shared" si="87"/>
        <v>9724.3150684931516</v>
      </c>
      <c r="F349" s="172">
        <f t="shared" si="82"/>
        <v>0.60267066969618244</v>
      </c>
      <c r="G349" s="173">
        <f t="shared" si="73"/>
        <v>3846.6337800465685</v>
      </c>
      <c r="H349" s="173">
        <f t="shared" si="74"/>
        <v>11232.170637735979</v>
      </c>
      <c r="I349" s="173">
        <f t="shared" si="75"/>
        <v>1679.1317071271885</v>
      </c>
      <c r="J349" s="174">
        <f t="shared" si="76"/>
        <v>4903.06458481139</v>
      </c>
      <c r="K349" s="173">
        <f t="shared" si="77"/>
        <v>1495.451397989018</v>
      </c>
      <c r="L349" s="174">
        <f t="shared" si="78"/>
        <v>4366.7180821279326</v>
      </c>
      <c r="M349" s="175">
        <f t="shared" si="83"/>
        <v>15598.888719863911</v>
      </c>
      <c r="N349" s="175">
        <f t="shared" si="79"/>
        <v>43993.888719863913</v>
      </c>
      <c r="O349" s="175">
        <f t="shared" si="80"/>
        <v>15066.400246528738</v>
      </c>
      <c r="P349" s="176">
        <f t="shared" si="84"/>
        <v>0.93374982839724319</v>
      </c>
      <c r="Q349" s="177">
        <v>6442.6223747712811</v>
      </c>
      <c r="R349" s="176">
        <f t="shared" si="85"/>
        <v>7.6016522035696699E-2</v>
      </c>
      <c r="S349" s="176">
        <f t="shared" si="86"/>
        <v>7.2331533946533577E-2</v>
      </c>
      <c r="T349" s="178">
        <v>2920</v>
      </c>
      <c r="U349" s="179">
        <v>26389</v>
      </c>
      <c r="V349" s="179">
        <v>9068.3848797250848</v>
      </c>
      <c r="Y349" s="13"/>
      <c r="Z349" s="13"/>
    </row>
    <row r="350" spans="2:26">
      <c r="B350" s="171">
        <v>5432</v>
      </c>
      <c r="C350" s="171" t="s">
        <v>368</v>
      </c>
      <c r="D350" s="171">
        <v>9958</v>
      </c>
      <c r="E350" s="171">
        <f t="shared" si="87"/>
        <v>11579.069767441861</v>
      </c>
      <c r="F350" s="172">
        <f t="shared" si="82"/>
        <v>0.71762028297632596</v>
      </c>
      <c r="G350" s="173">
        <f t="shared" si="73"/>
        <v>2733.780960677343</v>
      </c>
      <c r="H350" s="173">
        <f t="shared" si="74"/>
        <v>2351.0516261825151</v>
      </c>
      <c r="I350" s="173">
        <f t="shared" si="75"/>
        <v>1029.9675624951403</v>
      </c>
      <c r="J350" s="174">
        <f t="shared" si="76"/>
        <v>885.77210374582069</v>
      </c>
      <c r="K350" s="173">
        <f t="shared" si="77"/>
        <v>846.2872533569697</v>
      </c>
      <c r="L350" s="174">
        <f t="shared" si="78"/>
        <v>727.80703788699395</v>
      </c>
      <c r="M350" s="175">
        <f t="shared" si="83"/>
        <v>3078.8586640695089</v>
      </c>
      <c r="N350" s="175">
        <f t="shared" si="79"/>
        <v>13036.858664069508</v>
      </c>
      <c r="O350" s="175">
        <f t="shared" si="80"/>
        <v>15159.137981476173</v>
      </c>
      <c r="P350" s="176">
        <f t="shared" si="84"/>
        <v>0.9394973090612504</v>
      </c>
      <c r="Q350" s="177">
        <v>1106.3363843504467</v>
      </c>
      <c r="R350" s="176">
        <f t="shared" si="85"/>
        <v>7.5842696629213488E-2</v>
      </c>
      <c r="S350" s="176">
        <f t="shared" si="86"/>
        <v>0.11087013326365289</v>
      </c>
      <c r="T350" s="178">
        <v>860</v>
      </c>
      <c r="U350" s="179">
        <v>9256</v>
      </c>
      <c r="V350" s="179">
        <v>10423.423423423425</v>
      </c>
      <c r="Y350" s="13"/>
      <c r="Z350" s="13"/>
    </row>
    <row r="351" spans="2:26">
      <c r="B351" s="171">
        <v>5433</v>
      </c>
      <c r="C351" s="171" t="s">
        <v>369</v>
      </c>
      <c r="D351" s="171">
        <v>11280</v>
      </c>
      <c r="E351" s="171">
        <f t="shared" si="87"/>
        <v>11475.076297049847</v>
      </c>
      <c r="F351" s="172">
        <f t="shared" si="82"/>
        <v>0.71117522088159302</v>
      </c>
      <c r="G351" s="173">
        <f t="shared" ref="G351:G364" si="88">($E$364-E351)*0.6</f>
        <v>2796.1770429125513</v>
      </c>
      <c r="H351" s="173">
        <f t="shared" ref="H351:H362" si="89">G351*T351/1000</f>
        <v>2748.6420331830377</v>
      </c>
      <c r="I351" s="173">
        <f t="shared" ref="I351:I364" si="90">IF(E351&lt;E$364*0.9,(E$364*0.9-E351)*0.35,0)</f>
        <v>1066.365277132345</v>
      </c>
      <c r="J351" s="174">
        <f t="shared" ref="J351:J362" si="91">I351*T351/1000</f>
        <v>1048.2370674210952</v>
      </c>
      <c r="K351" s="173">
        <f t="shared" ref="K351:K362" si="92">I351+J$366</f>
        <v>882.68496799417437</v>
      </c>
      <c r="L351" s="174">
        <f t="shared" ref="L351:L362" si="93">K351*T351/1000</f>
        <v>867.67932353827348</v>
      </c>
      <c r="M351" s="175">
        <f t="shared" si="83"/>
        <v>3616.3213567213111</v>
      </c>
      <c r="N351" s="175">
        <f t="shared" ref="N351:N362" si="94">D351+M351</f>
        <v>14896.321356721312</v>
      </c>
      <c r="O351" s="175">
        <f t="shared" ref="O351:O364" si="95">N351/T351*1000</f>
        <v>15153.938307956574</v>
      </c>
      <c r="P351" s="176">
        <f t="shared" si="84"/>
        <v>0.93917505595651385</v>
      </c>
      <c r="Q351" s="177">
        <v>1015.294843972662</v>
      </c>
      <c r="R351" s="176">
        <f t="shared" si="85"/>
        <v>3.8100496963003869E-2</v>
      </c>
      <c r="S351" s="176">
        <f t="shared" si="86"/>
        <v>6.133367186960207E-2</v>
      </c>
      <c r="T351" s="178">
        <v>983</v>
      </c>
      <c r="U351" s="179">
        <v>10866</v>
      </c>
      <c r="V351" s="179">
        <v>10811.940298507463</v>
      </c>
      <c r="Y351" s="13"/>
      <c r="Z351" s="13"/>
    </row>
    <row r="352" spans="2:26">
      <c r="B352" s="171">
        <v>5434</v>
      </c>
      <c r="C352" s="171" t="s">
        <v>370</v>
      </c>
      <c r="D352" s="171">
        <v>16008</v>
      </c>
      <c r="E352" s="171">
        <f t="shared" si="87"/>
        <v>13373.433583959899</v>
      </c>
      <c r="F352" s="172">
        <f t="shared" si="82"/>
        <v>0.82882713254491935</v>
      </c>
      <c r="G352" s="173">
        <f t="shared" si="88"/>
        <v>1657.1626707665203</v>
      </c>
      <c r="H352" s="173">
        <f t="shared" si="89"/>
        <v>1983.6237169075248</v>
      </c>
      <c r="I352" s="173">
        <f t="shared" si="90"/>
        <v>401.94022671382697</v>
      </c>
      <c r="J352" s="174">
        <f t="shared" si="91"/>
        <v>481.1224513764509</v>
      </c>
      <c r="K352" s="173">
        <f t="shared" si="92"/>
        <v>218.25991757565637</v>
      </c>
      <c r="L352" s="174">
        <f t="shared" si="93"/>
        <v>261.2571213380607</v>
      </c>
      <c r="M352" s="175">
        <f t="shared" si="83"/>
        <v>2244.8808382455854</v>
      </c>
      <c r="N352" s="175">
        <f t="shared" si="94"/>
        <v>18252.880838245586</v>
      </c>
      <c r="O352" s="175">
        <f t="shared" si="95"/>
        <v>15248.856172302076</v>
      </c>
      <c r="P352" s="176">
        <f t="shared" si="84"/>
        <v>0.94505765153968013</v>
      </c>
      <c r="Q352" s="177">
        <v>1230.9811070552141</v>
      </c>
      <c r="R352" s="176">
        <f t="shared" si="85"/>
        <v>1.8514983775529681E-2</v>
      </c>
      <c r="S352" s="176">
        <f t="shared" si="86"/>
        <v>4.2339895676711564E-2</v>
      </c>
      <c r="T352" s="178">
        <v>1197</v>
      </c>
      <c r="U352" s="179">
        <v>15717</v>
      </c>
      <c r="V352" s="179">
        <v>12830.204081632653</v>
      </c>
      <c r="Y352" s="13"/>
      <c r="Z352" s="13"/>
    </row>
    <row r="353" spans="2:28">
      <c r="B353" s="171">
        <v>5435</v>
      </c>
      <c r="C353" s="171" t="s">
        <v>371</v>
      </c>
      <c r="D353" s="171">
        <v>40097</v>
      </c>
      <c r="E353" s="171">
        <f t="shared" si="87"/>
        <v>13039.674796747968</v>
      </c>
      <c r="F353" s="172">
        <f t="shared" si="82"/>
        <v>0.80814221742347114</v>
      </c>
      <c r="G353" s="173">
        <f t="shared" si="88"/>
        <v>1857.417943093679</v>
      </c>
      <c r="H353" s="173">
        <f t="shared" si="89"/>
        <v>5711.5601750130627</v>
      </c>
      <c r="I353" s="173">
        <f t="shared" si="90"/>
        <v>518.75580223800284</v>
      </c>
      <c r="J353" s="174">
        <f t="shared" si="91"/>
        <v>1595.1740918818587</v>
      </c>
      <c r="K353" s="173">
        <f t="shared" si="92"/>
        <v>335.07549309983222</v>
      </c>
      <c r="L353" s="174">
        <f t="shared" si="93"/>
        <v>1030.357141281984</v>
      </c>
      <c r="M353" s="175">
        <f t="shared" si="83"/>
        <v>6741.9173162950465</v>
      </c>
      <c r="N353" s="175">
        <f t="shared" si="94"/>
        <v>46838.917316295046</v>
      </c>
      <c r="O353" s="175">
        <f t="shared" si="95"/>
        <v>15232.16823294148</v>
      </c>
      <c r="P353" s="176">
        <f t="shared" si="84"/>
        <v>0.94402340578360777</v>
      </c>
      <c r="Q353" s="177">
        <v>3513.261490555371</v>
      </c>
      <c r="R353" s="176">
        <f t="shared" si="85"/>
        <v>4.3332331429716464E-3</v>
      </c>
      <c r="S353" s="176">
        <f t="shared" si="86"/>
        <v>3.2748514861163078E-2</v>
      </c>
      <c r="T353" s="178">
        <v>3075</v>
      </c>
      <c r="U353" s="179">
        <v>39924</v>
      </c>
      <c r="V353" s="179">
        <v>12626.185958254269</v>
      </c>
      <c r="Y353" s="13"/>
      <c r="Z353" s="13"/>
    </row>
    <row r="354" spans="2:28">
      <c r="B354" s="171">
        <v>5436</v>
      </c>
      <c r="C354" s="171" t="s">
        <v>372</v>
      </c>
      <c r="D354" s="171">
        <v>51847</v>
      </c>
      <c r="E354" s="171">
        <f t="shared" si="87"/>
        <v>13222.902320836522</v>
      </c>
      <c r="F354" s="172">
        <f t="shared" si="82"/>
        <v>0.8194978608668847</v>
      </c>
      <c r="G354" s="173">
        <f t="shared" si="88"/>
        <v>1747.4814286405467</v>
      </c>
      <c r="H354" s="173">
        <f t="shared" si="89"/>
        <v>6851.8746816995836</v>
      </c>
      <c r="I354" s="173">
        <f t="shared" si="90"/>
        <v>454.62616880700904</v>
      </c>
      <c r="J354" s="174">
        <f t="shared" si="91"/>
        <v>1782.5892078922825</v>
      </c>
      <c r="K354" s="173">
        <f t="shared" si="92"/>
        <v>270.94585966883847</v>
      </c>
      <c r="L354" s="174">
        <f t="shared" si="93"/>
        <v>1062.3787157615157</v>
      </c>
      <c r="M354" s="175">
        <f t="shared" si="83"/>
        <v>7914.2533974610997</v>
      </c>
      <c r="N354" s="175">
        <f t="shared" si="94"/>
        <v>59761.2533974611</v>
      </c>
      <c r="O354" s="175">
        <f t="shared" si="95"/>
        <v>15241.329609145907</v>
      </c>
      <c r="P354" s="176">
        <f t="shared" si="84"/>
        <v>0.94459118795577834</v>
      </c>
      <c r="Q354" s="177">
        <v>3712.8782128350012</v>
      </c>
      <c r="R354" s="176">
        <f t="shared" si="85"/>
        <v>9.2159588810246038E-2</v>
      </c>
      <c r="S354" s="176">
        <f t="shared" si="86"/>
        <v>0.11360725224773366</v>
      </c>
      <c r="T354" s="178">
        <v>3921</v>
      </c>
      <c r="U354" s="179">
        <v>47472</v>
      </c>
      <c r="V354" s="179">
        <v>11873.936968484242</v>
      </c>
      <c r="Y354" s="13"/>
      <c r="Z354" s="13"/>
    </row>
    <row r="355" spans="2:28">
      <c r="B355" s="171">
        <v>5437</v>
      </c>
      <c r="C355" s="171" t="s">
        <v>373</v>
      </c>
      <c r="D355" s="171">
        <v>30781</v>
      </c>
      <c r="E355" s="171">
        <f t="shared" ref="E355:E364" si="96">D355/T355*1000</f>
        <v>11655.054903445665</v>
      </c>
      <c r="F355" s="172">
        <f t="shared" si="82"/>
        <v>0.72232951056508865</v>
      </c>
      <c r="G355" s="173">
        <f t="shared" si="88"/>
        <v>2688.1898790750606</v>
      </c>
      <c r="H355" s="173">
        <f t="shared" si="89"/>
        <v>7099.5094706372347</v>
      </c>
      <c r="I355" s="173">
        <f t="shared" si="90"/>
        <v>1003.3727648938087</v>
      </c>
      <c r="J355" s="174">
        <f t="shared" si="91"/>
        <v>2649.9074720845488</v>
      </c>
      <c r="K355" s="173">
        <f t="shared" si="92"/>
        <v>819.69245575563809</v>
      </c>
      <c r="L355" s="174">
        <f t="shared" si="93"/>
        <v>2164.80777565064</v>
      </c>
      <c r="M355" s="175">
        <f t="shared" si="83"/>
        <v>9264.3172462878756</v>
      </c>
      <c r="N355" s="175">
        <f t="shared" si="94"/>
        <v>40045.317246287872</v>
      </c>
      <c r="O355" s="175">
        <f t="shared" si="95"/>
        <v>15162.937238276361</v>
      </c>
      <c r="P355" s="176">
        <f t="shared" si="84"/>
        <v>0.93973277044068837</v>
      </c>
      <c r="Q355" s="177">
        <v>3683.6019663599191</v>
      </c>
      <c r="R355" s="176">
        <f t="shared" si="85"/>
        <v>0.11882087816225646</v>
      </c>
      <c r="S355" s="176">
        <f t="shared" si="86"/>
        <v>0.11331361901189338</v>
      </c>
      <c r="T355" s="178">
        <v>2641</v>
      </c>
      <c r="U355" s="179">
        <v>27512</v>
      </c>
      <c r="V355" s="179">
        <v>10468.797564687975</v>
      </c>
      <c r="Y355" s="13"/>
      <c r="Z355" s="13"/>
    </row>
    <row r="356" spans="2:28">
      <c r="B356" s="171">
        <v>5438</v>
      </c>
      <c r="C356" s="171" t="s">
        <v>374</v>
      </c>
      <c r="D356" s="171">
        <v>18562</v>
      </c>
      <c r="E356" s="171">
        <f t="shared" si="96"/>
        <v>14604.248623131392</v>
      </c>
      <c r="F356" s="172">
        <f t="shared" si="82"/>
        <v>0.90510768482082993</v>
      </c>
      <c r="G356" s="173">
        <f t="shared" si="88"/>
        <v>918.67364726362428</v>
      </c>
      <c r="H356" s="173">
        <f t="shared" si="89"/>
        <v>1167.6342056720664</v>
      </c>
      <c r="I356" s="173">
        <f t="shared" si="90"/>
        <v>0</v>
      </c>
      <c r="J356" s="174">
        <f t="shared" si="91"/>
        <v>0</v>
      </c>
      <c r="K356" s="173">
        <f t="shared" si="92"/>
        <v>-183.6803091381706</v>
      </c>
      <c r="L356" s="174">
        <f t="shared" si="93"/>
        <v>-233.45767291461485</v>
      </c>
      <c r="M356" s="175">
        <f t="shared" si="83"/>
        <v>934.17653275745158</v>
      </c>
      <c r="N356" s="175">
        <f t="shared" si="94"/>
        <v>19496.17653275745</v>
      </c>
      <c r="O356" s="175">
        <f t="shared" si="95"/>
        <v>15339.241961256846</v>
      </c>
      <c r="P356" s="176">
        <f t="shared" si="84"/>
        <v>0.95065936884076618</v>
      </c>
      <c r="Q356" s="177">
        <v>1017.0453824596807</v>
      </c>
      <c r="R356" s="176">
        <f t="shared" si="85"/>
        <v>1.5426695842450766E-2</v>
      </c>
      <c r="S356" s="176">
        <f t="shared" si="86"/>
        <v>3.0606166512007493E-2</v>
      </c>
      <c r="T356" s="178">
        <v>1271</v>
      </c>
      <c r="U356" s="179">
        <v>18280</v>
      </c>
      <c r="V356" s="179">
        <v>14170.542635658914</v>
      </c>
      <c r="Y356" s="13"/>
      <c r="Z356" s="13"/>
    </row>
    <row r="357" spans="2:28">
      <c r="B357" s="171">
        <v>5439</v>
      </c>
      <c r="C357" s="171" t="s">
        <v>375</v>
      </c>
      <c r="D357" s="171">
        <v>12719</v>
      </c>
      <c r="E357" s="171">
        <f t="shared" si="96"/>
        <v>11594.348222424795</v>
      </c>
      <c r="F357" s="172">
        <f t="shared" si="82"/>
        <v>0.71856717503315792</v>
      </c>
      <c r="G357" s="173">
        <f t="shared" si="88"/>
        <v>2724.613887687583</v>
      </c>
      <c r="H357" s="173">
        <f t="shared" si="89"/>
        <v>2988.9014347932784</v>
      </c>
      <c r="I357" s="173">
        <f t="shared" si="90"/>
        <v>1024.6201032511135</v>
      </c>
      <c r="J357" s="174">
        <f t="shared" si="91"/>
        <v>1124.0082532664715</v>
      </c>
      <c r="K357" s="173">
        <f t="shared" si="92"/>
        <v>840.93979411294288</v>
      </c>
      <c r="L357" s="174">
        <f t="shared" si="93"/>
        <v>922.51095414189831</v>
      </c>
      <c r="M357" s="175">
        <f t="shared" si="83"/>
        <v>3911.4123889351768</v>
      </c>
      <c r="N357" s="175">
        <f t="shared" si="94"/>
        <v>16630.412388935176</v>
      </c>
      <c r="O357" s="175">
        <f t="shared" si="95"/>
        <v>15159.90190422532</v>
      </c>
      <c r="P357" s="176">
        <f t="shared" si="84"/>
        <v>0.93954465366409201</v>
      </c>
      <c r="Q357" s="177">
        <v>1705.6978065493486</v>
      </c>
      <c r="R357" s="176">
        <f t="shared" si="85"/>
        <v>8.89554794520548E-2</v>
      </c>
      <c r="S357" s="176">
        <f t="shared" si="86"/>
        <v>0.12369881744733444</v>
      </c>
      <c r="T357" s="178">
        <v>1097</v>
      </c>
      <c r="U357" s="179">
        <v>11680</v>
      </c>
      <c r="V357" s="179">
        <v>10318.021201413429</v>
      </c>
      <c r="Y357" s="13"/>
      <c r="Z357" s="13"/>
    </row>
    <row r="358" spans="2:28">
      <c r="B358" s="171">
        <v>5440</v>
      </c>
      <c r="C358" s="171" t="s">
        <v>376</v>
      </c>
      <c r="D358" s="171">
        <v>11775</v>
      </c>
      <c r="E358" s="171">
        <f t="shared" si="96"/>
        <v>12688.577586206897</v>
      </c>
      <c r="F358" s="172">
        <f t="shared" si="82"/>
        <v>0.78638274238436834</v>
      </c>
      <c r="G358" s="173">
        <f t="shared" si="88"/>
        <v>2068.0762694183218</v>
      </c>
      <c r="H358" s="173">
        <f t="shared" si="89"/>
        <v>1919.1747780202027</v>
      </c>
      <c r="I358" s="173">
        <f t="shared" si="90"/>
        <v>641.63982592737773</v>
      </c>
      <c r="J358" s="174">
        <f t="shared" si="91"/>
        <v>595.44175846060659</v>
      </c>
      <c r="K358" s="173">
        <f t="shared" si="92"/>
        <v>457.9595167892071</v>
      </c>
      <c r="L358" s="174">
        <f t="shared" si="93"/>
        <v>424.98643158038419</v>
      </c>
      <c r="M358" s="175">
        <f t="shared" si="83"/>
        <v>2344.161209600587</v>
      </c>
      <c r="N358" s="175">
        <f t="shared" si="94"/>
        <v>14119.161209600587</v>
      </c>
      <c r="O358" s="175">
        <f t="shared" si="95"/>
        <v>15214.613372414424</v>
      </c>
      <c r="P358" s="176">
        <f t="shared" si="84"/>
        <v>0.94293543203165242</v>
      </c>
      <c r="Q358" s="177">
        <v>1096.8390286944368</v>
      </c>
      <c r="R358" s="176">
        <f t="shared" si="85"/>
        <v>5.9665226781857449E-2</v>
      </c>
      <c r="S358" s="176">
        <f t="shared" si="86"/>
        <v>9.2779765118790505E-2</v>
      </c>
      <c r="T358" s="178">
        <v>928</v>
      </c>
      <c r="U358" s="179">
        <v>11112</v>
      </c>
      <c r="V358" s="179">
        <v>11611.28526645768</v>
      </c>
      <c r="Y358" s="13"/>
      <c r="Z358" s="13"/>
    </row>
    <row r="359" spans="2:28">
      <c r="B359" s="171">
        <v>5441</v>
      </c>
      <c r="C359" s="171" t="s">
        <v>377</v>
      </c>
      <c r="D359" s="171">
        <v>35498</v>
      </c>
      <c r="E359" s="171">
        <f t="shared" si="96"/>
        <v>12547.896783315658</v>
      </c>
      <c r="F359" s="172">
        <f t="shared" si="82"/>
        <v>0.77766395930353616</v>
      </c>
      <c r="G359" s="173">
        <f t="shared" si="88"/>
        <v>2152.4847511530647</v>
      </c>
      <c r="H359" s="173">
        <f t="shared" si="89"/>
        <v>6089.3793610120201</v>
      </c>
      <c r="I359" s="173">
        <f t="shared" si="90"/>
        <v>690.87810693931112</v>
      </c>
      <c r="J359" s="174">
        <f t="shared" si="91"/>
        <v>1954.4941645313113</v>
      </c>
      <c r="K359" s="173">
        <f t="shared" si="92"/>
        <v>507.1977978011405</v>
      </c>
      <c r="L359" s="174">
        <f t="shared" si="93"/>
        <v>1434.8625699794266</v>
      </c>
      <c r="M359" s="175">
        <f t="shared" si="83"/>
        <v>7524.2419309914467</v>
      </c>
      <c r="N359" s="175">
        <f t="shared" si="94"/>
        <v>43022.241930991448</v>
      </c>
      <c r="O359" s="175">
        <f t="shared" si="95"/>
        <v>15207.579332269865</v>
      </c>
      <c r="P359" s="176">
        <f t="shared" si="84"/>
        <v>0.94249949287761103</v>
      </c>
      <c r="Q359" s="177">
        <v>3538.5945713109477</v>
      </c>
      <c r="R359" s="176">
        <f t="shared" si="85"/>
        <v>6.0401481658501614E-2</v>
      </c>
      <c r="S359" s="176">
        <f t="shared" si="86"/>
        <v>9.3761584828387229E-2</v>
      </c>
      <c r="T359" s="178">
        <v>2829</v>
      </c>
      <c r="U359" s="179">
        <v>33476</v>
      </c>
      <c r="V359" s="179">
        <v>11472.241261137766</v>
      </c>
      <c r="Y359" s="13"/>
      <c r="Z359" s="13"/>
    </row>
    <row r="360" spans="2:28">
      <c r="B360" s="171">
        <v>5442</v>
      </c>
      <c r="C360" s="171" t="s">
        <v>378</v>
      </c>
      <c r="D360" s="171">
        <v>9330</v>
      </c>
      <c r="E360" s="171">
        <f t="shared" si="96"/>
        <v>10602.272727272726</v>
      </c>
      <c r="F360" s="172">
        <f t="shared" si="82"/>
        <v>0.65708265927639764</v>
      </c>
      <c r="G360" s="173">
        <f t="shared" si="88"/>
        <v>3319.8591847788239</v>
      </c>
      <c r="H360" s="173">
        <f t="shared" si="89"/>
        <v>2921.4760826053653</v>
      </c>
      <c r="I360" s="173">
        <f t="shared" si="90"/>
        <v>1371.8465265543373</v>
      </c>
      <c r="J360" s="174">
        <f t="shared" si="91"/>
        <v>1207.2249433678166</v>
      </c>
      <c r="K360" s="173">
        <f t="shared" si="92"/>
        <v>1188.1662174161668</v>
      </c>
      <c r="L360" s="174">
        <f t="shared" si="93"/>
        <v>1045.5862713262268</v>
      </c>
      <c r="M360" s="175">
        <f t="shared" si="83"/>
        <v>3967.062353931592</v>
      </c>
      <c r="N360" s="175">
        <f t="shared" si="94"/>
        <v>13297.062353931593</v>
      </c>
      <c r="O360" s="175">
        <f t="shared" si="95"/>
        <v>15110.298129467719</v>
      </c>
      <c r="P360" s="176">
        <f t="shared" si="84"/>
        <v>0.93647042787625412</v>
      </c>
      <c r="Q360" s="177">
        <v>1544.3430444516212</v>
      </c>
      <c r="R360" s="176">
        <f t="shared" si="85"/>
        <v>9.945793070940373E-2</v>
      </c>
      <c r="S360" s="176">
        <f t="shared" si="86"/>
        <v>0.15692959526921332</v>
      </c>
      <c r="T360" s="178">
        <v>880</v>
      </c>
      <c r="U360" s="179">
        <v>8486</v>
      </c>
      <c r="V360" s="179">
        <v>9164.1468682505401</v>
      </c>
      <c r="Y360" s="13"/>
      <c r="Z360" s="13"/>
    </row>
    <row r="361" spans="2:28">
      <c r="B361" s="171">
        <v>5443</v>
      </c>
      <c r="C361" s="171" t="s">
        <v>379</v>
      </c>
      <c r="D361" s="171">
        <v>29017</v>
      </c>
      <c r="E361" s="171">
        <f t="shared" si="96"/>
        <v>13189.545454545454</v>
      </c>
      <c r="F361" s="172">
        <f t="shared" si="82"/>
        <v>0.81743054766230361</v>
      </c>
      <c r="G361" s="173">
        <f t="shared" si="88"/>
        <v>1767.4955484151872</v>
      </c>
      <c r="H361" s="173">
        <f t="shared" si="89"/>
        <v>3888.490206513412</v>
      </c>
      <c r="I361" s="173">
        <f t="shared" si="90"/>
        <v>466.30107200888267</v>
      </c>
      <c r="J361" s="174">
        <f t="shared" si="91"/>
        <v>1025.8623584195418</v>
      </c>
      <c r="K361" s="173">
        <f t="shared" si="92"/>
        <v>282.62076287071204</v>
      </c>
      <c r="L361" s="174">
        <f t="shared" si="93"/>
        <v>621.76567831556645</v>
      </c>
      <c r="M361" s="175">
        <f t="shared" si="83"/>
        <v>4510.2558848289782</v>
      </c>
      <c r="N361" s="175">
        <f t="shared" si="94"/>
        <v>33527.255884828977</v>
      </c>
      <c r="O361" s="175">
        <f t="shared" si="95"/>
        <v>15239.661765831353</v>
      </c>
      <c r="P361" s="176">
        <f t="shared" si="84"/>
        <v>0.94448782229554928</v>
      </c>
      <c r="Q361" s="177">
        <v>2543.6826111290475</v>
      </c>
      <c r="R361" s="176">
        <f t="shared" si="85"/>
        <v>3.3737085856786607E-2</v>
      </c>
      <c r="S361" s="176">
        <f t="shared" si="86"/>
        <v>4.3604576221783105E-2</v>
      </c>
      <c r="T361" s="178">
        <v>2200</v>
      </c>
      <c r="U361" s="179">
        <v>28070</v>
      </c>
      <c r="V361" s="179">
        <v>12638.451148131473</v>
      </c>
      <c r="Y361" s="13"/>
      <c r="Z361" s="13"/>
    </row>
    <row r="362" spans="2:28">
      <c r="B362" s="171">
        <v>5444</v>
      </c>
      <c r="C362" s="171" t="s">
        <v>380</v>
      </c>
      <c r="D362" s="171">
        <v>139592</v>
      </c>
      <c r="E362" s="171">
        <f t="shared" si="96"/>
        <v>13816.886073443533</v>
      </c>
      <c r="F362" s="172">
        <f t="shared" si="82"/>
        <v>0.85631038529157821</v>
      </c>
      <c r="G362" s="173">
        <f t="shared" si="88"/>
        <v>1391.0911770763398</v>
      </c>
      <c r="H362" s="173">
        <f t="shared" si="89"/>
        <v>14054.194162002263</v>
      </c>
      <c r="I362" s="173">
        <f t="shared" si="90"/>
        <v>246.73185539455505</v>
      </c>
      <c r="J362" s="174">
        <f t="shared" si="91"/>
        <v>2492.7319350511898</v>
      </c>
      <c r="K362" s="173">
        <f t="shared" si="92"/>
        <v>63.051546256384455</v>
      </c>
      <c r="L362" s="174">
        <f t="shared" si="93"/>
        <v>637.00977182825216</v>
      </c>
      <c r="M362" s="175">
        <f t="shared" si="83"/>
        <v>14691.203933830515</v>
      </c>
      <c r="N362" s="175">
        <f t="shared" si="94"/>
        <v>154283.20393383052</v>
      </c>
      <c r="O362" s="175">
        <f t="shared" si="95"/>
        <v>15271.028796776256</v>
      </c>
      <c r="P362" s="176">
        <f t="shared" si="84"/>
        <v>0.94643181417701294</v>
      </c>
      <c r="Q362" s="177">
        <v>7528.6818501076214</v>
      </c>
      <c r="R362" s="176">
        <f t="shared" si="85"/>
        <v>8.2460956280339337E-2</v>
      </c>
      <c r="S362" s="176">
        <f t="shared" si="86"/>
        <v>8.8353795297999457E-2</v>
      </c>
      <c r="T362" s="178">
        <v>10103</v>
      </c>
      <c r="U362" s="179">
        <v>128958</v>
      </c>
      <c r="V362" s="179">
        <v>12695.215593620791</v>
      </c>
      <c r="Y362" s="13"/>
      <c r="Z362" s="13"/>
    </row>
    <row r="363" spans="2:28">
      <c r="B363" s="171"/>
      <c r="C363" s="171"/>
      <c r="D363" s="171"/>
      <c r="E363" s="171"/>
      <c r="F363" s="172"/>
      <c r="G363" s="173"/>
      <c r="H363" s="173"/>
      <c r="I363" s="173"/>
      <c r="J363" s="174"/>
      <c r="K363" s="173"/>
      <c r="L363" s="174"/>
      <c r="M363" s="175"/>
      <c r="N363" s="175"/>
      <c r="O363" s="175"/>
      <c r="P363" s="176"/>
      <c r="Q363" s="177"/>
      <c r="R363" s="176"/>
      <c r="S363" s="176"/>
      <c r="T363" s="178"/>
      <c r="U363" s="179"/>
      <c r="V363" s="179"/>
      <c r="Y363" s="13"/>
      <c r="Z363" s="13"/>
    </row>
    <row r="364" spans="2:28" ht="23.25" customHeight="1">
      <c r="C364" s="182" t="s">
        <v>382</v>
      </c>
      <c r="D364" s="183">
        <f>SUM(D7:D362)</f>
        <v>86991741</v>
      </c>
      <c r="E364" s="184">
        <f t="shared" si="96"/>
        <v>16135.371368570766</v>
      </c>
      <c r="F364" s="185">
        <f>E364/E$364</f>
        <v>1</v>
      </c>
      <c r="G364" s="186">
        <f t="shared" si="88"/>
        <v>0</v>
      </c>
      <c r="H364" s="183">
        <f>SUM(H7:H362)</f>
        <v>4.6566128730773926E-10</v>
      </c>
      <c r="I364" s="187">
        <f t="shared" si="90"/>
        <v>0</v>
      </c>
      <c r="J364" s="183">
        <f>SUM(J7:J362)</f>
        <v>990288.32459794963</v>
      </c>
      <c r="K364" s="182"/>
      <c r="L364" s="183">
        <f>SUM(L7:L362)</f>
        <v>2.0656898414017633E-10</v>
      </c>
      <c r="M364" s="183">
        <f>SUM(M7:M362)</f>
        <v>3.5506673157215118E-9</v>
      </c>
      <c r="N364" s="183">
        <f>SUM(N7:N362)</f>
        <v>86991740.999999955</v>
      </c>
      <c r="O364" s="188">
        <f t="shared" si="95"/>
        <v>16135.371368570759</v>
      </c>
      <c r="P364" s="185">
        <f t="shared" si="84"/>
        <v>1</v>
      </c>
      <c r="Q364" s="189">
        <f>SUM(Q7:Q362)</f>
        <v>4.8466972657479346E-9</v>
      </c>
      <c r="R364" s="185">
        <f t="shared" si="85"/>
        <v>0.10262940860256554</v>
      </c>
      <c r="S364" s="185">
        <f t="shared" si="86"/>
        <v>9.776414135759573E-2</v>
      </c>
      <c r="T364" s="190">
        <f>SUM(T7:T362)</f>
        <v>5391369</v>
      </c>
      <c r="U364" s="228">
        <f>SUM(U7:U362)</f>
        <v>78894813</v>
      </c>
      <c r="V364" s="228">
        <v>14698.395366254437</v>
      </c>
      <c r="W364" s="10"/>
      <c r="X364" s="134"/>
      <c r="Y364" s="11"/>
      <c r="Z364" s="10"/>
      <c r="AA364" s="12"/>
      <c r="AB364" s="10"/>
    </row>
    <row r="366" spans="2:28" ht="19.5" customHeight="1">
      <c r="B366" s="191" t="s">
        <v>429</v>
      </c>
      <c r="C366" s="192" t="s">
        <v>430</v>
      </c>
      <c r="D366" s="193"/>
      <c r="E366" s="193"/>
      <c r="F366" s="193"/>
      <c r="G366" s="193"/>
      <c r="H366" s="193"/>
      <c r="I366" s="193"/>
      <c r="J366" s="194">
        <f>-J364*1000/$T$364</f>
        <v>-183.6803091381706</v>
      </c>
      <c r="S366" s="195"/>
    </row>
    <row r="367" spans="2:28" ht="20.25" customHeight="1">
      <c r="B367" s="196"/>
      <c r="C367" s="197" t="s">
        <v>427</v>
      </c>
      <c r="D367" s="197"/>
      <c r="E367" s="197"/>
      <c r="F367" s="197"/>
      <c r="G367" s="197"/>
      <c r="H367" s="197"/>
      <c r="I367" s="197"/>
      <c r="J367" s="198">
        <f>J364/D364</f>
        <v>1.1383705087566297E-2</v>
      </c>
    </row>
    <row r="368" spans="2:28" ht="21.75" customHeight="1">
      <c r="B368" s="196" t="s">
        <v>428</v>
      </c>
      <c r="C368" s="197" t="s">
        <v>440</v>
      </c>
      <c r="D368" s="199"/>
      <c r="E368" s="199"/>
      <c r="F368" s="199"/>
      <c r="G368" s="199"/>
      <c r="H368" s="199"/>
      <c r="I368" s="199"/>
      <c r="J368" s="199"/>
    </row>
  </sheetData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ignoredErrors>
    <ignoredError sqref="P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4"/>
  <sheetViews>
    <sheetView workbookViewId="0">
      <selection activeCell="H26" sqref="H26"/>
    </sheetView>
  </sheetViews>
  <sheetFormatPr baseColWidth="10" defaultRowHeight="15"/>
  <cols>
    <col min="2" max="2" width="18.85546875" customWidth="1"/>
    <col min="11" max="11" width="12.5703125" customWidth="1"/>
  </cols>
  <sheetData>
    <row r="1" spans="1:20" ht="33" customHeight="1">
      <c r="A1" s="109"/>
      <c r="B1" s="2"/>
      <c r="C1" s="218" t="s">
        <v>434</v>
      </c>
      <c r="D1" s="218"/>
      <c r="E1" s="218"/>
      <c r="F1" s="219" t="s">
        <v>386</v>
      </c>
      <c r="G1" s="219"/>
      <c r="H1" s="219" t="s">
        <v>435</v>
      </c>
      <c r="I1" s="219"/>
      <c r="J1" s="219"/>
      <c r="K1" s="4" t="s">
        <v>387</v>
      </c>
      <c r="L1" s="110" t="s">
        <v>6</v>
      </c>
      <c r="M1" s="96"/>
      <c r="N1" s="246" t="s">
        <v>388</v>
      </c>
      <c r="O1" s="220"/>
      <c r="Q1" s="251"/>
      <c r="R1" s="252"/>
    </row>
    <row r="2" spans="1:20">
      <c r="A2" s="237"/>
      <c r="B2" s="238"/>
      <c r="C2" s="221" t="s">
        <v>443</v>
      </c>
      <c r="D2" s="221"/>
      <c r="E2" s="221"/>
      <c r="F2" s="222" t="str">
        <f>C2</f>
        <v>mai</v>
      </c>
      <c r="G2" s="222"/>
      <c r="H2" s="222" t="str">
        <f>C2</f>
        <v>mai</v>
      </c>
      <c r="I2" s="223"/>
      <c r="J2" s="223"/>
      <c r="K2" s="234" t="s">
        <v>389</v>
      </c>
      <c r="L2" s="235" t="s">
        <v>12</v>
      </c>
      <c r="M2" s="236"/>
      <c r="N2" s="247" t="str">
        <f>C2</f>
        <v>mai</v>
      </c>
      <c r="O2" s="224"/>
      <c r="P2" s="40"/>
      <c r="Q2" s="255" t="str">
        <f>C2</f>
        <v>mai</v>
      </c>
      <c r="R2" s="211"/>
      <c r="S2" s="212"/>
      <c r="T2" s="212"/>
    </row>
    <row r="3" spans="1:20">
      <c r="C3" s="213"/>
      <c r="D3" s="214"/>
      <c r="E3" s="106" t="s">
        <v>14</v>
      </c>
      <c r="F3" s="3"/>
      <c r="G3" s="3"/>
      <c r="H3" s="215"/>
      <c r="I3" s="215"/>
      <c r="J3" s="107" t="s">
        <v>20</v>
      </c>
      <c r="K3" s="200" t="str">
        <f>C2</f>
        <v>mai</v>
      </c>
      <c r="L3" s="111" t="s">
        <v>433</v>
      </c>
      <c r="M3" s="96"/>
      <c r="N3" s="248" t="s">
        <v>390</v>
      </c>
      <c r="O3" s="112" t="s">
        <v>390</v>
      </c>
      <c r="Q3" s="256" t="s">
        <v>394</v>
      </c>
      <c r="R3" s="233"/>
      <c r="S3" s="216"/>
      <c r="T3" s="217"/>
    </row>
    <row r="4" spans="1:20">
      <c r="A4" s="109" t="s">
        <v>384</v>
      </c>
      <c r="B4" s="2" t="s">
        <v>385</v>
      </c>
      <c r="C4" s="239" t="s">
        <v>21</v>
      </c>
      <c r="D4" s="239" t="s">
        <v>22</v>
      </c>
      <c r="E4" s="239" t="s">
        <v>23</v>
      </c>
      <c r="F4" s="239" t="s">
        <v>22</v>
      </c>
      <c r="G4" s="239" t="s">
        <v>21</v>
      </c>
      <c r="H4" s="239" t="s">
        <v>21</v>
      </c>
      <c r="I4" s="239" t="s">
        <v>22</v>
      </c>
      <c r="J4" s="239" t="s">
        <v>25</v>
      </c>
      <c r="K4" s="240" t="s">
        <v>391</v>
      </c>
      <c r="L4" s="241"/>
      <c r="M4" s="242"/>
      <c r="N4" s="249" t="s">
        <v>26</v>
      </c>
      <c r="O4" s="243" t="s">
        <v>426</v>
      </c>
      <c r="P4" s="244"/>
      <c r="Q4" s="257" t="s">
        <v>26</v>
      </c>
      <c r="R4" s="245" t="s">
        <v>392</v>
      </c>
      <c r="S4" s="32"/>
      <c r="T4" s="32"/>
    </row>
    <row r="5" spans="1:20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113"/>
      <c r="M5" s="70"/>
      <c r="N5" s="250"/>
      <c r="O5" s="6"/>
      <c r="Q5" s="258"/>
      <c r="R5" s="15"/>
      <c r="S5" s="33"/>
      <c r="T5" s="33"/>
    </row>
    <row r="6" spans="1:20">
      <c r="A6" s="16"/>
      <c r="B6" s="17"/>
      <c r="C6" s="18"/>
      <c r="D6" s="18"/>
      <c r="E6" s="18"/>
      <c r="F6" s="18"/>
      <c r="G6" s="18"/>
      <c r="H6" s="18"/>
      <c r="I6" s="18"/>
      <c r="J6" s="18"/>
      <c r="K6" s="19"/>
      <c r="L6" s="20"/>
      <c r="N6" s="251"/>
      <c r="O6" s="252"/>
      <c r="Q6" s="259"/>
      <c r="R6" s="260"/>
      <c r="S6" s="34"/>
      <c r="T6" s="34"/>
    </row>
    <row r="7" spans="1:20">
      <c r="A7" s="30">
        <v>3</v>
      </c>
      <c r="B7" t="s">
        <v>27</v>
      </c>
      <c r="C7" s="127">
        <v>2905818</v>
      </c>
      <c r="D7" s="114">
        <f t="shared" ref="D7:D17" si="0">C7*1000/L7</f>
        <v>4168.9760548629147</v>
      </c>
      <c r="E7" s="86">
        <f t="shared" ref="E7:E17" si="1">D7/D$19</f>
        <v>1.2596017335192218</v>
      </c>
      <c r="F7" s="115">
        <f t="shared" ref="F7:F17" si="2">($D$19-D7)*0.875</f>
        <v>-751.81639504529187</v>
      </c>
      <c r="G7" s="114">
        <f t="shared" ref="G7:G17" si="3">(F7*L7)/1000</f>
        <v>-524023.54551051889</v>
      </c>
      <c r="H7" s="114">
        <f t="shared" ref="H7:H17" si="4">G7+C7</f>
        <v>2381794.4544894812</v>
      </c>
      <c r="I7" s="116">
        <f t="shared" ref="I7:I17" si="5">H7*1000/L7</f>
        <v>3417.1596598176225</v>
      </c>
      <c r="J7" s="86">
        <f t="shared" ref="J7:J17" si="6">I7/I$19</f>
        <v>1.0324502166899026</v>
      </c>
      <c r="K7" s="117">
        <v>-224850.40410584962</v>
      </c>
      <c r="L7" s="126">
        <v>697010</v>
      </c>
      <c r="N7" s="253">
        <f t="shared" ref="N7:N17" si="7">(C7-Q7)/Q7</f>
        <v>0.12119244316807248</v>
      </c>
      <c r="O7" s="61">
        <f t="shared" ref="O7:O17" si="8">(D7-R7)/R7</f>
        <v>0.11553669557452448</v>
      </c>
      <c r="Q7" s="261">
        <v>2591721</v>
      </c>
      <c r="R7" s="60">
        <v>3737.1931119807814</v>
      </c>
      <c r="S7" s="35"/>
      <c r="T7" s="10"/>
    </row>
    <row r="8" spans="1:20">
      <c r="A8" s="30">
        <v>11</v>
      </c>
      <c r="B8" t="s">
        <v>395</v>
      </c>
      <c r="C8" s="127">
        <v>1695854</v>
      </c>
      <c r="D8" s="114">
        <f t="shared" si="0"/>
        <v>3513.6673952905344</v>
      </c>
      <c r="E8" s="86">
        <f t="shared" si="1"/>
        <v>1.0616087700852619</v>
      </c>
      <c r="F8" s="115">
        <f t="shared" si="2"/>
        <v>-178.42131791945911</v>
      </c>
      <c r="G8" s="114">
        <f t="shared" si="3"/>
        <v>-86114.156987237351</v>
      </c>
      <c r="H8" s="114">
        <f t="shared" si="4"/>
        <v>1609739.8430127627</v>
      </c>
      <c r="I8" s="116">
        <f t="shared" si="5"/>
        <v>3335.2460773710754</v>
      </c>
      <c r="J8" s="86">
        <f t="shared" si="6"/>
        <v>1.0077010962606578</v>
      </c>
      <c r="K8" s="117">
        <v>-33273.941822452682</v>
      </c>
      <c r="L8" s="126">
        <v>482645</v>
      </c>
      <c r="N8" s="253">
        <f t="shared" si="7"/>
        <v>9.2608472954645762E-2</v>
      </c>
      <c r="O8" s="61">
        <f t="shared" si="8"/>
        <v>8.6376250252568385E-2</v>
      </c>
      <c r="Q8" s="261">
        <v>1552115</v>
      </c>
      <c r="R8" s="60">
        <v>3234.3006343093862</v>
      </c>
      <c r="S8" s="35"/>
      <c r="T8" s="10"/>
    </row>
    <row r="9" spans="1:20">
      <c r="A9" s="31">
        <v>15</v>
      </c>
      <c r="B9" t="s">
        <v>396</v>
      </c>
      <c r="C9" s="127">
        <v>814055</v>
      </c>
      <c r="D9" s="114">
        <f t="shared" si="0"/>
        <v>3065.612478534631</v>
      </c>
      <c r="E9" s="86">
        <f t="shared" si="1"/>
        <v>0.92623482155916403</v>
      </c>
      <c r="F9" s="115">
        <f t="shared" si="2"/>
        <v>213.62673424195634</v>
      </c>
      <c r="G9" s="114">
        <f t="shared" si="3"/>
        <v>56727.29751754606</v>
      </c>
      <c r="H9" s="114">
        <f t="shared" si="4"/>
        <v>870782.2975175461</v>
      </c>
      <c r="I9" s="116">
        <f t="shared" si="5"/>
        <v>3279.239212776587</v>
      </c>
      <c r="J9" s="86">
        <f t="shared" si="6"/>
        <v>0.99077935269489537</v>
      </c>
      <c r="K9" s="117">
        <v>26678.608425081766</v>
      </c>
      <c r="L9" s="126">
        <v>265544</v>
      </c>
      <c r="N9" s="253">
        <f t="shared" si="7"/>
        <v>0.10187902348170247</v>
      </c>
      <c r="O9" s="61">
        <f t="shared" si="8"/>
        <v>0.10060927164703339</v>
      </c>
      <c r="Q9" s="261">
        <v>738788</v>
      </c>
      <c r="R9" s="60">
        <v>2785.3776608178314</v>
      </c>
      <c r="S9" s="35"/>
      <c r="T9" s="10"/>
    </row>
    <row r="10" spans="1:20">
      <c r="A10" s="31">
        <v>18</v>
      </c>
      <c r="B10" t="s">
        <v>397</v>
      </c>
      <c r="C10" s="127">
        <v>736139</v>
      </c>
      <c r="D10" s="114">
        <f t="shared" si="0"/>
        <v>3062.8429965258274</v>
      </c>
      <c r="E10" s="86">
        <f t="shared" si="1"/>
        <v>0.9253980586962135</v>
      </c>
      <c r="F10" s="115">
        <f t="shared" si="2"/>
        <v>216.0500309996595</v>
      </c>
      <c r="G10" s="114">
        <f t="shared" si="3"/>
        <v>51926.544700613165</v>
      </c>
      <c r="H10" s="114">
        <f t="shared" si="4"/>
        <v>788065.54470061313</v>
      </c>
      <c r="I10" s="116">
        <f t="shared" si="5"/>
        <v>3278.893027525487</v>
      </c>
      <c r="J10" s="86">
        <f t="shared" si="6"/>
        <v>0.9906747573370267</v>
      </c>
      <c r="K10" s="117">
        <v>29012.358693102815</v>
      </c>
      <c r="L10" s="126">
        <v>240345</v>
      </c>
      <c r="N10" s="253">
        <f t="shared" si="7"/>
        <v>9.7831744313157026E-2</v>
      </c>
      <c r="O10" s="61">
        <f t="shared" si="8"/>
        <v>0.10189702652180999</v>
      </c>
      <c r="Q10" s="261">
        <v>670539</v>
      </c>
      <c r="R10" s="60">
        <v>2779.6090948660021</v>
      </c>
      <c r="S10" s="35"/>
      <c r="T10" s="10"/>
    </row>
    <row r="11" spans="1:20">
      <c r="A11" s="31">
        <v>30</v>
      </c>
      <c r="B11" t="s">
        <v>398</v>
      </c>
      <c r="C11" s="127">
        <v>4284018</v>
      </c>
      <c r="D11" s="114">
        <f t="shared" si="0"/>
        <v>3420.690459156297</v>
      </c>
      <c r="E11" s="86">
        <f t="shared" si="1"/>
        <v>1.0335170016532069</v>
      </c>
      <c r="F11" s="115">
        <f t="shared" si="2"/>
        <v>-97.066498802001433</v>
      </c>
      <c r="G11" s="114">
        <f t="shared" si="3"/>
        <v>-121564.53003564577</v>
      </c>
      <c r="H11" s="114">
        <f t="shared" si="4"/>
        <v>4162453.4699643543</v>
      </c>
      <c r="I11" s="116">
        <f t="shared" si="5"/>
        <v>3323.6239603542958</v>
      </c>
      <c r="J11" s="86">
        <f t="shared" si="6"/>
        <v>1.0041896252066509</v>
      </c>
      <c r="K11" s="117">
        <v>-62744.223274343902</v>
      </c>
      <c r="L11" s="126">
        <v>1252384</v>
      </c>
      <c r="N11" s="253">
        <f t="shared" si="7"/>
        <v>0.12237827918963791</v>
      </c>
      <c r="O11" s="61">
        <f t="shared" si="8"/>
        <v>0.11232388539809426</v>
      </c>
      <c r="Q11" s="261">
        <v>3816911</v>
      </c>
      <c r="R11" s="60">
        <v>3075.2647714042855</v>
      </c>
      <c r="S11" s="35"/>
      <c r="T11" s="10"/>
    </row>
    <row r="12" spans="1:20">
      <c r="A12" s="31">
        <v>34</v>
      </c>
      <c r="B12" t="s">
        <v>399</v>
      </c>
      <c r="C12" s="127">
        <v>1020537</v>
      </c>
      <c r="D12" s="114">
        <f t="shared" si="0"/>
        <v>2753.7202882869269</v>
      </c>
      <c r="E12" s="86">
        <f t="shared" si="1"/>
        <v>0.83200066469734602</v>
      </c>
      <c r="F12" s="115">
        <f t="shared" si="2"/>
        <v>486.53240070869742</v>
      </c>
      <c r="G12" s="114">
        <f t="shared" si="3"/>
        <v>180310.36729984538</v>
      </c>
      <c r="H12" s="114">
        <f t="shared" si="4"/>
        <v>1200847.3672998454</v>
      </c>
      <c r="I12" s="116">
        <f t="shared" si="5"/>
        <v>3240.2526889956248</v>
      </c>
      <c r="J12" s="86">
        <f t="shared" si="6"/>
        <v>0.97900008308716835</v>
      </c>
      <c r="K12" s="117">
        <v>72914.009357340416</v>
      </c>
      <c r="L12" s="126">
        <v>370603</v>
      </c>
      <c r="N12" s="253">
        <f t="shared" si="7"/>
        <v>0.11096511663350039</v>
      </c>
      <c r="O12" s="61">
        <f t="shared" si="8"/>
        <v>0.11330933597659104</v>
      </c>
      <c r="Q12" s="261">
        <v>918604</v>
      </c>
      <c r="R12" s="60">
        <v>2473.4547706557883</v>
      </c>
      <c r="S12" s="35"/>
      <c r="T12" s="10"/>
    </row>
    <row r="13" spans="1:20">
      <c r="A13" s="31">
        <v>38</v>
      </c>
      <c r="B13" t="s">
        <v>400</v>
      </c>
      <c r="C13" s="127">
        <v>1260241</v>
      </c>
      <c r="D13" s="114">
        <f t="shared" si="0"/>
        <v>2987.188360726459</v>
      </c>
      <c r="E13" s="86">
        <f t="shared" si="1"/>
        <v>0.90253999735271095</v>
      </c>
      <c r="F13" s="115">
        <f t="shared" si="2"/>
        <v>282.24783732410685</v>
      </c>
      <c r="G13" s="114">
        <f t="shared" si="3"/>
        <v>119075.28210596884</v>
      </c>
      <c r="H13" s="114">
        <f t="shared" si="4"/>
        <v>1379316.2821059688</v>
      </c>
      <c r="I13" s="116">
        <f t="shared" si="5"/>
        <v>3269.4361980505655</v>
      </c>
      <c r="J13" s="86">
        <f t="shared" si="6"/>
        <v>0.98781749966908872</v>
      </c>
      <c r="K13" s="117">
        <v>46547.712267422205</v>
      </c>
      <c r="L13" s="126">
        <v>421882</v>
      </c>
      <c r="N13" s="253">
        <f t="shared" si="7"/>
        <v>0.11986084391147682</v>
      </c>
      <c r="O13" s="61">
        <f t="shared" si="8"/>
        <v>0.11326190378612433</v>
      </c>
      <c r="Q13" s="261">
        <v>1125355</v>
      </c>
      <c r="R13" s="60">
        <v>2683.2754723459452</v>
      </c>
      <c r="S13" s="35"/>
      <c r="T13" s="10"/>
    </row>
    <row r="14" spans="1:20">
      <c r="A14" s="31">
        <v>42</v>
      </c>
      <c r="B14" t="s">
        <v>401</v>
      </c>
      <c r="C14" s="127">
        <v>879856</v>
      </c>
      <c r="D14" s="114">
        <f t="shared" si="0"/>
        <v>2848.877908840414</v>
      </c>
      <c r="E14" s="86">
        <f t="shared" si="1"/>
        <v>0.86075129848113208</v>
      </c>
      <c r="F14" s="115">
        <f t="shared" si="2"/>
        <v>403.26948272439625</v>
      </c>
      <c r="G14" s="114">
        <f t="shared" si="3"/>
        <v>124546.95685305071</v>
      </c>
      <c r="H14" s="114">
        <f t="shared" si="4"/>
        <v>1004402.9568530507</v>
      </c>
      <c r="I14" s="116">
        <f t="shared" si="5"/>
        <v>3252.1473915648103</v>
      </c>
      <c r="J14" s="86">
        <f t="shared" si="6"/>
        <v>0.98259391231014148</v>
      </c>
      <c r="K14" s="117">
        <v>56030.1616472319</v>
      </c>
      <c r="L14" s="126">
        <v>308843</v>
      </c>
      <c r="N14" s="253">
        <f t="shared" si="7"/>
        <v>0.10970889337609775</v>
      </c>
      <c r="O14" s="61">
        <f t="shared" si="8"/>
        <v>0.1039167895041555</v>
      </c>
      <c r="Q14" s="261">
        <v>792871</v>
      </c>
      <c r="R14" s="60">
        <v>2580.6998642715089</v>
      </c>
      <c r="S14" s="35"/>
      <c r="T14" s="10"/>
    </row>
    <row r="15" spans="1:20">
      <c r="A15" s="31">
        <v>46</v>
      </c>
      <c r="B15" t="s">
        <v>402</v>
      </c>
      <c r="C15" s="127">
        <v>2102296</v>
      </c>
      <c r="D15" s="114">
        <f t="shared" si="0"/>
        <v>3290.8999547604103</v>
      </c>
      <c r="E15" s="86">
        <f t="shared" si="1"/>
        <v>0.99430249377885804</v>
      </c>
      <c r="F15" s="115">
        <f t="shared" si="2"/>
        <v>16.500192544399454</v>
      </c>
      <c r="G15" s="114">
        <f t="shared" si="3"/>
        <v>10540.669501405804</v>
      </c>
      <c r="H15" s="114">
        <f t="shared" si="4"/>
        <v>2112836.6695014057</v>
      </c>
      <c r="I15" s="116">
        <f t="shared" si="5"/>
        <v>3307.4001473048097</v>
      </c>
      <c r="J15" s="86">
        <f t="shared" si="6"/>
        <v>0.99928781172235726</v>
      </c>
      <c r="K15" s="117">
        <v>16194.495353290527</v>
      </c>
      <c r="L15" s="126">
        <v>638821</v>
      </c>
      <c r="N15" s="253">
        <f t="shared" si="7"/>
        <v>0.10845220802433822</v>
      </c>
      <c r="O15" s="61">
        <f t="shared" si="8"/>
        <v>0.1044787075345676</v>
      </c>
      <c r="Q15" s="261">
        <v>1896605</v>
      </c>
      <c r="R15" s="60">
        <v>2979.5956520577947</v>
      </c>
      <c r="S15" s="35"/>
      <c r="T15" s="10"/>
    </row>
    <row r="16" spans="1:20">
      <c r="A16" s="31">
        <v>50</v>
      </c>
      <c r="B16" t="s">
        <v>403</v>
      </c>
      <c r="C16" s="127">
        <v>1415538</v>
      </c>
      <c r="D16" s="114">
        <f t="shared" si="0"/>
        <v>3004.5975157283433</v>
      </c>
      <c r="E16" s="86">
        <f t="shared" si="1"/>
        <v>0.90779994644594197</v>
      </c>
      <c r="F16" s="115">
        <f t="shared" si="2"/>
        <v>267.01482669745809</v>
      </c>
      <c r="G16" s="114">
        <f t="shared" si="3"/>
        <v>125797.09321301324</v>
      </c>
      <c r="H16" s="114">
        <f t="shared" si="4"/>
        <v>1541335.0932130131</v>
      </c>
      <c r="I16" s="116">
        <f t="shared" si="5"/>
        <v>3271.6123424258012</v>
      </c>
      <c r="J16" s="86">
        <f t="shared" si="6"/>
        <v>0.98847499330574273</v>
      </c>
      <c r="K16" s="117">
        <v>45759.863480847736</v>
      </c>
      <c r="L16" s="126">
        <v>471124</v>
      </c>
      <c r="N16" s="253">
        <f t="shared" si="7"/>
        <v>0.11138608225527982</v>
      </c>
      <c r="O16" s="61">
        <f t="shared" si="8"/>
        <v>0.10567256078063138</v>
      </c>
      <c r="Q16" s="261">
        <v>1273669</v>
      </c>
      <c r="R16" s="60">
        <v>2717.4387990663577</v>
      </c>
      <c r="S16" s="35"/>
      <c r="T16" s="10"/>
    </row>
    <row r="17" spans="1:20">
      <c r="A17" s="31">
        <v>54</v>
      </c>
      <c r="B17" t="s">
        <v>404</v>
      </c>
      <c r="C17" s="127">
        <v>729771</v>
      </c>
      <c r="D17" s="114">
        <f t="shared" si="0"/>
        <v>3013.4906346007729</v>
      </c>
      <c r="E17" s="86">
        <f t="shared" si="1"/>
        <v>0.91048688630855856</v>
      </c>
      <c r="F17" s="115">
        <f t="shared" si="2"/>
        <v>259.23334768408222</v>
      </c>
      <c r="G17" s="114">
        <f t="shared" si="3"/>
        <v>62778.021341958818</v>
      </c>
      <c r="H17" s="114">
        <f t="shared" si="4"/>
        <v>792549.02134195878</v>
      </c>
      <c r="I17" s="116">
        <f t="shared" si="5"/>
        <v>3272.7239822848551</v>
      </c>
      <c r="J17" s="86">
        <f t="shared" si="6"/>
        <v>0.98881086078856983</v>
      </c>
      <c r="K17" s="117">
        <v>27731.359978328335</v>
      </c>
      <c r="L17" s="126">
        <v>242168</v>
      </c>
      <c r="N17" s="253">
        <f t="shared" si="7"/>
        <v>9.7231702806486825E-2</v>
      </c>
      <c r="O17" s="61">
        <f t="shared" si="8"/>
        <v>0.10241048710626134</v>
      </c>
      <c r="Q17" s="261">
        <v>665102</v>
      </c>
      <c r="R17" s="60">
        <v>2733.5467775809561</v>
      </c>
      <c r="S17" s="35"/>
      <c r="T17" s="10"/>
    </row>
    <row r="18" spans="1:20">
      <c r="A18" s="22"/>
      <c r="B18" s="23"/>
      <c r="C18" s="118"/>
      <c r="D18" s="114"/>
      <c r="E18" s="86"/>
      <c r="F18" s="119"/>
      <c r="G18" s="114"/>
      <c r="H18" s="114"/>
      <c r="I18" s="116"/>
      <c r="J18" s="86"/>
      <c r="K18" s="120"/>
      <c r="L18" s="24"/>
      <c r="N18" s="253"/>
      <c r="O18" s="61"/>
      <c r="Q18" s="262"/>
      <c r="R18" s="60"/>
      <c r="S18" s="36"/>
      <c r="T18" s="37"/>
    </row>
    <row r="19" spans="1:20">
      <c r="A19" s="26" t="s">
        <v>382</v>
      </c>
      <c r="B19" s="27"/>
      <c r="C19" s="121">
        <f>SUM(C7:C17)</f>
        <v>17844123</v>
      </c>
      <c r="D19" s="121">
        <f>C19*1000/L19</f>
        <v>3309.7573176682954</v>
      </c>
      <c r="E19" s="122">
        <f>D19/D$19</f>
        <v>1</v>
      </c>
      <c r="F19" s="123"/>
      <c r="G19" s="121">
        <f>SUM(G7:G17)</f>
        <v>1.0913936421275139E-10</v>
      </c>
      <c r="H19" s="121">
        <f>SUM(H7:H18)</f>
        <v>17844123</v>
      </c>
      <c r="I19" s="124">
        <f>H19*1000/L19</f>
        <v>3309.7573176682954</v>
      </c>
      <c r="J19" s="122">
        <f>I19/I$19</f>
        <v>1</v>
      </c>
      <c r="K19" s="125">
        <f>SUM(K7:K17)</f>
        <v>-5.0204107537865639E-10</v>
      </c>
      <c r="L19" s="28">
        <f>SUM(L7:L17)</f>
        <v>5391369</v>
      </c>
      <c r="N19" s="254">
        <f>(C19-Q19)/Q19</f>
        <v>0.11231838616456015</v>
      </c>
      <c r="O19" s="135">
        <f>(D19-R19)/R19</f>
        <v>4.2001621997983789E-2</v>
      </c>
      <c r="Q19" s="263">
        <v>16042280</v>
      </c>
      <c r="R19" s="29">
        <v>3176.3456484088847</v>
      </c>
      <c r="S19" s="36"/>
      <c r="T19" s="35"/>
    </row>
    <row r="20" spans="1:20">
      <c r="A20" s="13"/>
      <c r="B20" s="13"/>
      <c r="C20" s="13"/>
      <c r="D20" s="13"/>
      <c r="E20" s="13"/>
      <c r="S20" s="11"/>
      <c r="T20" s="11"/>
    </row>
    <row r="21" spans="1:20">
      <c r="A21" s="129" t="s">
        <v>429</v>
      </c>
      <c r="B21" s="130" t="s">
        <v>440</v>
      </c>
      <c r="C21" s="131"/>
      <c r="D21" s="131"/>
      <c r="E21" s="131"/>
      <c r="O21" s="136">
        <f>N19-O19</f>
        <v>7.0316764166576368E-2</v>
      </c>
      <c r="Q21" s="101"/>
      <c r="S21" s="11"/>
      <c r="T21" s="11"/>
    </row>
    <row r="22" spans="1:20">
      <c r="S22" s="11"/>
      <c r="T22" s="11"/>
    </row>
    <row r="23" spans="1:20">
      <c r="S23" s="11"/>
      <c r="T23" s="11"/>
    </row>
    <row r="24" spans="1:20">
      <c r="S24" s="11"/>
      <c r="T24" s="11"/>
    </row>
  </sheetData>
  <mergeCells count="14">
    <mergeCell ref="C1:E1"/>
    <mergeCell ref="F1:G1"/>
    <mergeCell ref="H1:J1"/>
    <mergeCell ref="N1:O1"/>
    <mergeCell ref="C2:E2"/>
    <mergeCell ref="F2:G2"/>
    <mergeCell ref="H2:J2"/>
    <mergeCell ref="N2:O2"/>
    <mergeCell ref="Q2:R2"/>
    <mergeCell ref="S2:T2"/>
    <mergeCell ref="C3:D3"/>
    <mergeCell ref="H3:I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R61"/>
  <sheetViews>
    <sheetView workbookViewId="0">
      <selection activeCell="C18" sqref="C18"/>
    </sheetView>
  </sheetViews>
  <sheetFormatPr baseColWidth="10" defaultRowHeight="15"/>
  <cols>
    <col min="1" max="1" width="18.5703125" customWidth="1"/>
    <col min="2" max="3" width="11.5703125" bestFit="1" customWidth="1"/>
    <col min="4" max="4" width="11.7109375" bestFit="1" customWidth="1"/>
    <col min="5" max="5" width="12.5703125" bestFit="1" customWidth="1"/>
    <col min="6" max="9" width="11.5703125" bestFit="1" customWidth="1"/>
    <col min="10" max="10" width="12.7109375" customWidth="1"/>
    <col min="11" max="12" width="14.7109375" customWidth="1"/>
    <col min="13" max="13" width="11.5703125" bestFit="1" customWidth="1"/>
    <col min="15" max="15" width="12.42578125" bestFit="1" customWidth="1"/>
  </cols>
  <sheetData>
    <row r="1" spans="1:14">
      <c r="A1" s="38" t="s">
        <v>406</v>
      </c>
      <c r="B1" s="226" t="s">
        <v>407</v>
      </c>
      <c r="C1" s="226"/>
      <c r="D1" s="226"/>
      <c r="E1" s="39"/>
      <c r="F1" s="226" t="s">
        <v>408</v>
      </c>
      <c r="G1" s="226"/>
      <c r="H1" s="226"/>
      <c r="I1" s="39"/>
      <c r="J1" s="226" t="s">
        <v>409</v>
      </c>
      <c r="K1" s="226"/>
      <c r="L1" s="226"/>
    </row>
    <row r="2" spans="1:14">
      <c r="A2" s="40"/>
      <c r="B2" s="41">
        <v>2019</v>
      </c>
      <c r="C2" s="41">
        <v>2020</v>
      </c>
      <c r="D2" s="41">
        <v>2021</v>
      </c>
      <c r="E2" s="41"/>
      <c r="F2" s="41">
        <f>B2</f>
        <v>2019</v>
      </c>
      <c r="G2" s="41">
        <f>C2</f>
        <v>2020</v>
      </c>
      <c r="H2" s="41">
        <f>D2</f>
        <v>2021</v>
      </c>
      <c r="I2" s="41"/>
      <c r="J2" s="41">
        <f>F2</f>
        <v>2019</v>
      </c>
      <c r="K2" s="41">
        <f>G2</f>
        <v>2020</v>
      </c>
      <c r="L2" s="41">
        <f>H2</f>
        <v>2021</v>
      </c>
    </row>
    <row r="3" spans="1:14">
      <c r="A3" s="9" t="s">
        <v>393</v>
      </c>
      <c r="B3" s="67">
        <v>20271993</v>
      </c>
      <c r="C3" s="68">
        <v>20895278</v>
      </c>
      <c r="D3" s="68">
        <v>21035195</v>
      </c>
      <c r="E3" s="9"/>
      <c r="F3" s="69">
        <v>4221785</v>
      </c>
      <c r="G3" s="68">
        <v>4333234</v>
      </c>
      <c r="H3" s="72">
        <v>4256424</v>
      </c>
      <c r="I3" s="9"/>
      <c r="J3" s="67">
        <f t="shared" ref="J3:L15" si="0">B3+F3</f>
        <v>24493778</v>
      </c>
      <c r="K3" s="67">
        <f t="shared" si="0"/>
        <v>25228512</v>
      </c>
      <c r="L3" s="67">
        <f t="shared" si="0"/>
        <v>25291619</v>
      </c>
      <c r="M3" s="70"/>
    </row>
    <row r="4" spans="1:14">
      <c r="A4" s="9" t="s">
        <v>410</v>
      </c>
      <c r="B4" s="67">
        <v>21402754</v>
      </c>
      <c r="C4" s="67">
        <v>21969380</v>
      </c>
      <c r="D4" s="68">
        <v>22196274</v>
      </c>
      <c r="E4" s="9"/>
      <c r="F4" s="72">
        <v>4438156</v>
      </c>
      <c r="G4" s="72">
        <v>4538293</v>
      </c>
      <c r="H4" s="72">
        <v>4477215</v>
      </c>
      <c r="I4" s="9"/>
      <c r="J4" s="67">
        <f t="shared" si="0"/>
        <v>25840910</v>
      </c>
      <c r="K4" s="67">
        <f t="shared" si="0"/>
        <v>26507673</v>
      </c>
      <c r="L4" s="67">
        <f t="shared" si="0"/>
        <v>26673489</v>
      </c>
      <c r="M4" s="70"/>
    </row>
    <row r="5" spans="1:14">
      <c r="A5" s="9" t="s">
        <v>411</v>
      </c>
      <c r="B5" s="67">
        <v>48737223</v>
      </c>
      <c r="C5" s="67">
        <v>49516015</v>
      </c>
      <c r="D5" s="67">
        <v>53484714</v>
      </c>
      <c r="E5" s="67"/>
      <c r="F5" s="67">
        <v>10100968</v>
      </c>
      <c r="G5" s="67">
        <v>10251816</v>
      </c>
      <c r="H5" s="67">
        <v>10944789</v>
      </c>
      <c r="I5" s="67"/>
      <c r="J5" s="67">
        <f t="shared" si="0"/>
        <v>58838191</v>
      </c>
      <c r="K5" s="67">
        <f t="shared" si="0"/>
        <v>59767831</v>
      </c>
      <c r="L5" s="67">
        <f t="shared" si="0"/>
        <v>64429503</v>
      </c>
      <c r="M5" s="70"/>
    </row>
    <row r="6" spans="1:14">
      <c r="A6" s="9" t="s">
        <v>412</v>
      </c>
      <c r="B6" s="67">
        <v>50342453</v>
      </c>
      <c r="C6" s="67">
        <v>50925564</v>
      </c>
      <c r="D6" s="67">
        <v>55218728</v>
      </c>
      <c r="E6" s="67"/>
      <c r="F6" s="67">
        <v>10420229</v>
      </c>
      <c r="G6" s="67">
        <v>10525519</v>
      </c>
      <c r="H6" s="67">
        <v>11281613</v>
      </c>
      <c r="I6" s="67"/>
      <c r="J6" s="67">
        <f t="shared" si="0"/>
        <v>60762682</v>
      </c>
      <c r="K6" s="67">
        <f t="shared" si="0"/>
        <v>61451083</v>
      </c>
      <c r="L6" s="67">
        <f t="shared" si="0"/>
        <v>66500341</v>
      </c>
      <c r="M6" s="70"/>
    </row>
    <row r="7" spans="1:14">
      <c r="A7" s="9" t="s">
        <v>413</v>
      </c>
      <c r="B7" s="67">
        <v>81779766</v>
      </c>
      <c r="C7" s="67">
        <v>78894813</v>
      </c>
      <c r="D7" s="229">
        <v>86991741</v>
      </c>
      <c r="E7" s="67"/>
      <c r="F7" s="67">
        <v>16924243</v>
      </c>
      <c r="G7" s="67">
        <v>16042280</v>
      </c>
      <c r="H7" s="230">
        <v>17844123</v>
      </c>
      <c r="I7" s="67"/>
      <c r="J7" s="67">
        <f t="shared" si="0"/>
        <v>98704009</v>
      </c>
      <c r="K7" s="67">
        <f t="shared" si="0"/>
        <v>94937093</v>
      </c>
      <c r="L7" s="67">
        <f t="shared" si="0"/>
        <v>104835864</v>
      </c>
      <c r="M7" s="70"/>
    </row>
    <row r="8" spans="1:14">
      <c r="A8" s="9" t="s">
        <v>414</v>
      </c>
      <c r="B8" s="67">
        <v>82657070</v>
      </c>
      <c r="C8" s="67">
        <v>80756707</v>
      </c>
      <c r="D8" s="67"/>
      <c r="E8" s="67"/>
      <c r="F8" s="67">
        <v>17106488</v>
      </c>
      <c r="G8" s="67">
        <v>16422853</v>
      </c>
      <c r="H8" s="67"/>
      <c r="I8" s="67"/>
      <c r="J8" s="67">
        <f t="shared" si="0"/>
        <v>99763558</v>
      </c>
      <c r="K8" s="67">
        <f t="shared" si="0"/>
        <v>97179560</v>
      </c>
      <c r="L8" s="67">
        <f t="shared" si="0"/>
        <v>0</v>
      </c>
      <c r="M8" s="70"/>
    </row>
    <row r="9" spans="1:14">
      <c r="A9" s="9" t="s">
        <v>415</v>
      </c>
      <c r="B9" s="67">
        <v>101394190</v>
      </c>
      <c r="C9" s="67">
        <v>101810468</v>
      </c>
      <c r="D9" s="67"/>
      <c r="E9" s="67"/>
      <c r="F9" s="67">
        <v>20994769</v>
      </c>
      <c r="G9" s="67">
        <v>20681027</v>
      </c>
      <c r="H9" s="67"/>
      <c r="I9" s="67"/>
      <c r="J9" s="67">
        <f t="shared" si="0"/>
        <v>122388959</v>
      </c>
      <c r="K9" s="67">
        <f t="shared" si="0"/>
        <v>122491495</v>
      </c>
      <c r="L9" s="67">
        <f t="shared" si="0"/>
        <v>0</v>
      </c>
      <c r="M9" s="70"/>
    </row>
    <row r="10" spans="1:14">
      <c r="A10" s="9" t="s">
        <v>416</v>
      </c>
      <c r="B10" s="67">
        <v>103223757</v>
      </c>
      <c r="C10" s="67">
        <v>103805940</v>
      </c>
      <c r="D10" s="67"/>
      <c r="E10" s="67"/>
      <c r="F10" s="67">
        <v>21373193</v>
      </c>
      <c r="G10" s="67">
        <v>21089756</v>
      </c>
      <c r="H10" s="67"/>
      <c r="I10" s="67"/>
      <c r="J10" s="67">
        <f t="shared" si="0"/>
        <v>124596950</v>
      </c>
      <c r="K10" s="67">
        <f t="shared" si="0"/>
        <v>124895696</v>
      </c>
      <c r="L10" s="67">
        <f t="shared" si="0"/>
        <v>0</v>
      </c>
      <c r="M10" s="70"/>
    </row>
    <row r="11" spans="1:14">
      <c r="A11" s="9" t="s">
        <v>417</v>
      </c>
      <c r="B11" s="67">
        <v>132960286</v>
      </c>
      <c r="C11" s="67">
        <v>132835039</v>
      </c>
      <c r="D11" s="67"/>
      <c r="E11" s="67"/>
      <c r="F11" s="67">
        <v>27533397</v>
      </c>
      <c r="G11" s="67">
        <v>26965786</v>
      </c>
      <c r="H11" s="67"/>
      <c r="I11" s="67"/>
      <c r="J11" s="67">
        <f t="shared" si="0"/>
        <v>160493683</v>
      </c>
      <c r="K11" s="67">
        <f t="shared" si="0"/>
        <v>159800825</v>
      </c>
      <c r="L11" s="67">
        <f t="shared" si="0"/>
        <v>0</v>
      </c>
      <c r="M11" s="70"/>
    </row>
    <row r="12" spans="1:14" ht="15.75" thickBot="1">
      <c r="A12" s="9" t="s">
        <v>418</v>
      </c>
      <c r="B12" s="67">
        <v>134624617</v>
      </c>
      <c r="C12" s="67">
        <v>134729423</v>
      </c>
      <c r="D12" s="67"/>
      <c r="E12" s="67"/>
      <c r="F12" s="67">
        <v>27888268</v>
      </c>
      <c r="G12" s="67">
        <v>27353442</v>
      </c>
      <c r="H12" s="67"/>
      <c r="I12" s="67"/>
      <c r="J12" s="67">
        <f t="shared" si="0"/>
        <v>162512885</v>
      </c>
      <c r="K12" s="67">
        <f t="shared" si="0"/>
        <v>162082865</v>
      </c>
      <c r="L12" s="67">
        <f t="shared" si="0"/>
        <v>0</v>
      </c>
      <c r="M12" s="70"/>
    </row>
    <row r="13" spans="1:14">
      <c r="A13" s="9" t="s">
        <v>419</v>
      </c>
      <c r="B13" s="67">
        <v>168773287</v>
      </c>
      <c r="C13" s="67">
        <v>167283488</v>
      </c>
      <c r="D13" s="71"/>
      <c r="E13" s="73" t="s">
        <v>22</v>
      </c>
      <c r="F13" s="72">
        <v>34866802</v>
      </c>
      <c r="G13" s="72">
        <v>33998418</v>
      </c>
      <c r="H13" s="74"/>
      <c r="I13" s="73" t="s">
        <v>22</v>
      </c>
      <c r="J13" s="67">
        <f t="shared" si="0"/>
        <v>203640089</v>
      </c>
      <c r="K13" s="67">
        <f t="shared" si="0"/>
        <v>201281906</v>
      </c>
      <c r="L13" s="67">
        <f t="shared" si="0"/>
        <v>0</v>
      </c>
      <c r="M13" s="75"/>
      <c r="N13" s="42"/>
    </row>
    <row r="14" spans="1:14">
      <c r="A14" s="76" t="s">
        <v>420</v>
      </c>
      <c r="B14" s="77">
        <v>170121597</v>
      </c>
      <c r="C14" s="77">
        <v>168892423</v>
      </c>
      <c r="D14" s="78"/>
      <c r="E14" s="79">
        <f>D14*1000/$N$15</f>
        <v>0</v>
      </c>
      <c r="F14" s="72">
        <v>35141606</v>
      </c>
      <c r="G14" s="77">
        <v>34321141</v>
      </c>
      <c r="H14" s="78"/>
      <c r="I14" s="79">
        <f>H14*1000/$N$15</f>
        <v>0</v>
      </c>
      <c r="J14" s="67">
        <f t="shared" si="0"/>
        <v>205263203</v>
      </c>
      <c r="K14" s="67">
        <f t="shared" si="0"/>
        <v>203213564</v>
      </c>
      <c r="L14" s="67">
        <f>D14+H14</f>
        <v>0</v>
      </c>
      <c r="M14" s="70"/>
      <c r="N14" s="66" t="s">
        <v>436</v>
      </c>
    </row>
    <row r="15" spans="1:14">
      <c r="A15" s="90" t="s">
        <v>425</v>
      </c>
      <c r="B15" s="87"/>
      <c r="C15" s="87"/>
      <c r="D15" s="91">
        <v>180635000</v>
      </c>
      <c r="E15" s="92">
        <f>D15*1000/$N$15</f>
        <v>33504.477248728479</v>
      </c>
      <c r="F15" s="87"/>
      <c r="G15" s="87"/>
      <c r="H15" s="93">
        <v>37500000</v>
      </c>
      <c r="I15" s="92">
        <f>H15*1000/$N$15</f>
        <v>6955.5617506425551</v>
      </c>
      <c r="J15" s="87"/>
      <c r="K15" s="87"/>
      <c r="L15" s="94">
        <f t="shared" si="0"/>
        <v>218135000</v>
      </c>
      <c r="M15" s="80"/>
      <c r="N15" s="128">
        <v>5391369</v>
      </c>
    </row>
    <row r="16" spans="1:14">
      <c r="A16" s="9" t="s">
        <v>438</v>
      </c>
      <c r="B16" s="9"/>
      <c r="C16" s="95"/>
      <c r="D16" s="87">
        <v>183358000</v>
      </c>
      <c r="E16" s="92">
        <f>D16*1000/$N$15</f>
        <v>34009.543772648467</v>
      </c>
      <c r="F16" s="9"/>
      <c r="G16" s="95"/>
      <c r="H16" s="87">
        <v>37969000</v>
      </c>
      <c r="I16" s="92">
        <f>H16*1000/$N$15</f>
        <v>7042.5526429372576</v>
      </c>
      <c r="J16" s="96"/>
      <c r="K16" s="95"/>
      <c r="L16" s="87">
        <f>D16+H16</f>
        <v>221327000</v>
      </c>
      <c r="M16" s="81"/>
      <c r="N16" s="21"/>
    </row>
    <row r="17" spans="1:14" ht="15.75" thickBot="1">
      <c r="A17" s="90" t="s">
        <v>439</v>
      </c>
      <c r="B17" s="97"/>
      <c r="C17" s="95"/>
      <c r="D17" s="98"/>
      <c r="E17" s="99">
        <f>D17*1000/$N$15</f>
        <v>0</v>
      </c>
      <c r="F17" s="97"/>
      <c r="G17" s="95"/>
      <c r="H17" s="87"/>
      <c r="I17" s="99">
        <f>H17*1000/$N$15</f>
        <v>0</v>
      </c>
      <c r="J17" s="96"/>
      <c r="K17" s="95"/>
      <c r="L17" s="87">
        <f>D17+H17</f>
        <v>0</v>
      </c>
      <c r="M17" s="81"/>
      <c r="N17" s="21"/>
    </row>
    <row r="18" spans="1:14">
      <c r="A18" s="45"/>
      <c r="B18" s="21"/>
      <c r="C18" s="46"/>
      <c r="D18" s="232"/>
      <c r="E18" s="44"/>
      <c r="F18" s="21"/>
      <c r="G18" s="46"/>
      <c r="H18" s="232"/>
      <c r="I18" s="44"/>
      <c r="J18" s="21"/>
      <c r="K18" s="46"/>
      <c r="L18" s="48"/>
      <c r="M18" s="25"/>
      <c r="N18" s="21"/>
    </row>
    <row r="19" spans="1:14">
      <c r="A19" s="45"/>
      <c r="B19" s="21"/>
      <c r="C19" s="46"/>
      <c r="D19" s="47"/>
      <c r="E19" s="44"/>
      <c r="F19" s="21"/>
      <c r="G19" s="46"/>
      <c r="H19" s="47"/>
      <c r="I19" s="44"/>
      <c r="J19" s="21"/>
      <c r="K19" s="46"/>
      <c r="L19" s="48"/>
      <c r="M19" s="49"/>
      <c r="N19" s="21"/>
    </row>
    <row r="20" spans="1:14">
      <c r="A20" s="45"/>
      <c r="B20" s="21"/>
      <c r="C20" s="46"/>
      <c r="D20" s="47"/>
      <c r="E20" s="44"/>
      <c r="F20" s="21"/>
      <c r="G20" s="46"/>
      <c r="H20" s="47"/>
      <c r="I20" s="44"/>
      <c r="J20" s="21"/>
      <c r="K20" s="46"/>
      <c r="L20" s="48"/>
      <c r="M20" s="25"/>
      <c r="N20" s="21"/>
    </row>
    <row r="21" spans="1:14">
      <c r="A21" s="82" t="s">
        <v>421</v>
      </c>
      <c r="B21" s="227" t="s">
        <v>407</v>
      </c>
      <c r="C21" s="227"/>
      <c r="D21" s="227"/>
      <c r="E21" s="83"/>
      <c r="F21" s="227" t="s">
        <v>408</v>
      </c>
      <c r="G21" s="227"/>
      <c r="H21" s="227"/>
      <c r="I21" s="83"/>
      <c r="J21" s="227" t="s">
        <v>409</v>
      </c>
      <c r="K21" s="227"/>
      <c r="L21" s="227"/>
    </row>
    <row r="22" spans="1:14">
      <c r="A22" s="84" t="s">
        <v>422</v>
      </c>
      <c r="B22" s="85">
        <f>B2</f>
        <v>2019</v>
      </c>
      <c r="C22" s="85">
        <f t="shared" ref="C22:L22" si="1">C2</f>
        <v>2020</v>
      </c>
      <c r="D22" s="85">
        <v>2021</v>
      </c>
      <c r="E22" s="85"/>
      <c r="F22" s="85">
        <f t="shared" si="1"/>
        <v>2019</v>
      </c>
      <c r="G22" s="85">
        <f t="shared" si="1"/>
        <v>2020</v>
      </c>
      <c r="H22" s="85">
        <f t="shared" si="1"/>
        <v>2021</v>
      </c>
      <c r="I22" s="85"/>
      <c r="J22" s="85">
        <f t="shared" si="1"/>
        <v>2019</v>
      </c>
      <c r="K22" s="85">
        <f t="shared" si="1"/>
        <v>2020</v>
      </c>
      <c r="L22" s="85">
        <f t="shared" si="1"/>
        <v>2021</v>
      </c>
    </row>
    <row r="23" spans="1:14">
      <c r="A23" s="9" t="s">
        <v>393</v>
      </c>
      <c r="B23" s="86">
        <v>4.9103484239644855E-2</v>
      </c>
      <c r="C23" s="86">
        <f>(C3-B3)/B3</f>
        <v>3.0746113615962672E-2</v>
      </c>
      <c r="D23" s="86">
        <f>(D3-C3)/C3</f>
        <v>6.6961061728874824E-3</v>
      </c>
      <c r="E23" s="9"/>
      <c r="F23" s="86">
        <v>4.1320075431998185E-2</v>
      </c>
      <c r="G23" s="86">
        <f>(G3-F3)/F3</f>
        <v>2.6398549428736897E-2</v>
      </c>
      <c r="H23" s="86">
        <f>(H3-G3)/G3</f>
        <v>-1.7725790945053971E-2</v>
      </c>
      <c r="I23" s="9"/>
      <c r="J23" s="86">
        <v>4.7748577618323636E-2</v>
      </c>
      <c r="K23" s="86">
        <f>(K3-J3)/J3</f>
        <v>2.9996760810031022E-2</v>
      </c>
      <c r="L23" s="86">
        <f>(L3-K3)/K3</f>
        <v>2.501415858374842E-3</v>
      </c>
      <c r="N23" s="51"/>
    </row>
    <row r="24" spans="1:14">
      <c r="A24" s="9" t="s">
        <v>410</v>
      </c>
      <c r="B24" s="86">
        <v>4.5865236941296537E-2</v>
      </c>
      <c r="C24" s="86">
        <f t="shared" ref="C24:C34" si="2">(C4-B4)/B4</f>
        <v>2.6474443429102629E-2</v>
      </c>
      <c r="D24" s="86">
        <f>(D4-C4)/C4</f>
        <v>1.0327737969847123E-2</v>
      </c>
      <c r="E24" s="9"/>
      <c r="F24" s="86">
        <v>3.8524943327311094E-2</v>
      </c>
      <c r="G24" s="86">
        <f t="shared" ref="G24:G34" si="3">(G4-F4)/F4</f>
        <v>2.2562749033607651E-2</v>
      </c>
      <c r="H24" s="86">
        <f>(H4-G4)/G4</f>
        <v>-1.3458364191117674E-2</v>
      </c>
      <c r="I24" s="9"/>
      <c r="J24" s="86">
        <v>4.4592352899124013E-2</v>
      </c>
      <c r="K24" s="86">
        <f t="shared" ref="K24:K34" si="4">(K4-J4)/J4</f>
        <v>2.5802612988474478E-2</v>
      </c>
      <c r="L24" s="86">
        <f>(L4-K4)/K4</f>
        <v>6.2553963148707925E-3</v>
      </c>
      <c r="N24" s="51"/>
    </row>
    <row r="25" spans="1:14">
      <c r="A25" s="9" t="s">
        <v>411</v>
      </c>
      <c r="B25" s="86">
        <v>3.9248145295024808E-2</v>
      </c>
      <c r="C25" s="86">
        <f t="shared" si="2"/>
        <v>1.5979408592894182E-2</v>
      </c>
      <c r="D25" s="86">
        <f>(D5-C5)/C5</f>
        <v>8.0149806077892169E-2</v>
      </c>
      <c r="E25" s="9"/>
      <c r="F25" s="86">
        <v>3.3206145517100619E-2</v>
      </c>
      <c r="G25" s="86">
        <f t="shared" si="3"/>
        <v>1.4934014244971374E-2</v>
      </c>
      <c r="H25" s="86">
        <f>(H5-G5)/G5</f>
        <v>6.759514606973048E-2</v>
      </c>
      <c r="I25" s="9"/>
      <c r="J25" s="86">
        <v>3.8202237664901717E-2</v>
      </c>
      <c r="K25" s="86">
        <f t="shared" si="4"/>
        <v>1.579994191187829E-2</v>
      </c>
      <c r="L25" s="86">
        <f>(L5-K5)/K5</f>
        <v>7.7996338866638815E-2</v>
      </c>
      <c r="N25" s="51"/>
    </row>
    <row r="26" spans="1:14">
      <c r="A26" s="9" t="s">
        <v>412</v>
      </c>
      <c r="B26" s="86">
        <v>4.6107293275969206E-2</v>
      </c>
      <c r="C26" s="86">
        <f t="shared" si="2"/>
        <v>1.1582888104399681E-2</v>
      </c>
      <c r="D26" s="86">
        <f>(D6-C6)/C6</f>
        <v>8.4302728586373638E-2</v>
      </c>
      <c r="E26" s="9"/>
      <c r="F26" s="86">
        <v>4.012973357675334E-2</v>
      </c>
      <c r="G26" s="86">
        <f t="shared" si="3"/>
        <v>1.0104384462184084E-2</v>
      </c>
      <c r="H26" s="86">
        <f>(H6-G6)/G6</f>
        <v>7.1834367502448093E-2</v>
      </c>
      <c r="I26" s="9"/>
      <c r="J26" s="86">
        <v>4.507412779319607E-2</v>
      </c>
      <c r="K26" s="86">
        <f t="shared" si="4"/>
        <v>1.1329338622676334E-2</v>
      </c>
      <c r="L26" s="86">
        <f>(L6-K6)/K6</f>
        <v>8.2167111684589844E-2</v>
      </c>
      <c r="N26" s="51"/>
    </row>
    <row r="27" spans="1:14">
      <c r="A27" s="9" t="s">
        <v>413</v>
      </c>
      <c r="B27" s="86">
        <v>3.9351978070671333E-2</v>
      </c>
      <c r="C27" s="86">
        <f t="shared" si="2"/>
        <v>-3.5277100205936024E-2</v>
      </c>
      <c r="D27" s="86">
        <f>(D7-C7)/C7</f>
        <v>0.10262940860256554</v>
      </c>
      <c r="E27" s="9"/>
      <c r="F27" s="86">
        <v>3.339628059778383E-2</v>
      </c>
      <c r="G27" s="86">
        <f t="shared" si="3"/>
        <v>-5.2112404672988916E-2</v>
      </c>
      <c r="H27" s="86">
        <f>(H7-G7)/G7</f>
        <v>0.11231838616456015</v>
      </c>
      <c r="I27" s="9"/>
      <c r="J27" s="86">
        <v>3.8322574485050213E-2</v>
      </c>
      <c r="K27" s="86">
        <f t="shared" si="4"/>
        <v>-3.8163758880351048E-2</v>
      </c>
      <c r="L27" s="86">
        <f>(L7-K7)/K7</f>
        <v>0.10426663264273323</v>
      </c>
      <c r="N27" s="51"/>
    </row>
    <row r="28" spans="1:14">
      <c r="A28" s="9" t="s">
        <v>414</v>
      </c>
      <c r="B28" s="86">
        <v>3.7824573782937063E-2</v>
      </c>
      <c r="C28" s="86">
        <f t="shared" si="2"/>
        <v>-2.2990931084298054E-2</v>
      </c>
      <c r="D28" s="104"/>
      <c r="E28" s="9"/>
      <c r="F28" s="86">
        <v>3.1675999172740228E-2</v>
      </c>
      <c r="G28" s="86">
        <f t="shared" si="3"/>
        <v>-3.9963492214182127E-2</v>
      </c>
      <c r="H28" s="104"/>
      <c r="I28" s="9"/>
      <c r="J28" s="86">
        <v>3.6761625119360992E-2</v>
      </c>
      <c r="K28" s="86">
        <f t="shared" si="4"/>
        <v>-2.5901221365821778E-2</v>
      </c>
      <c r="L28" s="86"/>
      <c r="N28" s="51"/>
    </row>
    <row r="29" spans="1:14">
      <c r="A29" s="9" t="s">
        <v>415</v>
      </c>
      <c r="B29" s="86">
        <v>4.0255859949535996E-2</v>
      </c>
      <c r="C29" s="86">
        <f t="shared" si="2"/>
        <v>4.1055409585105422E-3</v>
      </c>
      <c r="D29" s="104"/>
      <c r="E29" s="9"/>
      <c r="F29" s="86">
        <v>3.4325777095012035E-2</v>
      </c>
      <c r="G29" s="86">
        <f t="shared" si="3"/>
        <v>-1.4943817671916276E-2</v>
      </c>
      <c r="H29" s="104"/>
      <c r="I29" s="9"/>
      <c r="J29" s="86">
        <v>3.9230438036182237E-2</v>
      </c>
      <c r="K29" s="86">
        <f t="shared" si="4"/>
        <v>8.3778799033661197E-4</v>
      </c>
      <c r="L29" s="86"/>
      <c r="N29" s="51"/>
    </row>
    <row r="30" spans="1:14">
      <c r="A30" s="9" t="s">
        <v>416</v>
      </c>
      <c r="B30" s="86">
        <v>3.2705689682058718E-2</v>
      </c>
      <c r="C30" s="86">
        <f t="shared" si="2"/>
        <v>5.640009789606863E-3</v>
      </c>
      <c r="D30" s="104"/>
      <c r="E30" s="9"/>
      <c r="F30" s="86">
        <v>2.679858750973331E-2</v>
      </c>
      <c r="G30" s="86">
        <f t="shared" si="3"/>
        <v>-1.3261331612922787E-2</v>
      </c>
      <c r="H30" s="104"/>
      <c r="I30" s="9"/>
      <c r="J30" s="86">
        <v>3.1684219769647567E-2</v>
      </c>
      <c r="K30" s="86">
        <f t="shared" si="4"/>
        <v>2.3976991411105968E-3</v>
      </c>
      <c r="L30" s="86"/>
      <c r="N30" s="51"/>
    </row>
    <row r="31" spans="1:14">
      <c r="A31" s="9" t="s">
        <v>417</v>
      </c>
      <c r="B31" s="86">
        <v>3.8289238094520478E-2</v>
      </c>
      <c r="C31" s="86">
        <f t="shared" si="2"/>
        <v>-9.4198804596434154E-4</v>
      </c>
      <c r="D31" s="104"/>
      <c r="E31" s="9"/>
      <c r="F31" s="86">
        <v>3.239649424523465E-2</v>
      </c>
      <c r="G31" s="86">
        <f t="shared" si="3"/>
        <v>-2.0615363952366648E-2</v>
      </c>
      <c r="H31" s="104"/>
      <c r="I31" s="9"/>
      <c r="J31" s="86">
        <v>3.7270239601218141E-2</v>
      </c>
      <c r="K31" s="86">
        <f t="shared" si="4"/>
        <v>-4.3170421853924307E-3</v>
      </c>
      <c r="L31" s="86"/>
      <c r="N31" s="51"/>
    </row>
    <row r="32" spans="1:14">
      <c r="A32" s="9" t="s">
        <v>418</v>
      </c>
      <c r="B32" s="86">
        <v>4.5742049579744731E-2</v>
      </c>
      <c r="C32" s="86">
        <f t="shared" si="2"/>
        <v>7.7850546456893538E-4</v>
      </c>
      <c r="D32" s="104"/>
      <c r="E32" s="9"/>
      <c r="F32" s="86">
        <v>3.9742970451783502E-2</v>
      </c>
      <c r="G32" s="86">
        <f t="shared" si="3"/>
        <v>-1.9177454835129955E-2</v>
      </c>
      <c r="H32" s="104"/>
      <c r="I32" s="9"/>
      <c r="J32" s="86">
        <v>4.4704568292644256E-2</v>
      </c>
      <c r="K32" s="86">
        <f t="shared" si="4"/>
        <v>-2.646067110309438E-3</v>
      </c>
      <c r="L32" s="86"/>
      <c r="N32" s="51"/>
    </row>
    <row r="33" spans="1:18">
      <c r="A33" s="9" t="s">
        <v>419</v>
      </c>
      <c r="B33" s="86">
        <v>3.8921751244789651E-2</v>
      </c>
      <c r="C33" s="86">
        <f t="shared" si="2"/>
        <v>-8.8272203882596659E-3</v>
      </c>
      <c r="D33" s="104"/>
      <c r="E33" s="87"/>
      <c r="F33" s="88">
        <v>3.5032410505661492E-2</v>
      </c>
      <c r="G33" s="86">
        <f t="shared" si="3"/>
        <v>-2.4905754189902474E-2</v>
      </c>
      <c r="H33" s="86"/>
      <c r="I33" s="87"/>
      <c r="J33" s="88">
        <v>3.8255834704755347E-2</v>
      </c>
      <c r="K33" s="86">
        <f t="shared" si="4"/>
        <v>-1.1580151096869733E-2</v>
      </c>
      <c r="L33" s="86"/>
      <c r="N33" s="51"/>
    </row>
    <row r="34" spans="1:18">
      <c r="A34" s="76" t="s">
        <v>420</v>
      </c>
      <c r="B34" s="89">
        <v>3.800896552084413E-2</v>
      </c>
      <c r="C34" s="89">
        <f t="shared" si="2"/>
        <v>-7.2252672304739772E-3</v>
      </c>
      <c r="D34" s="105"/>
      <c r="E34" s="76"/>
      <c r="F34" s="89">
        <v>3.4093783432044202E-2</v>
      </c>
      <c r="G34" s="89">
        <f t="shared" si="3"/>
        <v>-2.3347396245920006E-2</v>
      </c>
      <c r="H34" s="89"/>
      <c r="I34" s="76"/>
      <c r="J34" s="89">
        <v>3.73386432072043E-2</v>
      </c>
      <c r="K34" s="89">
        <f t="shared" si="4"/>
        <v>-9.985418574999046E-3</v>
      </c>
      <c r="L34" s="89"/>
      <c r="N34" s="51"/>
    </row>
    <row r="35" spans="1:18">
      <c r="A35" s="90" t="str">
        <f>A15</f>
        <v>Anslag NB2021</v>
      </c>
      <c r="B35" s="70"/>
      <c r="C35" s="70"/>
      <c r="D35" s="86">
        <f>(D15-C$14)/C$14</f>
        <v>6.9526961549956565E-2</v>
      </c>
      <c r="E35" s="70"/>
      <c r="F35" s="70"/>
      <c r="G35" s="70"/>
      <c r="H35" s="86">
        <f>(H15-G$14)/G$14</f>
        <v>9.2621017465590663E-2</v>
      </c>
      <c r="I35" s="70"/>
      <c r="J35" s="70"/>
      <c r="K35" s="70"/>
      <c r="L35" s="86">
        <f>(L15-K$14)/K$14</f>
        <v>7.3427362358548076E-2</v>
      </c>
      <c r="O35" s="7"/>
      <c r="P35" s="8"/>
      <c r="Q35" s="8"/>
      <c r="R35" s="8"/>
    </row>
    <row r="36" spans="1:18">
      <c r="A36" s="9" t="str">
        <f>A16</f>
        <v>Anslag RNB2021</v>
      </c>
      <c r="B36" s="70"/>
      <c r="C36" s="70"/>
      <c r="D36" s="86">
        <f>(D16-C$14)/C$14</f>
        <v>8.5649650487872986E-2</v>
      </c>
      <c r="E36" s="70"/>
      <c r="F36" s="70"/>
      <c r="G36" s="70"/>
      <c r="H36" s="86">
        <f>(H16-G$14)/G$14</f>
        <v>0.10628606432402699</v>
      </c>
      <c r="I36" s="70"/>
      <c r="J36" s="70"/>
      <c r="K36" s="70"/>
      <c r="L36" s="86">
        <f>(L16-K$14)/K$14</f>
        <v>8.9134975261789123E-2</v>
      </c>
      <c r="O36" s="7"/>
      <c r="P36" s="8"/>
      <c r="Q36" s="8"/>
      <c r="R36" s="8"/>
    </row>
    <row r="37" spans="1:18">
      <c r="A37" s="9" t="str">
        <f>A17</f>
        <v>Anslag NB2022</v>
      </c>
      <c r="B37" s="70"/>
      <c r="C37" s="70"/>
      <c r="D37" s="86"/>
      <c r="E37" s="70"/>
      <c r="F37" s="70"/>
      <c r="G37" s="70"/>
      <c r="H37" s="86"/>
      <c r="I37" s="70"/>
      <c r="J37" s="70"/>
      <c r="K37" s="70"/>
      <c r="L37" s="86"/>
    </row>
    <row r="38" spans="1:18">
      <c r="A38" s="45"/>
      <c r="D38" s="52"/>
      <c r="G38" s="43"/>
      <c r="H38" s="52"/>
      <c r="L38" s="52"/>
    </row>
    <row r="39" spans="1:18">
      <c r="A39" s="47"/>
      <c r="B39" s="53"/>
      <c r="C39" s="53"/>
      <c r="D39" s="54"/>
      <c r="E39" s="53"/>
      <c r="F39" s="53"/>
      <c r="G39" s="53"/>
      <c r="H39" s="54"/>
      <c r="I39" s="53"/>
      <c r="J39" s="53"/>
      <c r="K39" s="53"/>
      <c r="L39" s="54"/>
    </row>
    <row r="40" spans="1:18">
      <c r="A40" s="9" t="s">
        <v>423</v>
      </c>
      <c r="B40" s="225" t="s">
        <v>407</v>
      </c>
      <c r="C40" s="225"/>
      <c r="D40" s="225"/>
      <c r="E40" s="225"/>
      <c r="F40" s="225" t="s">
        <v>408</v>
      </c>
      <c r="G40" s="225"/>
      <c r="H40" s="225"/>
      <c r="I40" s="225"/>
      <c r="J40" s="225" t="s">
        <v>409</v>
      </c>
      <c r="K40" s="225"/>
      <c r="L40" s="225"/>
      <c r="M40" s="225"/>
    </row>
    <row r="41" spans="1:18">
      <c r="A41" s="55"/>
      <c r="B41" s="56">
        <f>B22</f>
        <v>2019</v>
      </c>
      <c r="C41" s="56">
        <f>C22</f>
        <v>2020</v>
      </c>
      <c r="D41" s="56">
        <f>D22</f>
        <v>2021</v>
      </c>
      <c r="E41" s="57" t="s">
        <v>437</v>
      </c>
      <c r="F41" s="56">
        <f>F22</f>
        <v>2019</v>
      </c>
      <c r="G41" s="56">
        <f>G22</f>
        <v>2020</v>
      </c>
      <c r="H41" s="56">
        <f>H22</f>
        <v>2021</v>
      </c>
      <c r="I41" s="58" t="str">
        <f>E41</f>
        <v>endring 20-21</v>
      </c>
      <c r="J41" s="56">
        <f>J22</f>
        <v>2019</v>
      </c>
      <c r="K41" s="56">
        <f>K22</f>
        <v>2020</v>
      </c>
      <c r="L41" s="56">
        <f>L22</f>
        <v>2021</v>
      </c>
      <c r="M41" s="58" t="str">
        <f>I41</f>
        <v>endring 20-21</v>
      </c>
    </row>
    <row r="42" spans="1:18">
      <c r="A42" s="50" t="str">
        <f>A3</f>
        <v>Januar</v>
      </c>
      <c r="B42" s="50">
        <f>B3</f>
        <v>20271993</v>
      </c>
      <c r="C42" s="50">
        <f>C3</f>
        <v>20895278</v>
      </c>
      <c r="D42" s="50">
        <f>D3</f>
        <v>21035195</v>
      </c>
      <c r="E42" s="59">
        <f>(D42-C42)/C42</f>
        <v>6.6961061728874824E-3</v>
      </c>
      <c r="F42" s="50">
        <f>F3</f>
        <v>4221785</v>
      </c>
      <c r="G42" s="50">
        <f>G3</f>
        <v>4333234</v>
      </c>
      <c r="H42" s="50">
        <f>H3</f>
        <v>4256424</v>
      </c>
      <c r="I42" s="59">
        <f t="shared" ref="I42:I43" si="5">(H42-G42)/G42</f>
        <v>-1.7725790945053971E-2</v>
      </c>
      <c r="J42" s="50">
        <f t="shared" ref="J42:L54" si="6">B42+F42</f>
        <v>24493778</v>
      </c>
      <c r="K42" s="50">
        <f t="shared" si="6"/>
        <v>25228512</v>
      </c>
      <c r="L42" s="50">
        <f t="shared" si="6"/>
        <v>25291619</v>
      </c>
      <c r="M42" s="59">
        <f t="shared" ref="M42:M45" si="7">(L42-K42)/K42</f>
        <v>2.501415858374842E-3</v>
      </c>
    </row>
    <row r="43" spans="1:18">
      <c r="A43" s="60" t="str">
        <f t="shared" ref="A43:A53" si="8">A4</f>
        <v>Februar</v>
      </c>
      <c r="B43" s="60">
        <f t="shared" ref="B43:D53" si="9">B4-B3</f>
        <v>1130761</v>
      </c>
      <c r="C43" s="60">
        <f t="shared" si="9"/>
        <v>1074102</v>
      </c>
      <c r="D43" s="60">
        <f t="shared" si="9"/>
        <v>1161079</v>
      </c>
      <c r="E43" s="61">
        <f>(D43-C43)/C43</f>
        <v>8.0976480818395272E-2</v>
      </c>
      <c r="F43" s="60">
        <f t="shared" ref="F43:H53" si="10">F4-F3</f>
        <v>216371</v>
      </c>
      <c r="G43" s="60">
        <f t="shared" si="10"/>
        <v>205059</v>
      </c>
      <c r="H43" s="60">
        <f t="shared" si="10"/>
        <v>220791</v>
      </c>
      <c r="I43" s="61">
        <f t="shared" si="5"/>
        <v>7.6719383201907743E-2</v>
      </c>
      <c r="J43" s="60">
        <f t="shared" si="6"/>
        <v>1347132</v>
      </c>
      <c r="K43" s="60">
        <f t="shared" si="6"/>
        <v>1279161</v>
      </c>
      <c r="L43" s="60">
        <f t="shared" si="6"/>
        <v>1381870</v>
      </c>
      <c r="M43" s="61">
        <f t="shared" si="7"/>
        <v>8.0294036481725131E-2</v>
      </c>
    </row>
    <row r="44" spans="1:18">
      <c r="A44" s="60" t="str">
        <f t="shared" si="8"/>
        <v>Mars</v>
      </c>
      <c r="B44" s="60">
        <f t="shared" si="9"/>
        <v>27334469</v>
      </c>
      <c r="C44" s="60">
        <f t="shared" si="9"/>
        <v>27546635</v>
      </c>
      <c r="D44" s="60">
        <f t="shared" si="9"/>
        <v>31288440</v>
      </c>
      <c r="E44" s="61">
        <f>(D44-C44)/C44</f>
        <v>0.13583528441858689</v>
      </c>
      <c r="F44" s="60">
        <f t="shared" si="10"/>
        <v>5662812</v>
      </c>
      <c r="G44" s="60">
        <f t="shared" si="10"/>
        <v>5713523</v>
      </c>
      <c r="H44" s="60">
        <f t="shared" si="10"/>
        <v>6467574</v>
      </c>
      <c r="I44" s="61">
        <f t="shared" ref="I44" si="11">(H44-G44)/G44</f>
        <v>0.13197654056875241</v>
      </c>
      <c r="J44" s="60">
        <f t="shared" si="6"/>
        <v>32997281</v>
      </c>
      <c r="K44" s="60">
        <f t="shared" si="6"/>
        <v>33260158</v>
      </c>
      <c r="L44" s="60">
        <f t="shared" si="6"/>
        <v>37756014</v>
      </c>
      <c r="M44" s="61">
        <f t="shared" si="7"/>
        <v>0.13517241860366389</v>
      </c>
    </row>
    <row r="45" spans="1:18">
      <c r="A45" s="60" t="str">
        <f t="shared" si="8"/>
        <v>April</v>
      </c>
      <c r="B45" s="60">
        <f t="shared" si="9"/>
        <v>1605230</v>
      </c>
      <c r="C45" s="60">
        <f t="shared" si="9"/>
        <v>1409549</v>
      </c>
      <c r="D45" s="60">
        <f t="shared" si="9"/>
        <v>1734014</v>
      </c>
      <c r="E45" s="61">
        <f>(D45-C45)/C45</f>
        <v>0.23019064963332242</v>
      </c>
      <c r="F45" s="60">
        <f t="shared" si="10"/>
        <v>319261</v>
      </c>
      <c r="G45" s="60">
        <f t="shared" si="10"/>
        <v>273703</v>
      </c>
      <c r="H45" s="60">
        <f t="shared" si="10"/>
        <v>336824</v>
      </c>
      <c r="I45" s="61">
        <f t="shared" ref="I45" si="12">(H45-G45)/G45</f>
        <v>0.23061859022370965</v>
      </c>
      <c r="J45" s="60">
        <f t="shared" si="6"/>
        <v>1924491</v>
      </c>
      <c r="K45" s="60">
        <f t="shared" si="6"/>
        <v>1683252</v>
      </c>
      <c r="L45" s="60">
        <f t="shared" ref="L45" si="13">D45+H45</f>
        <v>2070838</v>
      </c>
      <c r="M45" s="61">
        <f t="shared" si="7"/>
        <v>0.23026023435587778</v>
      </c>
    </row>
    <row r="46" spans="1:18">
      <c r="A46" s="60" t="str">
        <f t="shared" si="8"/>
        <v>Mai</v>
      </c>
      <c r="B46" s="60">
        <f t="shared" si="9"/>
        <v>31437313</v>
      </c>
      <c r="C46" s="60">
        <f t="shared" si="9"/>
        <v>27969249</v>
      </c>
      <c r="D46" s="60">
        <f t="shared" si="9"/>
        <v>31773013</v>
      </c>
      <c r="E46" s="61">
        <f>(D46-C46)/C46</f>
        <v>0.13599807417067222</v>
      </c>
      <c r="F46" s="60">
        <f t="shared" si="10"/>
        <v>6504014</v>
      </c>
      <c r="G46" s="60">
        <f t="shared" si="10"/>
        <v>5516761</v>
      </c>
      <c r="H46" s="60">
        <f t="shared" si="10"/>
        <v>6562510</v>
      </c>
      <c r="I46" s="61">
        <f t="shared" ref="I46" si="14">(H46-G46)/G46</f>
        <v>0.18955851087259354</v>
      </c>
      <c r="J46" s="60">
        <f t="shared" si="6"/>
        <v>37941327</v>
      </c>
      <c r="K46" s="60">
        <f t="shared" si="6"/>
        <v>33486010</v>
      </c>
      <c r="L46" s="60">
        <f t="shared" ref="L46" si="15">D46+H46</f>
        <v>38335523</v>
      </c>
      <c r="M46" s="61">
        <f t="shared" ref="M46:N46" si="16">(L46-K46)/K46</f>
        <v>0.14482206151165816</v>
      </c>
      <c r="N46" s="61">
        <f>(L46-J46)/J46</f>
        <v>1.0389620795287418E-2</v>
      </c>
      <c r="O46" s="231">
        <f>(H46-F46)/F46</f>
        <v>8.9938305790854701E-3</v>
      </c>
      <c r="P46" s="231">
        <f>(D46-B46)/B46</f>
        <v>1.067839353827727E-2</v>
      </c>
    </row>
    <row r="47" spans="1:18">
      <c r="A47" s="60" t="str">
        <f t="shared" si="8"/>
        <v>Juni</v>
      </c>
      <c r="B47" s="60">
        <f t="shared" si="9"/>
        <v>877304</v>
      </c>
      <c r="C47" s="60">
        <f t="shared" si="9"/>
        <v>1861894</v>
      </c>
      <c r="D47" s="60"/>
      <c r="E47" s="61"/>
      <c r="F47" s="60">
        <f t="shared" si="10"/>
        <v>182245</v>
      </c>
      <c r="G47" s="60">
        <f t="shared" si="10"/>
        <v>380573</v>
      </c>
      <c r="H47" s="60"/>
      <c r="I47" s="61"/>
      <c r="J47" s="60">
        <f t="shared" si="6"/>
        <v>1059549</v>
      </c>
      <c r="K47" s="60">
        <f t="shared" si="6"/>
        <v>2242467</v>
      </c>
      <c r="L47" s="60"/>
      <c r="M47" s="61"/>
      <c r="O47">
        <f>(K46-J46)/J46</f>
        <v>-0.11742649380713542</v>
      </c>
    </row>
    <row r="48" spans="1:18">
      <c r="A48" s="60" t="str">
        <f t="shared" si="8"/>
        <v>Juli</v>
      </c>
      <c r="B48" s="60">
        <f t="shared" si="9"/>
        <v>18737120</v>
      </c>
      <c r="C48" s="60">
        <f t="shared" si="9"/>
        <v>21053761</v>
      </c>
      <c r="D48" s="60"/>
      <c r="E48" s="61"/>
      <c r="F48" s="60">
        <f t="shared" si="10"/>
        <v>3888281</v>
      </c>
      <c r="G48" s="60">
        <f t="shared" si="10"/>
        <v>4258174</v>
      </c>
      <c r="H48" s="60"/>
      <c r="I48" s="61"/>
      <c r="J48" s="60">
        <f t="shared" si="6"/>
        <v>22625401</v>
      </c>
      <c r="K48" s="60">
        <f t="shared" si="6"/>
        <v>25311935</v>
      </c>
      <c r="L48" s="60"/>
      <c r="M48" s="61"/>
    </row>
    <row r="49" spans="1:13">
      <c r="A49" s="60" t="str">
        <f t="shared" si="8"/>
        <v>August</v>
      </c>
      <c r="B49" s="60">
        <f t="shared" si="9"/>
        <v>1829567</v>
      </c>
      <c r="C49" s="60">
        <f t="shared" si="9"/>
        <v>1995472</v>
      </c>
      <c r="D49" s="60"/>
      <c r="E49" s="61"/>
      <c r="F49" s="60">
        <f t="shared" si="10"/>
        <v>378424</v>
      </c>
      <c r="G49" s="60">
        <f t="shared" si="10"/>
        <v>408729</v>
      </c>
      <c r="H49" s="60"/>
      <c r="I49" s="61"/>
      <c r="J49" s="60">
        <f t="shared" si="6"/>
        <v>2207991</v>
      </c>
      <c r="K49" s="60">
        <f t="shared" si="6"/>
        <v>2404201</v>
      </c>
      <c r="L49" s="60"/>
      <c r="M49" s="61"/>
    </row>
    <row r="50" spans="1:13">
      <c r="A50" s="60" t="str">
        <f t="shared" si="8"/>
        <v>September</v>
      </c>
      <c r="B50" s="60">
        <f t="shared" si="9"/>
        <v>29736529</v>
      </c>
      <c r="C50" s="60">
        <f t="shared" si="9"/>
        <v>29029099</v>
      </c>
      <c r="D50" s="60"/>
      <c r="E50" s="61"/>
      <c r="F50" s="60">
        <f t="shared" si="10"/>
        <v>6160204</v>
      </c>
      <c r="G50" s="60">
        <f t="shared" si="10"/>
        <v>5876030</v>
      </c>
      <c r="H50" s="60"/>
      <c r="I50" s="61"/>
      <c r="J50" s="60">
        <f t="shared" si="6"/>
        <v>35896733</v>
      </c>
      <c r="K50" s="60">
        <f t="shared" si="6"/>
        <v>34905129</v>
      </c>
      <c r="L50" s="60"/>
      <c r="M50" s="61"/>
    </row>
    <row r="51" spans="1:13">
      <c r="A51" s="60" t="str">
        <f t="shared" si="8"/>
        <v>Oktober</v>
      </c>
      <c r="B51" s="60">
        <f t="shared" si="9"/>
        <v>1664331</v>
      </c>
      <c r="C51" s="60">
        <f t="shared" si="9"/>
        <v>1894384</v>
      </c>
      <c r="D51" s="60"/>
      <c r="E51" s="61"/>
      <c r="F51" s="60">
        <f t="shared" si="10"/>
        <v>354871</v>
      </c>
      <c r="G51" s="60">
        <f t="shared" si="10"/>
        <v>387656</v>
      </c>
      <c r="H51" s="60"/>
      <c r="I51" s="61"/>
      <c r="J51" s="60">
        <f t="shared" si="6"/>
        <v>2019202</v>
      </c>
      <c r="K51" s="60">
        <f t="shared" si="6"/>
        <v>2282040</v>
      </c>
      <c r="L51" s="60"/>
      <c r="M51" s="61"/>
    </row>
    <row r="52" spans="1:13">
      <c r="A52" s="60" t="str">
        <f t="shared" si="8"/>
        <v>November</v>
      </c>
      <c r="B52" s="60">
        <f t="shared" si="9"/>
        <v>34148670</v>
      </c>
      <c r="C52" s="60">
        <f t="shared" si="9"/>
        <v>32554065</v>
      </c>
      <c r="D52" s="60"/>
      <c r="E52" s="61"/>
      <c r="F52" s="60">
        <f t="shared" si="10"/>
        <v>6978534</v>
      </c>
      <c r="G52" s="60">
        <f t="shared" si="10"/>
        <v>6644976</v>
      </c>
      <c r="H52" s="60"/>
      <c r="I52" s="61"/>
      <c r="J52" s="60">
        <f t="shared" si="6"/>
        <v>41127204</v>
      </c>
      <c r="K52" s="60">
        <f t="shared" si="6"/>
        <v>39199041</v>
      </c>
      <c r="L52" s="60"/>
      <c r="M52" s="61"/>
    </row>
    <row r="53" spans="1:13">
      <c r="A53" s="60" t="str">
        <f t="shared" si="8"/>
        <v>Desember</v>
      </c>
      <c r="B53" s="60">
        <f t="shared" si="9"/>
        <v>1348310</v>
      </c>
      <c r="C53" s="60">
        <f t="shared" si="9"/>
        <v>1608935</v>
      </c>
      <c r="D53" s="60"/>
      <c r="E53" s="61"/>
      <c r="F53" s="60">
        <f t="shared" si="10"/>
        <v>274804</v>
      </c>
      <c r="G53" s="60">
        <f t="shared" si="10"/>
        <v>322723</v>
      </c>
      <c r="H53" s="60"/>
      <c r="I53" s="61"/>
      <c r="J53" s="60">
        <f t="shared" si="6"/>
        <v>1623114</v>
      </c>
      <c r="K53" s="60">
        <f t="shared" si="6"/>
        <v>1931658</v>
      </c>
      <c r="L53" s="60"/>
      <c r="M53" s="61"/>
    </row>
    <row r="54" spans="1:13">
      <c r="A54" s="62" t="s">
        <v>424</v>
      </c>
      <c r="B54" s="62">
        <f>SUM(B42:B53)</f>
        <v>170121597</v>
      </c>
      <c r="C54" s="62">
        <f>SUM(C42:C53)</f>
        <v>168892423</v>
      </c>
      <c r="D54" s="62"/>
      <c r="E54" s="63"/>
      <c r="F54" s="62">
        <f>SUM(F42:F53)</f>
        <v>35141606</v>
      </c>
      <c r="G54" s="62">
        <f>SUM(G42:G53)</f>
        <v>34321141</v>
      </c>
      <c r="H54" s="62"/>
      <c r="I54" s="63"/>
      <c r="J54" s="62">
        <f t="shared" si="6"/>
        <v>205263203</v>
      </c>
      <c r="K54" s="62">
        <f t="shared" si="6"/>
        <v>203213564</v>
      </c>
      <c r="L54" s="62"/>
      <c r="M54" s="63"/>
    </row>
    <row r="55" spans="1:13">
      <c r="A55" s="7"/>
      <c r="B55" s="7"/>
      <c r="D55" s="7"/>
      <c r="E55" s="51"/>
      <c r="H55" s="7"/>
      <c r="I55" s="51"/>
      <c r="L55" s="7"/>
      <c r="M55" s="51"/>
    </row>
    <row r="56" spans="1:13">
      <c r="A56" s="7"/>
      <c r="D56" s="7"/>
      <c r="H56" s="7"/>
      <c r="L56" s="7"/>
    </row>
    <row r="57" spans="1:13">
      <c r="A57" s="7"/>
      <c r="E57" s="64"/>
      <c r="F57" s="64"/>
      <c r="G57" s="64"/>
      <c r="H57" s="64"/>
      <c r="I57" s="64"/>
      <c r="J57" s="64"/>
      <c r="K57" s="64"/>
      <c r="L57" s="65"/>
    </row>
    <row r="58" spans="1:13">
      <c r="A58" s="7"/>
      <c r="E58" s="8"/>
      <c r="H58" s="7"/>
      <c r="I58" s="8"/>
      <c r="L58" s="8"/>
    </row>
    <row r="59" spans="1:13">
      <c r="A59" s="7"/>
      <c r="E59" s="8"/>
      <c r="I59" s="8"/>
      <c r="L59" s="8"/>
    </row>
    <row r="60" spans="1:13">
      <c r="A60" s="7"/>
      <c r="E60" s="8"/>
      <c r="I60" s="8"/>
      <c r="L60" s="8"/>
    </row>
    <row r="61" spans="1:13">
      <c r="A61" s="7"/>
      <c r="E61" s="8"/>
      <c r="I61" s="8"/>
      <c r="L61" s="8"/>
    </row>
  </sheetData>
  <sheetProtection sheet="1" objects="1" scenarios="1"/>
  <mergeCells count="9">
    <mergeCell ref="B40:E40"/>
    <mergeCell ref="F40:I40"/>
    <mergeCell ref="J40:M40"/>
    <mergeCell ref="B1:D1"/>
    <mergeCell ref="F1:H1"/>
    <mergeCell ref="J1:L1"/>
    <mergeCell ref="B21:D21"/>
    <mergeCell ref="F21:H21"/>
    <mergeCell ref="J21:L21"/>
  </mergeCells>
  <pageMargins left="0.7" right="0.7" top="0.75" bottom="0.75" header="0.3" footer="0.3"/>
  <pageSetup paperSize="9" orientation="portrait" r:id="rId1"/>
  <ignoredErrors>
    <ignoredError sqref="I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</dc:creator>
  <cp:lastModifiedBy>Martin Fjordholm</cp:lastModifiedBy>
  <dcterms:created xsi:type="dcterms:W3CDTF">2019-11-19T09:55:59Z</dcterms:created>
  <dcterms:modified xsi:type="dcterms:W3CDTF">2021-06-18T17:00:40Z</dcterms:modified>
</cp:coreProperties>
</file>