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Arne\Desktop\"/>
    </mc:Choice>
  </mc:AlternateContent>
  <bookViews>
    <workbookView xWindow="0" yWindow="0" windowWidth="23040" windowHeight="8484" firstSheet="3" activeTab="5"/>
  </bookViews>
  <sheets>
    <sheet name="Generelle forutsetninger" sheetId="3" r:id="rId1"/>
    <sheet name="Registrer nyttevirkninger" sheetId="4" r:id="rId2"/>
    <sheet name="Registrer kostnadsvirkninger" sheetId="2" r:id="rId3"/>
    <sheet name="Diagram1" sheetId="6" r:id="rId4"/>
    <sheet name="Beregning av nåverdi" sheetId="1" r:id="rId5"/>
    <sheet name="Til søknadsskjema" sheetId="5" r:id="rId6"/>
    <sheet name="Ark1" sheetId="7" r:id="rId7"/>
  </sheets>
  <calcPr calcId="171027"/>
</workbook>
</file>

<file path=xl/calcChain.xml><?xml version="1.0" encoding="utf-8"?>
<calcChain xmlns="http://schemas.openxmlformats.org/spreadsheetml/2006/main">
  <c r="A89" i="3" l="1"/>
  <c r="B35" i="3" l="1"/>
  <c r="C100" i="3"/>
  <c r="B100" i="3"/>
  <c r="B101" i="3" s="1"/>
  <c r="B102" i="3" s="1"/>
  <c r="C101" i="3"/>
  <c r="C22" i="4" l="1"/>
  <c r="A109" i="3" l="1"/>
  <c r="A34" i="1" l="1"/>
  <c r="H67" i="2"/>
  <c r="C28" i="4"/>
  <c r="E68" i="2"/>
  <c r="B36" i="3"/>
  <c r="D68" i="2" s="1"/>
  <c r="G67" i="2"/>
  <c r="F67" i="2"/>
  <c r="E67" i="2"/>
  <c r="N60" i="2"/>
  <c r="G60" i="2"/>
  <c r="F60" i="2"/>
  <c r="E60" i="2"/>
  <c r="D60" i="2"/>
  <c r="N59" i="2"/>
  <c r="G59" i="2"/>
  <c r="F59" i="2"/>
  <c r="E59" i="2"/>
  <c r="D59" i="2"/>
  <c r="F68" i="2" l="1"/>
  <c r="G68" i="2"/>
  <c r="D67" i="2"/>
  <c r="D28" i="4"/>
  <c r="E28" i="4" l="1"/>
  <c r="F28" i="4" l="1"/>
  <c r="G28" i="4" l="1"/>
  <c r="H28" i="4" l="1"/>
  <c r="I28" i="4" l="1"/>
  <c r="J28" i="4" l="1"/>
  <c r="K28" i="4" l="1"/>
  <c r="L28" i="4" l="1"/>
  <c r="M28" i="4" l="1"/>
  <c r="N28" i="4" l="1"/>
  <c r="O28" i="4" l="1"/>
  <c r="P28" i="4" l="1"/>
  <c r="Q28" i="4" l="1"/>
  <c r="R28" i="4" l="1"/>
  <c r="S28" i="4" l="1"/>
  <c r="T28" i="4" l="1"/>
  <c r="U28" i="4" l="1"/>
  <c r="V28" i="4" l="1"/>
  <c r="W28" i="4" l="1"/>
  <c r="X28" i="4" l="1"/>
  <c r="Y28" i="4" l="1"/>
  <c r="Z28" i="4" l="1"/>
  <c r="AA28" i="4" l="1"/>
  <c r="AB28" i="4" l="1"/>
  <c r="AC28" i="4" l="1"/>
  <c r="AD28" i="4" l="1"/>
  <c r="AE28" i="4" l="1"/>
  <c r="AF28" i="4" l="1"/>
  <c r="AG28" i="4" l="1"/>
  <c r="AH28" i="4" l="1"/>
  <c r="AI28" i="4" l="1"/>
  <c r="AJ28" i="4" l="1"/>
  <c r="AK28" i="4" l="1"/>
  <c r="AL28" i="4" l="1"/>
  <c r="AM28" i="4" l="1"/>
  <c r="AN28" i="4" l="1"/>
  <c r="AO28" i="4" l="1"/>
  <c r="AP28" i="4" l="1"/>
  <c r="AQ28" i="4" l="1"/>
  <c r="A56" i="5" l="1"/>
  <c r="A54" i="5"/>
  <c r="A30" i="5"/>
  <c r="C29" i="5"/>
  <c r="B48" i="1"/>
  <c r="A48" i="1"/>
  <c r="A52" i="5" s="1"/>
  <c r="B47" i="1"/>
  <c r="A46" i="1"/>
  <c r="A50" i="5" s="1"/>
  <c r="B44" i="1"/>
  <c r="A44" i="1"/>
  <c r="A48" i="5" s="1"/>
  <c r="B43" i="1"/>
  <c r="A43" i="1"/>
  <c r="A47" i="5" s="1"/>
  <c r="L42" i="1"/>
  <c r="B42" i="1"/>
  <c r="V41" i="1"/>
  <c r="B41" i="1"/>
  <c r="A40" i="1"/>
  <c r="A44" i="5" s="1"/>
  <c r="B38" i="1"/>
  <c r="A38" i="1"/>
  <c r="A42" i="5" s="1"/>
  <c r="B37" i="1"/>
  <c r="B36" i="1"/>
  <c r="B35" i="1"/>
  <c r="A38" i="5"/>
  <c r="B32" i="1"/>
  <c r="A32" i="1"/>
  <c r="A36" i="5" s="1"/>
  <c r="B31" i="1"/>
  <c r="B30" i="1"/>
  <c r="B29" i="1"/>
  <c r="C28" i="1"/>
  <c r="D28" i="1" s="1"/>
  <c r="E28" i="1" s="1"/>
  <c r="F28" i="1" s="1"/>
  <c r="G28" i="1" s="1"/>
  <c r="H28" i="1" s="1"/>
  <c r="I28" i="1" s="1"/>
  <c r="J28" i="1" s="1"/>
  <c r="K28" i="1" s="1"/>
  <c r="L28" i="1" s="1"/>
  <c r="M28" i="1" s="1"/>
  <c r="N28" i="1" s="1"/>
  <c r="O28" i="1" s="1"/>
  <c r="P28" i="1" s="1"/>
  <c r="Q28" i="1" s="1"/>
  <c r="R28" i="1" s="1"/>
  <c r="S28" i="1" s="1"/>
  <c r="T28" i="1" s="1"/>
  <c r="U28" i="1" s="1"/>
  <c r="V28" i="1" s="1"/>
  <c r="W28" i="1" s="1"/>
  <c r="X28" i="1" s="1"/>
  <c r="Y28" i="1" s="1"/>
  <c r="Z28" i="1" s="1"/>
  <c r="AA28" i="1" s="1"/>
  <c r="AB28" i="1" s="1"/>
  <c r="AC28" i="1" s="1"/>
  <c r="AD28" i="1" s="1"/>
  <c r="AE28" i="1" s="1"/>
  <c r="AF28" i="1" s="1"/>
  <c r="AG28" i="1" s="1"/>
  <c r="AH28" i="1" s="1"/>
  <c r="AI28" i="1" s="1"/>
  <c r="AJ28" i="1" s="1"/>
  <c r="AK28" i="1" s="1"/>
  <c r="AL28" i="1" s="1"/>
  <c r="AM28" i="1" s="1"/>
  <c r="AN28" i="1" s="1"/>
  <c r="AO28" i="1" s="1"/>
  <c r="AP28" i="1" s="1"/>
  <c r="AQ28" i="1" s="1"/>
  <c r="A28" i="1"/>
  <c r="A32" i="5" s="1"/>
  <c r="B23" i="1"/>
  <c r="A23" i="1"/>
  <c r="A28" i="5" s="1"/>
  <c r="B22" i="1"/>
  <c r="B21" i="1"/>
  <c r="B20" i="1"/>
  <c r="A19" i="1"/>
  <c r="A24" i="5" s="1"/>
  <c r="A18" i="1"/>
  <c r="B17" i="1"/>
  <c r="A17" i="1"/>
  <c r="A22" i="5" s="1"/>
  <c r="B16" i="1"/>
  <c r="B15" i="1"/>
  <c r="B14" i="1"/>
  <c r="B13" i="1"/>
  <c r="A12" i="1"/>
  <c r="A17" i="5" s="1"/>
  <c r="A11" i="1"/>
  <c r="B10" i="1"/>
  <c r="A10" i="1"/>
  <c r="A15" i="5" s="1"/>
  <c r="B9" i="1"/>
  <c r="B8" i="1"/>
  <c r="A7" i="1"/>
  <c r="A12" i="5" s="1"/>
  <c r="A6" i="1"/>
  <c r="B5" i="1"/>
  <c r="A5" i="1"/>
  <c r="A10" i="5" s="1"/>
  <c r="B4" i="1"/>
  <c r="B3" i="1"/>
  <c r="C2" i="1"/>
  <c r="C56" i="1" s="1"/>
  <c r="C57" i="1" s="1"/>
  <c r="B2" i="1"/>
  <c r="A2" i="1"/>
  <c r="A7" i="5" s="1"/>
  <c r="A116" i="2"/>
  <c r="A47" i="1" s="1"/>
  <c r="A51" i="5" s="1"/>
  <c r="A112" i="2"/>
  <c r="AQ111" i="2"/>
  <c r="AQ42" i="1" s="1"/>
  <c r="AP111" i="2"/>
  <c r="AP42" i="1" s="1"/>
  <c r="AO111" i="2"/>
  <c r="AO42" i="1" s="1"/>
  <c r="AN111" i="2"/>
  <c r="AN42" i="1" s="1"/>
  <c r="AM111" i="2"/>
  <c r="AM42" i="1" s="1"/>
  <c r="AL111" i="2"/>
  <c r="AL42" i="1" s="1"/>
  <c r="AK111" i="2"/>
  <c r="AK42" i="1" s="1"/>
  <c r="AJ111" i="2"/>
  <c r="AJ42" i="1" s="1"/>
  <c r="AI111" i="2"/>
  <c r="AI42" i="1" s="1"/>
  <c r="AH111" i="2"/>
  <c r="AH42" i="1" s="1"/>
  <c r="AG111" i="2"/>
  <c r="AG42" i="1" s="1"/>
  <c r="AF111" i="2"/>
  <c r="AF42" i="1" s="1"/>
  <c r="AE111" i="2"/>
  <c r="AE42" i="1" s="1"/>
  <c r="AD111" i="2"/>
  <c r="AD42" i="1" s="1"/>
  <c r="AC111" i="2"/>
  <c r="AC42" i="1" s="1"/>
  <c r="AB111" i="2"/>
  <c r="AB42" i="1" s="1"/>
  <c r="AA111" i="2"/>
  <c r="AA42" i="1" s="1"/>
  <c r="Z111" i="2"/>
  <c r="Z42" i="1" s="1"/>
  <c r="Y111" i="2"/>
  <c r="Y42" i="1" s="1"/>
  <c r="X111" i="2"/>
  <c r="X42" i="1" s="1"/>
  <c r="W111" i="2"/>
  <c r="W42" i="1" s="1"/>
  <c r="V111" i="2"/>
  <c r="V42" i="1" s="1"/>
  <c r="U111" i="2"/>
  <c r="U42" i="1" s="1"/>
  <c r="T111" i="2"/>
  <c r="T42" i="1" s="1"/>
  <c r="S111" i="2"/>
  <c r="S42" i="1" s="1"/>
  <c r="R111" i="2"/>
  <c r="R42" i="1" s="1"/>
  <c r="Q111" i="2"/>
  <c r="Q42" i="1" s="1"/>
  <c r="P111" i="2"/>
  <c r="P42" i="1" s="1"/>
  <c r="O111" i="2"/>
  <c r="O42" i="1" s="1"/>
  <c r="N111" i="2"/>
  <c r="N42" i="1" s="1"/>
  <c r="M111" i="2"/>
  <c r="M42" i="1" s="1"/>
  <c r="L111" i="2"/>
  <c r="K111" i="2"/>
  <c r="K42" i="1" s="1"/>
  <c r="J111" i="2"/>
  <c r="J42" i="1" s="1"/>
  <c r="I111" i="2"/>
  <c r="I42" i="1" s="1"/>
  <c r="H111" i="2"/>
  <c r="H42" i="1" s="1"/>
  <c r="G111" i="2"/>
  <c r="G42" i="1" s="1"/>
  <c r="F111" i="2"/>
  <c r="F42" i="1" s="1"/>
  <c r="E111" i="2"/>
  <c r="E42" i="1" s="1"/>
  <c r="D111" i="2"/>
  <c r="D42" i="1" s="1"/>
  <c r="C111" i="2"/>
  <c r="C42" i="1" s="1"/>
  <c r="A111" i="2"/>
  <c r="A42" i="1" s="1"/>
  <c r="A46" i="5" s="1"/>
  <c r="AQ110" i="2"/>
  <c r="AQ41" i="1" s="1"/>
  <c r="AP110" i="2"/>
  <c r="AP41" i="1" s="1"/>
  <c r="AO110" i="2"/>
  <c r="AO41" i="1" s="1"/>
  <c r="AN110" i="2"/>
  <c r="AN41" i="1" s="1"/>
  <c r="AM110" i="2"/>
  <c r="AM41" i="1" s="1"/>
  <c r="AL110" i="2"/>
  <c r="AL41" i="1" s="1"/>
  <c r="AK110" i="2"/>
  <c r="AK41" i="1" s="1"/>
  <c r="AJ110" i="2"/>
  <c r="AJ41" i="1" s="1"/>
  <c r="AI110" i="2"/>
  <c r="AI41" i="1" s="1"/>
  <c r="AH110" i="2"/>
  <c r="AH41" i="1" s="1"/>
  <c r="AG110" i="2"/>
  <c r="AG41" i="1" s="1"/>
  <c r="AF110" i="2"/>
  <c r="AF41" i="1" s="1"/>
  <c r="AE110" i="2"/>
  <c r="AE41" i="1" s="1"/>
  <c r="AD110" i="2"/>
  <c r="AD41" i="1" s="1"/>
  <c r="AC110" i="2"/>
  <c r="AC41" i="1" s="1"/>
  <c r="AB110" i="2"/>
  <c r="AB41" i="1" s="1"/>
  <c r="AA110" i="2"/>
  <c r="AA41" i="1" s="1"/>
  <c r="Z110" i="2"/>
  <c r="Z41" i="1" s="1"/>
  <c r="Y110" i="2"/>
  <c r="Y41" i="1" s="1"/>
  <c r="X110" i="2"/>
  <c r="X41" i="1" s="1"/>
  <c r="W110" i="2"/>
  <c r="W41" i="1" s="1"/>
  <c r="V110" i="2"/>
  <c r="U110" i="2"/>
  <c r="U41" i="1" s="1"/>
  <c r="T110" i="2"/>
  <c r="T41" i="1" s="1"/>
  <c r="S110" i="2"/>
  <c r="S41" i="1" s="1"/>
  <c r="R110" i="2"/>
  <c r="R41" i="1" s="1"/>
  <c r="Q110" i="2"/>
  <c r="Q41" i="1" s="1"/>
  <c r="P110" i="2"/>
  <c r="P41" i="1" s="1"/>
  <c r="O110" i="2"/>
  <c r="O41" i="1" s="1"/>
  <c r="N110" i="2"/>
  <c r="N41" i="1" s="1"/>
  <c r="M110" i="2"/>
  <c r="M41" i="1" s="1"/>
  <c r="L110" i="2"/>
  <c r="L41" i="1" s="1"/>
  <c r="K110" i="2"/>
  <c r="K41" i="1" s="1"/>
  <c r="J110" i="2"/>
  <c r="J41" i="1" s="1"/>
  <c r="I110" i="2"/>
  <c r="I41" i="1" s="1"/>
  <c r="H110" i="2"/>
  <c r="H41" i="1" s="1"/>
  <c r="G110" i="2"/>
  <c r="G41" i="1" s="1"/>
  <c r="F110" i="2"/>
  <c r="F41" i="1" s="1"/>
  <c r="E110" i="2"/>
  <c r="E41" i="1" s="1"/>
  <c r="D110" i="2"/>
  <c r="D41" i="1" s="1"/>
  <c r="C110" i="2"/>
  <c r="C41" i="1" s="1"/>
  <c r="A110" i="2"/>
  <c r="A41" i="1" s="1"/>
  <c r="A45" i="5" s="1"/>
  <c r="A106" i="2"/>
  <c r="A37" i="1" s="1"/>
  <c r="A41" i="5" s="1"/>
  <c r="A105" i="2"/>
  <c r="A36" i="1" s="1"/>
  <c r="A40" i="5" s="1"/>
  <c r="A104" i="2"/>
  <c r="A35" i="1" s="1"/>
  <c r="A39" i="5" s="1"/>
  <c r="A100" i="2"/>
  <c r="A31" i="1" s="1"/>
  <c r="A35" i="5" s="1"/>
  <c r="A99" i="2"/>
  <c r="A30" i="1" s="1"/>
  <c r="A34" i="5" s="1"/>
  <c r="A98" i="2"/>
  <c r="A29" i="1" s="1"/>
  <c r="A33" i="5" s="1"/>
  <c r="C97" i="2"/>
  <c r="D97" i="2" s="1"/>
  <c r="E97" i="2" s="1"/>
  <c r="F97" i="2" s="1"/>
  <c r="G97" i="2" s="1"/>
  <c r="H97" i="2" s="1"/>
  <c r="I97" i="2" s="1"/>
  <c r="J97" i="2" s="1"/>
  <c r="K97" i="2" s="1"/>
  <c r="L97" i="2" s="1"/>
  <c r="M97" i="2" s="1"/>
  <c r="N97" i="2" s="1"/>
  <c r="O97" i="2" s="1"/>
  <c r="P97" i="2" s="1"/>
  <c r="Q97" i="2" s="1"/>
  <c r="R97" i="2" s="1"/>
  <c r="S97" i="2" s="1"/>
  <c r="T97" i="2" s="1"/>
  <c r="U97" i="2" s="1"/>
  <c r="V97" i="2" s="1"/>
  <c r="W97" i="2" s="1"/>
  <c r="X97" i="2" s="1"/>
  <c r="Y97" i="2" s="1"/>
  <c r="Z97" i="2" s="1"/>
  <c r="AA97" i="2" s="1"/>
  <c r="AB97" i="2" s="1"/>
  <c r="AC97" i="2" s="1"/>
  <c r="AD97" i="2" s="1"/>
  <c r="AE97" i="2" s="1"/>
  <c r="AF97" i="2" s="1"/>
  <c r="AG97" i="2" s="1"/>
  <c r="AH97" i="2" s="1"/>
  <c r="AI97" i="2" s="1"/>
  <c r="AJ97" i="2" s="1"/>
  <c r="AK97" i="2" s="1"/>
  <c r="AL97" i="2" s="1"/>
  <c r="AM97" i="2" s="1"/>
  <c r="AN97" i="2" s="1"/>
  <c r="AO97" i="2" s="1"/>
  <c r="AP97" i="2" s="1"/>
  <c r="AQ97" i="2" s="1"/>
  <c r="C90" i="2"/>
  <c r="C93" i="2" s="1"/>
  <c r="C116" i="2" s="1"/>
  <c r="C83" i="2"/>
  <c r="C86" i="2" s="1"/>
  <c r="C112" i="2" s="1"/>
  <c r="C43" i="1" s="1"/>
  <c r="C80" i="2"/>
  <c r="C77" i="2"/>
  <c r="D77" i="2" s="1"/>
  <c r="E77" i="2" s="1"/>
  <c r="F77" i="2" s="1"/>
  <c r="G77" i="2" s="1"/>
  <c r="H77" i="2" s="1"/>
  <c r="I77" i="2" s="1"/>
  <c r="J77" i="2" s="1"/>
  <c r="K77" i="2" s="1"/>
  <c r="L77" i="2" s="1"/>
  <c r="M77" i="2" s="1"/>
  <c r="N77" i="2" s="1"/>
  <c r="O77" i="2" s="1"/>
  <c r="P77" i="2" s="1"/>
  <c r="Q77" i="2" s="1"/>
  <c r="R77" i="2" s="1"/>
  <c r="S77" i="2" s="1"/>
  <c r="T77" i="2" s="1"/>
  <c r="U77" i="2" s="1"/>
  <c r="V77" i="2" s="1"/>
  <c r="W77" i="2" s="1"/>
  <c r="X77" i="2" s="1"/>
  <c r="Y77" i="2" s="1"/>
  <c r="Z77" i="2" s="1"/>
  <c r="AA77" i="2" s="1"/>
  <c r="AB77" i="2" s="1"/>
  <c r="AC77" i="2" s="1"/>
  <c r="AD77" i="2" s="1"/>
  <c r="AE77" i="2" s="1"/>
  <c r="AF77" i="2" s="1"/>
  <c r="AG77" i="2" s="1"/>
  <c r="AH77" i="2" s="1"/>
  <c r="AI77" i="2" s="1"/>
  <c r="AJ77" i="2" s="1"/>
  <c r="AK77" i="2" s="1"/>
  <c r="AL77" i="2" s="1"/>
  <c r="AM77" i="2" s="1"/>
  <c r="AN77" i="2" s="1"/>
  <c r="AO77" i="2" s="1"/>
  <c r="AP77" i="2" s="1"/>
  <c r="AQ77" i="2" s="1"/>
  <c r="C65" i="2"/>
  <c r="C71" i="2" s="1"/>
  <c r="C58" i="2"/>
  <c r="C61" i="2" s="1"/>
  <c r="C63" i="2" s="1"/>
  <c r="C51" i="2"/>
  <c r="D51" i="2" s="1"/>
  <c r="C40" i="2"/>
  <c r="C45" i="2" s="1"/>
  <c r="C100" i="2" s="1"/>
  <c r="C31" i="1" s="1"/>
  <c r="C32" i="2"/>
  <c r="C36" i="2" s="1"/>
  <c r="AQ25" i="2"/>
  <c r="AP25" i="2"/>
  <c r="AO25" i="2"/>
  <c r="AN25" i="2"/>
  <c r="AM25" i="2"/>
  <c r="AL25" i="2"/>
  <c r="AK25" i="2"/>
  <c r="AJ25" i="2"/>
  <c r="AI25" i="2"/>
  <c r="AH25" i="2"/>
  <c r="AG25"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D25" i="2"/>
  <c r="C25" i="2"/>
  <c r="C23" i="2"/>
  <c r="C26" i="2" s="1"/>
  <c r="G19" i="2"/>
  <c r="F19" i="2"/>
  <c r="E19" i="2"/>
  <c r="D19" i="2"/>
  <c r="G18" i="2"/>
  <c r="F18" i="2"/>
  <c r="E18" i="2"/>
  <c r="D18" i="2"/>
  <c r="F17" i="2"/>
  <c r="E17" i="2"/>
  <c r="D17" i="2"/>
  <c r="C17" i="2"/>
  <c r="C16" i="2"/>
  <c r="D16" i="2" s="1"/>
  <c r="E16" i="2" s="1"/>
  <c r="F16" i="2" s="1"/>
  <c r="G16" i="2" s="1"/>
  <c r="H16" i="2" s="1"/>
  <c r="I16" i="2" s="1"/>
  <c r="J16" i="2" s="1"/>
  <c r="K16" i="2" s="1"/>
  <c r="L16" i="2" s="1"/>
  <c r="M16" i="2" s="1"/>
  <c r="N16" i="2" s="1"/>
  <c r="O16" i="2" s="1"/>
  <c r="P16" i="2" s="1"/>
  <c r="Q16" i="2" s="1"/>
  <c r="R16" i="2" s="1"/>
  <c r="S16" i="2" s="1"/>
  <c r="T16" i="2" s="1"/>
  <c r="U16" i="2" s="1"/>
  <c r="V16" i="2" s="1"/>
  <c r="W16" i="2" s="1"/>
  <c r="X16" i="2" s="1"/>
  <c r="Y16" i="2" s="1"/>
  <c r="Z16" i="2" s="1"/>
  <c r="AA16" i="2" s="1"/>
  <c r="AB16" i="2" s="1"/>
  <c r="AC16" i="2" s="1"/>
  <c r="AD16" i="2" s="1"/>
  <c r="AE16" i="2" s="1"/>
  <c r="AF16" i="2" s="1"/>
  <c r="AG16" i="2" s="1"/>
  <c r="AH16" i="2" s="1"/>
  <c r="AI16" i="2" s="1"/>
  <c r="AJ16" i="2" s="1"/>
  <c r="AK16" i="2" s="1"/>
  <c r="AL16" i="2" s="1"/>
  <c r="AM16" i="2" s="1"/>
  <c r="AN16" i="2" s="1"/>
  <c r="AO16" i="2" s="1"/>
  <c r="AP16" i="2" s="1"/>
  <c r="AQ16" i="2" s="1"/>
  <c r="C11" i="2"/>
  <c r="D11" i="2" s="1"/>
  <c r="E11" i="2" s="1"/>
  <c r="F11" i="2" s="1"/>
  <c r="G11" i="2" s="1"/>
  <c r="H11" i="2" s="1"/>
  <c r="I11" i="2" s="1"/>
  <c r="J11" i="2" s="1"/>
  <c r="K11" i="2" s="1"/>
  <c r="L11" i="2" s="1"/>
  <c r="M11" i="2" s="1"/>
  <c r="N11" i="2" s="1"/>
  <c r="O11" i="2" s="1"/>
  <c r="P11" i="2" s="1"/>
  <c r="Q11" i="2" s="1"/>
  <c r="R11" i="2" s="1"/>
  <c r="S11" i="2" s="1"/>
  <c r="T11" i="2" s="1"/>
  <c r="U11" i="2" s="1"/>
  <c r="V11" i="2" s="1"/>
  <c r="W11" i="2" s="1"/>
  <c r="X11" i="2" s="1"/>
  <c r="Y11" i="2" s="1"/>
  <c r="Z11" i="2" s="1"/>
  <c r="AA11" i="2" s="1"/>
  <c r="AB11" i="2" s="1"/>
  <c r="AC11" i="2" s="1"/>
  <c r="AD11" i="2" s="1"/>
  <c r="AE11" i="2" s="1"/>
  <c r="AF11" i="2" s="1"/>
  <c r="AG11" i="2" s="1"/>
  <c r="AH11" i="2" s="1"/>
  <c r="AI11" i="2" s="1"/>
  <c r="AJ11" i="2" s="1"/>
  <c r="AK11" i="2" s="1"/>
  <c r="AL11" i="2" s="1"/>
  <c r="AM11" i="2" s="1"/>
  <c r="AN11" i="2" s="1"/>
  <c r="AO11" i="2" s="1"/>
  <c r="AP11" i="2" s="1"/>
  <c r="AQ11" i="2" s="1"/>
  <c r="C4" i="2"/>
  <c r="D4" i="2" s="1"/>
  <c r="A118" i="4"/>
  <c r="A22" i="1" s="1"/>
  <c r="A27" i="5" s="1"/>
  <c r="A117" i="4"/>
  <c r="A21" i="1" s="1"/>
  <c r="A26" i="5" s="1"/>
  <c r="A116" i="4"/>
  <c r="A20" i="1" s="1"/>
  <c r="A25" i="5" s="1"/>
  <c r="A112" i="4"/>
  <c r="A16" i="1" s="1"/>
  <c r="A21" i="5" s="1"/>
  <c r="A111" i="4"/>
  <c r="A15" i="1" s="1"/>
  <c r="A20" i="5" s="1"/>
  <c r="A110" i="4"/>
  <c r="A14" i="1" s="1"/>
  <c r="A19" i="5" s="1"/>
  <c r="A109" i="4"/>
  <c r="A13" i="1" s="1"/>
  <c r="A18" i="5" s="1"/>
  <c r="A105" i="4"/>
  <c r="A9" i="1" s="1"/>
  <c r="A14" i="5" s="1"/>
  <c r="A104" i="4"/>
  <c r="A8" i="1" s="1"/>
  <c r="A13" i="5" s="1"/>
  <c r="A100" i="4"/>
  <c r="A4" i="1" s="1"/>
  <c r="A9" i="5" s="1"/>
  <c r="A99" i="4"/>
  <c r="A3" i="1" s="1"/>
  <c r="A8" i="5" s="1"/>
  <c r="C98" i="4"/>
  <c r="D98" i="4" s="1"/>
  <c r="E98" i="4" s="1"/>
  <c r="F98" i="4" s="1"/>
  <c r="G98" i="4" s="1"/>
  <c r="H98" i="4" s="1"/>
  <c r="I98" i="4" s="1"/>
  <c r="J98" i="4" s="1"/>
  <c r="K98" i="4" s="1"/>
  <c r="L98" i="4" s="1"/>
  <c r="M98" i="4" s="1"/>
  <c r="N98" i="4" s="1"/>
  <c r="O98" i="4" s="1"/>
  <c r="P98" i="4" s="1"/>
  <c r="Q98" i="4" s="1"/>
  <c r="R98" i="4" s="1"/>
  <c r="S98" i="4" s="1"/>
  <c r="T98" i="4" s="1"/>
  <c r="U98" i="4" s="1"/>
  <c r="V98" i="4" s="1"/>
  <c r="W98" i="4" s="1"/>
  <c r="X98" i="4" s="1"/>
  <c r="Y98" i="4" s="1"/>
  <c r="Z98" i="4" s="1"/>
  <c r="AA98" i="4" s="1"/>
  <c r="AB98" i="4" s="1"/>
  <c r="AC98" i="4" s="1"/>
  <c r="AD98" i="4" s="1"/>
  <c r="AE98" i="4" s="1"/>
  <c r="AF98" i="4" s="1"/>
  <c r="AG98" i="4" s="1"/>
  <c r="AH98" i="4" s="1"/>
  <c r="AI98" i="4" s="1"/>
  <c r="AJ98" i="4" s="1"/>
  <c r="AK98" i="4" s="1"/>
  <c r="AL98" i="4" s="1"/>
  <c r="AM98" i="4" s="1"/>
  <c r="AN98" i="4" s="1"/>
  <c r="AO98" i="4" s="1"/>
  <c r="AP98" i="4" s="1"/>
  <c r="AQ98" i="4" s="1"/>
  <c r="C93" i="4"/>
  <c r="C85" i="4"/>
  <c r="C77" i="4"/>
  <c r="C69" i="4"/>
  <c r="D69" i="4" s="1"/>
  <c r="E69" i="4" s="1"/>
  <c r="C61" i="4"/>
  <c r="C53" i="4"/>
  <c r="D53" i="4" s="1"/>
  <c r="C46" i="4"/>
  <c r="C37" i="4"/>
  <c r="C15" i="4"/>
  <c r="C7" i="4"/>
  <c r="A86" i="3"/>
  <c r="A68" i="3"/>
  <c r="A54" i="3"/>
  <c r="C23" i="4" s="1"/>
  <c r="A50" i="3"/>
  <c r="O18" i="2"/>
  <c r="H25" i="3"/>
  <c r="I25" i="3" s="1"/>
  <c r="J25" i="3" s="1"/>
  <c r="K25" i="3" s="1"/>
  <c r="L25" i="3" s="1"/>
  <c r="B13" i="3"/>
  <c r="B39" i="3" l="1"/>
  <c r="A93" i="3"/>
  <c r="C21" i="4" s="1"/>
  <c r="C16" i="4"/>
  <c r="C100" i="4" s="1"/>
  <c r="C4" i="1" s="1"/>
  <c r="C38" i="4"/>
  <c r="C105" i="4" s="1"/>
  <c r="C9" i="1" s="1"/>
  <c r="C24" i="4"/>
  <c r="H60" i="2"/>
  <c r="H68" i="2"/>
  <c r="H59" i="2"/>
  <c r="H69" i="2"/>
  <c r="F69" i="2"/>
  <c r="E69" i="2"/>
  <c r="G69" i="2"/>
  <c r="D69" i="2"/>
  <c r="H18" i="2"/>
  <c r="H19" i="2"/>
  <c r="L59" i="2"/>
  <c r="L60" i="2"/>
  <c r="I60" i="2"/>
  <c r="I59" i="2"/>
  <c r="M60" i="2"/>
  <c r="M59" i="2"/>
  <c r="A74" i="3"/>
  <c r="A76" i="3" s="1"/>
  <c r="J59" i="2"/>
  <c r="J60" i="2"/>
  <c r="C70" i="4"/>
  <c r="C112" i="4" s="1"/>
  <c r="C16" i="1" s="1"/>
  <c r="K59" i="2"/>
  <c r="K60" i="2"/>
  <c r="C8" i="4"/>
  <c r="C9" i="4" s="1"/>
  <c r="D54" i="4"/>
  <c r="D110" i="4" s="1"/>
  <c r="D14" i="1" s="1"/>
  <c r="G17" i="2"/>
  <c r="O19" i="2"/>
  <c r="C54" i="4"/>
  <c r="C110" i="4" s="1"/>
  <c r="C14" i="1" s="1"/>
  <c r="D37" i="4"/>
  <c r="D2" i="1"/>
  <c r="E2" i="1" s="1"/>
  <c r="C39" i="4"/>
  <c r="E53" i="4"/>
  <c r="F53" i="4" s="1"/>
  <c r="D70" i="4"/>
  <c r="D112" i="4" s="1"/>
  <c r="D16" i="1" s="1"/>
  <c r="C17" i="4"/>
  <c r="C94" i="4"/>
  <c r="C118" i="4" s="1"/>
  <c r="C22" i="1" s="1"/>
  <c r="D93" i="4"/>
  <c r="E70" i="4"/>
  <c r="E112" i="4" s="1"/>
  <c r="E16" i="1" s="1"/>
  <c r="F69" i="4"/>
  <c r="D77" i="4"/>
  <c r="C78" i="4"/>
  <c r="C116" i="4" s="1"/>
  <c r="C62" i="4"/>
  <c r="C111" i="4" s="1"/>
  <c r="C15" i="1" s="1"/>
  <c r="D61" i="4"/>
  <c r="C86" i="4"/>
  <c r="C117" i="4" s="1"/>
  <c r="C21" i="1" s="1"/>
  <c r="D85" i="4"/>
  <c r="C47" i="4"/>
  <c r="C109" i="4" s="1"/>
  <c r="D46" i="4"/>
  <c r="D7" i="4"/>
  <c r="E7" i="4" s="1"/>
  <c r="F7" i="4" s="1"/>
  <c r="G7" i="4" s="1"/>
  <c r="H7" i="4" s="1"/>
  <c r="I7" i="4" s="1"/>
  <c r="J7" i="4" s="1"/>
  <c r="K7" i="4" s="1"/>
  <c r="L7" i="4" s="1"/>
  <c r="M7" i="4" s="1"/>
  <c r="N7" i="4" s="1"/>
  <c r="O7" i="4" s="1"/>
  <c r="D15" i="4"/>
  <c r="D56" i="1"/>
  <c r="D57" i="1" s="1"/>
  <c r="D90" i="2"/>
  <c r="D93" i="2" s="1"/>
  <c r="D116" i="2" s="1"/>
  <c r="D47" i="1" s="1"/>
  <c r="D48" i="1" s="1"/>
  <c r="D32" i="2"/>
  <c r="D36" i="2" s="1"/>
  <c r="D40" i="2"/>
  <c r="D45" i="2" s="1"/>
  <c r="C73" i="2"/>
  <c r="C106" i="2"/>
  <c r="C37" i="1" s="1"/>
  <c r="C27" i="2"/>
  <c r="C54" i="2"/>
  <c r="C104" i="2" s="1"/>
  <c r="C35" i="1" s="1"/>
  <c r="C24" i="2"/>
  <c r="D54" i="2"/>
  <c r="D104" i="2" s="1"/>
  <c r="D35" i="1" s="1"/>
  <c r="E51" i="2"/>
  <c r="D65" i="2"/>
  <c r="D58" i="2"/>
  <c r="D61" i="2" s="1"/>
  <c r="D63" i="2" s="1"/>
  <c r="C38" i="2"/>
  <c r="C99" i="2"/>
  <c r="C30" i="1" s="1"/>
  <c r="D23" i="2"/>
  <c r="D80" i="2"/>
  <c r="D83" i="2"/>
  <c r="D86" i="2" s="1"/>
  <c r="D112" i="2" s="1"/>
  <c r="C117" i="2"/>
  <c r="C47" i="1"/>
  <c r="E4" i="2"/>
  <c r="C47" i="2"/>
  <c r="C105" i="2"/>
  <c r="C36" i="1" s="1"/>
  <c r="C45" i="5"/>
  <c r="C44" i="1"/>
  <c r="C46" i="5"/>
  <c r="C113" i="2"/>
  <c r="C25" i="4" l="1"/>
  <c r="M29" i="4" s="1"/>
  <c r="D71" i="2"/>
  <c r="D106" i="2" s="1"/>
  <c r="D37" i="1" s="1"/>
  <c r="M8" i="4"/>
  <c r="M9" i="4" s="1"/>
  <c r="C28" i="2"/>
  <c r="C98" i="2" s="1"/>
  <c r="C29" i="1" s="1"/>
  <c r="F29" i="4"/>
  <c r="F30" i="4" s="1"/>
  <c r="E29" i="4"/>
  <c r="C99" i="4"/>
  <c r="C3" i="1" s="1"/>
  <c r="C5" i="1" s="1"/>
  <c r="L29" i="4"/>
  <c r="H29" i="4"/>
  <c r="C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I29" i="4"/>
  <c r="K29" i="4"/>
  <c r="G29" i="4"/>
  <c r="E54" i="4"/>
  <c r="E110" i="4" s="1"/>
  <c r="E14" i="1" s="1"/>
  <c r="H8" i="4"/>
  <c r="H99" i="4" s="1"/>
  <c r="I8" i="4"/>
  <c r="I9" i="4" s="1"/>
  <c r="N8" i="4"/>
  <c r="N99" i="4" s="1"/>
  <c r="D8" i="4"/>
  <c r="D99" i="4" s="1"/>
  <c r="G8" i="4"/>
  <c r="G99" i="4" s="1"/>
  <c r="E37" i="4"/>
  <c r="D38" i="4"/>
  <c r="C20" i="1"/>
  <c r="C119" i="4"/>
  <c r="O8" i="4"/>
  <c r="P7" i="4"/>
  <c r="E77" i="4"/>
  <c r="D78" i="4"/>
  <c r="D116" i="4" s="1"/>
  <c r="L8" i="4"/>
  <c r="L9" i="4" s="1"/>
  <c r="F8" i="4"/>
  <c r="F9" i="4" s="1"/>
  <c r="K8" i="4"/>
  <c r="K99" i="4" s="1"/>
  <c r="D47" i="4"/>
  <c r="D109" i="4" s="1"/>
  <c r="E46" i="4"/>
  <c r="D62" i="4"/>
  <c r="D111" i="4" s="1"/>
  <c r="D15" i="1" s="1"/>
  <c r="E61" i="4"/>
  <c r="F2" i="1"/>
  <c r="E56" i="1"/>
  <c r="E57" i="1" s="1"/>
  <c r="D16" i="4"/>
  <c r="E15" i="4"/>
  <c r="D86" i="4"/>
  <c r="D117" i="4" s="1"/>
  <c r="D21" i="1" s="1"/>
  <c r="E85" i="4"/>
  <c r="F54" i="4"/>
  <c r="F110" i="4" s="1"/>
  <c r="F14" i="1" s="1"/>
  <c r="G53" i="4"/>
  <c r="E8" i="4"/>
  <c r="E9" i="4" s="1"/>
  <c r="J8" i="4"/>
  <c r="J9" i="4" s="1"/>
  <c r="C13" i="1"/>
  <c r="C113" i="4"/>
  <c r="F70" i="4"/>
  <c r="F112" i="4" s="1"/>
  <c r="F16" i="1" s="1"/>
  <c r="G69" i="4"/>
  <c r="D94" i="4"/>
  <c r="D118" i="4" s="1"/>
  <c r="D22" i="1" s="1"/>
  <c r="E93" i="4"/>
  <c r="C56" i="2"/>
  <c r="D100" i="2"/>
  <c r="D31" i="1" s="1"/>
  <c r="D47" i="2"/>
  <c r="C107" i="2"/>
  <c r="D105" i="2"/>
  <c r="D36" i="1" s="1"/>
  <c r="D117" i="2"/>
  <c r="E90" i="2"/>
  <c r="E93" i="2" s="1"/>
  <c r="E116" i="2" s="1"/>
  <c r="E80" i="2"/>
  <c r="E83" i="2"/>
  <c r="E86" i="2" s="1"/>
  <c r="E112" i="2" s="1"/>
  <c r="E32" i="2"/>
  <c r="E36" i="2" s="1"/>
  <c r="E40" i="2"/>
  <c r="E45" i="2" s="1"/>
  <c r="F4" i="2"/>
  <c r="C48" i="1"/>
  <c r="D43" i="1"/>
  <c r="D113" i="2"/>
  <c r="D56" i="2"/>
  <c r="D24" i="2"/>
  <c r="E23" i="2"/>
  <c r="D26" i="2"/>
  <c r="D27" i="2"/>
  <c r="D38" i="2"/>
  <c r="D99" i="2"/>
  <c r="D30" i="1" s="1"/>
  <c r="E58" i="2"/>
  <c r="E61" i="2" s="1"/>
  <c r="E65" i="2"/>
  <c r="E71" i="2" s="1"/>
  <c r="E54" i="2"/>
  <c r="F51" i="2"/>
  <c r="C38" i="1"/>
  <c r="M99" i="4"/>
  <c r="J29" i="4" l="1"/>
  <c r="J104" i="4" s="1"/>
  <c r="D29" i="4"/>
  <c r="O29" i="4"/>
  <c r="N29" i="4"/>
  <c r="D73" i="2"/>
  <c r="C30" i="2"/>
  <c r="C101" i="2"/>
  <c r="C101" i="4"/>
  <c r="J30" i="4"/>
  <c r="D38" i="1"/>
  <c r="K9" i="4"/>
  <c r="F104" i="4"/>
  <c r="I99" i="4"/>
  <c r="G104" i="4"/>
  <c r="G30" i="4"/>
  <c r="AJ30" i="4"/>
  <c r="AJ104" i="4"/>
  <c r="AB30" i="4"/>
  <c r="AB104" i="4"/>
  <c r="T30" i="4"/>
  <c r="T104" i="4"/>
  <c r="H104" i="4"/>
  <c r="H30" i="4"/>
  <c r="E104" i="4"/>
  <c r="E30" i="4"/>
  <c r="K104" i="4"/>
  <c r="K30" i="4"/>
  <c r="AQ104" i="4"/>
  <c r="AQ30" i="4"/>
  <c r="AM104" i="4"/>
  <c r="AM30" i="4"/>
  <c r="AI104" i="4"/>
  <c r="AI30" i="4"/>
  <c r="AE30" i="4"/>
  <c r="AE104" i="4"/>
  <c r="AA30" i="4"/>
  <c r="AA104" i="4"/>
  <c r="W30" i="4"/>
  <c r="W104" i="4"/>
  <c r="S30" i="4"/>
  <c r="S104" i="4"/>
  <c r="C104" i="4"/>
  <c r="C30" i="4"/>
  <c r="C121" i="4" s="1"/>
  <c r="L104" i="4"/>
  <c r="L30" i="4"/>
  <c r="M104" i="4"/>
  <c r="M30" i="4"/>
  <c r="I104" i="4"/>
  <c r="I30" i="4"/>
  <c r="X30" i="4"/>
  <c r="X104" i="4"/>
  <c r="AP104" i="4"/>
  <c r="AP30" i="4"/>
  <c r="AL30" i="4"/>
  <c r="AL104" i="4"/>
  <c r="AH30" i="4"/>
  <c r="AH104" i="4"/>
  <c r="AD30" i="4"/>
  <c r="AD104" i="4"/>
  <c r="Z30" i="4"/>
  <c r="Z104" i="4"/>
  <c r="V30" i="4"/>
  <c r="V104" i="4"/>
  <c r="R30" i="4"/>
  <c r="R104" i="4"/>
  <c r="AN30" i="4"/>
  <c r="AN104" i="4"/>
  <c r="AF30" i="4"/>
  <c r="AF104" i="4"/>
  <c r="P30" i="4"/>
  <c r="P104" i="4"/>
  <c r="AO30" i="4"/>
  <c r="AO104" i="4"/>
  <c r="AK30" i="4"/>
  <c r="AK104" i="4"/>
  <c r="AG30" i="4"/>
  <c r="AG104" i="4"/>
  <c r="AC30" i="4"/>
  <c r="AC104" i="4"/>
  <c r="Y30" i="4"/>
  <c r="Y104" i="4"/>
  <c r="U104" i="4"/>
  <c r="U30" i="4"/>
  <c r="Q30" i="4"/>
  <c r="Q104" i="4"/>
  <c r="N9" i="4"/>
  <c r="H9" i="4"/>
  <c r="D9" i="4"/>
  <c r="G9" i="4"/>
  <c r="D105" i="4"/>
  <c r="D9" i="1" s="1"/>
  <c r="D39" i="4"/>
  <c r="E38" i="4"/>
  <c r="F37" i="4"/>
  <c r="J99" i="4"/>
  <c r="J3" i="1" s="1"/>
  <c r="F99" i="4"/>
  <c r="F3" i="1" s="1"/>
  <c r="L99" i="4"/>
  <c r="L3" i="1" s="1"/>
  <c r="G54" i="4"/>
  <c r="G110" i="4" s="1"/>
  <c r="G14" i="1" s="1"/>
  <c r="H53" i="4"/>
  <c r="E16" i="4"/>
  <c r="F15" i="4"/>
  <c r="E47" i="4"/>
  <c r="E109" i="4" s="1"/>
  <c r="F46" i="4"/>
  <c r="E78" i="4"/>
  <c r="E116" i="4" s="1"/>
  <c r="F77" i="4"/>
  <c r="D13" i="1"/>
  <c r="D17" i="1" s="1"/>
  <c r="D113" i="4"/>
  <c r="E99" i="4"/>
  <c r="E3" i="1" s="1"/>
  <c r="E94" i="4"/>
  <c r="E118" i="4" s="1"/>
  <c r="E22" i="1" s="1"/>
  <c r="F93" i="4"/>
  <c r="C17" i="1"/>
  <c r="F85" i="4"/>
  <c r="E86" i="4"/>
  <c r="E117" i="4" s="1"/>
  <c r="E21" i="1" s="1"/>
  <c r="E62" i="4"/>
  <c r="E111" i="4" s="1"/>
  <c r="E15" i="1" s="1"/>
  <c r="F61" i="4"/>
  <c r="P8" i="4"/>
  <c r="Q7" i="4"/>
  <c r="C23" i="1"/>
  <c r="H69" i="4"/>
  <c r="G70" i="4"/>
  <c r="G112" i="4" s="1"/>
  <c r="G16" i="1" s="1"/>
  <c r="D17" i="4"/>
  <c r="D100" i="4"/>
  <c r="D4" i="1" s="1"/>
  <c r="F56" i="1"/>
  <c r="F57" i="1" s="1"/>
  <c r="G2" i="1"/>
  <c r="D20" i="1"/>
  <c r="D23" i="1" s="1"/>
  <c r="D119" i="4"/>
  <c r="O99" i="4"/>
  <c r="O9" i="4"/>
  <c r="C119" i="2"/>
  <c r="D28" i="2"/>
  <c r="D30" i="2" s="1"/>
  <c r="D119" i="2" s="1"/>
  <c r="D107" i="2"/>
  <c r="F58" i="2"/>
  <c r="F61" i="2" s="1"/>
  <c r="F65" i="2"/>
  <c r="F71" i="2" s="1"/>
  <c r="F54" i="2"/>
  <c r="G51" i="2"/>
  <c r="E27" i="2"/>
  <c r="F23" i="2"/>
  <c r="E26" i="2"/>
  <c r="E24" i="2"/>
  <c r="E104" i="2"/>
  <c r="E56" i="2"/>
  <c r="E43" i="1"/>
  <c r="E44" i="1" s="1"/>
  <c r="E113" i="2"/>
  <c r="E73" i="2"/>
  <c r="E106" i="2"/>
  <c r="E37" i="1" s="1"/>
  <c r="D44" i="1"/>
  <c r="F83" i="2"/>
  <c r="F86" i="2" s="1"/>
  <c r="F112" i="2" s="1"/>
  <c r="F90" i="2"/>
  <c r="F93" i="2" s="1"/>
  <c r="F116" i="2" s="1"/>
  <c r="F80" i="2"/>
  <c r="F32" i="2"/>
  <c r="F36" i="2" s="1"/>
  <c r="G4" i="2"/>
  <c r="F40" i="2"/>
  <c r="F45" i="2" s="1"/>
  <c r="E38" i="2"/>
  <c r="E99" i="2"/>
  <c r="E105" i="2"/>
  <c r="E36" i="1" s="1"/>
  <c r="E63" i="2"/>
  <c r="E100" i="2"/>
  <c r="E31" i="1" s="1"/>
  <c r="E47" i="2"/>
  <c r="E47" i="1"/>
  <c r="E117" i="2"/>
  <c r="C59" i="1"/>
  <c r="C32" i="1"/>
  <c r="D3" i="1"/>
  <c r="H3" i="1"/>
  <c r="M3" i="1"/>
  <c r="G3" i="1"/>
  <c r="N3" i="1"/>
  <c r="I3" i="1"/>
  <c r="K3" i="1"/>
  <c r="N104" i="4" l="1"/>
  <c r="N30" i="4"/>
  <c r="O104" i="4"/>
  <c r="O30" i="4"/>
  <c r="D104" i="4"/>
  <c r="D30" i="4"/>
  <c r="D121" i="4"/>
  <c r="D50" i="1" s="1"/>
  <c r="C50" i="1"/>
  <c r="C52" i="1" s="1"/>
  <c r="C8" i="1"/>
  <c r="C10" i="1" s="1"/>
  <c r="C25" i="1" s="1"/>
  <c r="C106" i="4"/>
  <c r="E39" i="4"/>
  <c r="E105" i="4"/>
  <c r="E9" i="1" s="1"/>
  <c r="F38" i="4"/>
  <c r="G37" i="4"/>
  <c r="D101" i="4"/>
  <c r="G56" i="1"/>
  <c r="G57" i="1" s="1"/>
  <c r="H2" i="1"/>
  <c r="E8" i="1"/>
  <c r="F94" i="4"/>
  <c r="F118" i="4" s="1"/>
  <c r="F22" i="1" s="1"/>
  <c r="G93" i="4"/>
  <c r="F78" i="4"/>
  <c r="F116" i="4" s="1"/>
  <c r="G77" i="4"/>
  <c r="F16" i="4"/>
  <c r="G15" i="4"/>
  <c r="E20" i="1"/>
  <c r="E119" i="4"/>
  <c r="E100" i="4"/>
  <c r="E17" i="4"/>
  <c r="E121" i="4" s="1"/>
  <c r="H70" i="4"/>
  <c r="H112" i="4" s="1"/>
  <c r="H16" i="1" s="1"/>
  <c r="I69" i="4"/>
  <c r="R7" i="4"/>
  <c r="Q8" i="4"/>
  <c r="F62" i="4"/>
  <c r="F111" i="4" s="1"/>
  <c r="F15" i="1" s="1"/>
  <c r="G61" i="4"/>
  <c r="F47" i="4"/>
  <c r="F109" i="4" s="1"/>
  <c r="G46" i="4"/>
  <c r="H54" i="4"/>
  <c r="H110" i="4" s="1"/>
  <c r="H14" i="1" s="1"/>
  <c r="I53" i="4"/>
  <c r="G85" i="4"/>
  <c r="F86" i="4"/>
  <c r="F117" i="4" s="1"/>
  <c r="F21" i="1" s="1"/>
  <c r="O3" i="1"/>
  <c r="P99" i="4"/>
  <c r="P9" i="4"/>
  <c r="E13" i="1"/>
  <c r="E17" i="1" s="1"/>
  <c r="E113" i="4"/>
  <c r="D98" i="2"/>
  <c r="E30" i="1"/>
  <c r="F47" i="2"/>
  <c r="F100" i="2"/>
  <c r="F31" i="1" s="1"/>
  <c r="F47" i="1"/>
  <c r="F48" i="1" s="1"/>
  <c r="F117" i="2"/>
  <c r="F105" i="2"/>
  <c r="F36" i="1" s="1"/>
  <c r="F63" i="2"/>
  <c r="G80" i="2"/>
  <c r="G40" i="2"/>
  <c r="G45" i="2" s="1"/>
  <c r="G83" i="2"/>
  <c r="G86" i="2" s="1"/>
  <c r="G112" i="2" s="1"/>
  <c r="G90" i="2"/>
  <c r="G93" i="2" s="1"/>
  <c r="G116" i="2" s="1"/>
  <c r="G32" i="2"/>
  <c r="G36" i="2" s="1"/>
  <c r="H4" i="2"/>
  <c r="F113" i="2"/>
  <c r="F43" i="1"/>
  <c r="E35" i="1"/>
  <c r="E107" i="2"/>
  <c r="E28" i="2"/>
  <c r="G65" i="2"/>
  <c r="G71" i="2" s="1"/>
  <c r="H51" i="2"/>
  <c r="G58" i="2"/>
  <c r="G61" i="2" s="1"/>
  <c r="G54" i="2"/>
  <c r="F38" i="2"/>
  <c r="F99" i="2"/>
  <c r="F56" i="2"/>
  <c r="F104" i="2"/>
  <c r="E48" i="1"/>
  <c r="E38" i="1"/>
  <c r="F26" i="2"/>
  <c r="F24" i="2"/>
  <c r="F27" i="2"/>
  <c r="G23" i="2"/>
  <c r="F106" i="2"/>
  <c r="F37" i="1" s="1"/>
  <c r="F73" i="2"/>
  <c r="D5" i="1"/>
  <c r="D8" i="1" l="1"/>
  <c r="D10" i="1" s="1"/>
  <c r="D106" i="4"/>
  <c r="C54" i="1"/>
  <c r="C58" i="1" s="1"/>
  <c r="E106" i="4"/>
  <c r="G38" i="4"/>
  <c r="H37" i="4"/>
  <c r="F105" i="4"/>
  <c r="F9" i="1" s="1"/>
  <c r="F39" i="4"/>
  <c r="E4" i="1"/>
  <c r="E101" i="4"/>
  <c r="F113" i="4"/>
  <c r="F13" i="1"/>
  <c r="I70" i="4"/>
  <c r="I112" i="4" s="1"/>
  <c r="I16" i="1" s="1"/>
  <c r="J69" i="4"/>
  <c r="H77" i="4"/>
  <c r="G78" i="4"/>
  <c r="G116" i="4" s="1"/>
  <c r="P3" i="1"/>
  <c r="I54" i="4"/>
  <c r="I110" i="4" s="1"/>
  <c r="I14" i="1" s="1"/>
  <c r="J53" i="4"/>
  <c r="E23" i="1"/>
  <c r="F20" i="1"/>
  <c r="F23" i="1" s="1"/>
  <c r="F119" i="4"/>
  <c r="E10" i="1"/>
  <c r="G47" i="4"/>
  <c r="G109" i="4" s="1"/>
  <c r="H46" i="4"/>
  <c r="S7" i="4"/>
  <c r="R8" i="4"/>
  <c r="F100" i="4"/>
  <c r="F17" i="4"/>
  <c r="G62" i="4"/>
  <c r="G111" i="4" s="1"/>
  <c r="G15" i="1" s="1"/>
  <c r="H61" i="4"/>
  <c r="G86" i="4"/>
  <c r="G117" i="4" s="1"/>
  <c r="G21" i="1" s="1"/>
  <c r="H85" i="4"/>
  <c r="F8" i="1"/>
  <c r="Q9" i="4"/>
  <c r="Q99" i="4"/>
  <c r="G16" i="4"/>
  <c r="H15" i="4"/>
  <c r="G94" i="4"/>
  <c r="G118" i="4" s="1"/>
  <c r="G22" i="1" s="1"/>
  <c r="H93" i="4"/>
  <c r="H56" i="1"/>
  <c r="H57" i="1" s="1"/>
  <c r="I2" i="1"/>
  <c r="D101" i="2"/>
  <c r="D29" i="1"/>
  <c r="F28" i="2"/>
  <c r="F30" i="2" s="1"/>
  <c r="F119" i="2" s="1"/>
  <c r="G106" i="2"/>
  <c r="G37" i="1" s="1"/>
  <c r="G73" i="2"/>
  <c r="F44" i="1"/>
  <c r="F35" i="1"/>
  <c r="F38" i="1" s="1"/>
  <c r="F107" i="2"/>
  <c r="G104" i="2"/>
  <c r="G56" i="2"/>
  <c r="E98" i="2"/>
  <c r="E30" i="2"/>
  <c r="E119" i="2" s="1"/>
  <c r="G113" i="2"/>
  <c r="G43" i="1"/>
  <c r="G44" i="1" s="1"/>
  <c r="G26" i="2"/>
  <c r="G24" i="2"/>
  <c r="G27" i="2"/>
  <c r="H23" i="2"/>
  <c r="G63" i="2"/>
  <c r="G105" i="2"/>
  <c r="G36" i="1" s="1"/>
  <c r="H90" i="2"/>
  <c r="H93" i="2" s="1"/>
  <c r="H116" i="2" s="1"/>
  <c r="H83" i="2"/>
  <c r="H86" i="2" s="1"/>
  <c r="H112" i="2" s="1"/>
  <c r="H80" i="2"/>
  <c r="H40" i="2"/>
  <c r="H45" i="2" s="1"/>
  <c r="I4" i="2"/>
  <c r="H32" i="2"/>
  <c r="H36" i="2" s="1"/>
  <c r="G100" i="2"/>
  <c r="G31" i="1" s="1"/>
  <c r="G47" i="2"/>
  <c r="F30" i="1"/>
  <c r="H54" i="2"/>
  <c r="I51" i="2"/>
  <c r="H65" i="2"/>
  <c r="H71" i="2" s="1"/>
  <c r="H58" i="2"/>
  <c r="H61" i="2" s="1"/>
  <c r="G99" i="2"/>
  <c r="G30" i="1" s="1"/>
  <c r="G38" i="2"/>
  <c r="G117" i="2"/>
  <c r="G47" i="1"/>
  <c r="D25" i="1"/>
  <c r="F121" i="4" l="1"/>
  <c r="F50" i="1" s="1"/>
  <c r="G28" i="2"/>
  <c r="F98" i="2"/>
  <c r="F29" i="1" s="1"/>
  <c r="F59" i="1" s="1"/>
  <c r="F106" i="4"/>
  <c r="E50" i="1"/>
  <c r="F10" i="1"/>
  <c r="I37" i="4"/>
  <c r="H38" i="4"/>
  <c r="G39" i="4"/>
  <c r="G105" i="4"/>
  <c r="G9" i="1" s="1"/>
  <c r="G100" i="4"/>
  <c r="G17" i="4"/>
  <c r="G121" i="4" s="1"/>
  <c r="H47" i="4"/>
  <c r="H109" i="4" s="1"/>
  <c r="I46" i="4"/>
  <c r="J54" i="4"/>
  <c r="J110" i="4" s="1"/>
  <c r="J14" i="1" s="1"/>
  <c r="K53" i="4"/>
  <c r="G20" i="1"/>
  <c r="G23" i="1" s="1"/>
  <c r="G119" i="4"/>
  <c r="G13" i="1"/>
  <c r="G17" i="1" s="1"/>
  <c r="G113" i="4"/>
  <c r="I77" i="4"/>
  <c r="H78" i="4"/>
  <c r="H116" i="4" s="1"/>
  <c r="E5" i="1"/>
  <c r="R9" i="4"/>
  <c r="R99" i="4"/>
  <c r="J70" i="4"/>
  <c r="J112" i="4" s="1"/>
  <c r="J16" i="1" s="1"/>
  <c r="K69" i="4"/>
  <c r="F17" i="1"/>
  <c r="I93" i="4"/>
  <c r="H94" i="4"/>
  <c r="H118" i="4" s="1"/>
  <c r="H22" i="1" s="1"/>
  <c r="Q3" i="1"/>
  <c r="H62" i="4"/>
  <c r="H111" i="4" s="1"/>
  <c r="H15" i="1" s="1"/>
  <c r="I61" i="4"/>
  <c r="F4" i="1"/>
  <c r="F5" i="1" s="1"/>
  <c r="F101" i="4"/>
  <c r="I56" i="1"/>
  <c r="I57" i="1" s="1"/>
  <c r="J2" i="1"/>
  <c r="H16" i="4"/>
  <c r="I15" i="4"/>
  <c r="H86" i="4"/>
  <c r="H117" i="4" s="1"/>
  <c r="H21" i="1" s="1"/>
  <c r="I85" i="4"/>
  <c r="S8" i="4"/>
  <c r="T7" i="4"/>
  <c r="G8" i="1"/>
  <c r="D59" i="1"/>
  <c r="D32" i="1"/>
  <c r="D52" i="1" s="1"/>
  <c r="D54" i="1" s="1"/>
  <c r="D58" i="1" s="1"/>
  <c r="H56" i="2"/>
  <c r="H104" i="2"/>
  <c r="J4" i="2"/>
  <c r="I32" i="2"/>
  <c r="I36" i="2" s="1"/>
  <c r="I90" i="2"/>
  <c r="I93" i="2" s="1"/>
  <c r="I116" i="2" s="1"/>
  <c r="I83" i="2"/>
  <c r="I86" i="2" s="1"/>
  <c r="I112" i="2" s="1"/>
  <c r="I80" i="2"/>
  <c r="I40" i="2"/>
  <c r="I45" i="2" s="1"/>
  <c r="H117" i="2"/>
  <c r="H47" i="1"/>
  <c r="H48" i="1" s="1"/>
  <c r="H24" i="2"/>
  <c r="I23" i="2"/>
  <c r="H27" i="2"/>
  <c r="H26" i="2"/>
  <c r="G48" i="1"/>
  <c r="H63" i="2"/>
  <c r="H105" i="2"/>
  <c r="H36" i="1" s="1"/>
  <c r="H100" i="2"/>
  <c r="H31" i="1" s="1"/>
  <c r="H47" i="2"/>
  <c r="G35" i="1"/>
  <c r="G38" i="1" s="1"/>
  <c r="G107" i="2"/>
  <c r="H73" i="2"/>
  <c r="H106" i="2"/>
  <c r="H37" i="1" s="1"/>
  <c r="F101" i="2"/>
  <c r="I58" i="2"/>
  <c r="I61" i="2" s="1"/>
  <c r="J51" i="2"/>
  <c r="I54" i="2"/>
  <c r="I65" i="2"/>
  <c r="I71" i="2" s="1"/>
  <c r="H38" i="2"/>
  <c r="H99" i="2"/>
  <c r="H43" i="1"/>
  <c r="H44" i="1" s="1"/>
  <c r="H113" i="2"/>
  <c r="E29" i="1"/>
  <c r="E101" i="2"/>
  <c r="F32" i="1" l="1"/>
  <c r="F52" i="1" s="1"/>
  <c r="H28" i="2"/>
  <c r="H98" i="2" s="1"/>
  <c r="H29" i="1" s="1"/>
  <c r="G106" i="4"/>
  <c r="H105" i="4"/>
  <c r="H9" i="1" s="1"/>
  <c r="H39" i="4"/>
  <c r="G10" i="1"/>
  <c r="F25" i="1"/>
  <c r="I38" i="4"/>
  <c r="J37" i="4"/>
  <c r="H8" i="1"/>
  <c r="H106" i="4"/>
  <c r="T8" i="4"/>
  <c r="U7" i="4"/>
  <c r="I16" i="4"/>
  <c r="J15" i="4"/>
  <c r="K54" i="4"/>
  <c r="K110" i="4" s="1"/>
  <c r="K14" i="1" s="1"/>
  <c r="L53" i="4"/>
  <c r="S99" i="4"/>
  <c r="S9" i="4"/>
  <c r="H17" i="4"/>
  <c r="H100" i="4"/>
  <c r="K70" i="4"/>
  <c r="K112" i="4" s="1"/>
  <c r="K16" i="1" s="1"/>
  <c r="L69" i="4"/>
  <c r="H20" i="1"/>
  <c r="H119" i="4"/>
  <c r="G4" i="1"/>
  <c r="G5" i="1" s="1"/>
  <c r="G101" i="4"/>
  <c r="I86" i="4"/>
  <c r="I117" i="4" s="1"/>
  <c r="I21" i="1" s="1"/>
  <c r="J85" i="4"/>
  <c r="J56" i="1"/>
  <c r="J57" i="1" s="1"/>
  <c r="K2" i="1"/>
  <c r="J61" i="4"/>
  <c r="I62" i="4"/>
  <c r="I111" i="4" s="1"/>
  <c r="I15" i="1" s="1"/>
  <c r="I78" i="4"/>
  <c r="I116" i="4" s="1"/>
  <c r="J77" i="4"/>
  <c r="J46" i="4"/>
  <c r="I47" i="4"/>
  <c r="I109" i="4" s="1"/>
  <c r="I94" i="4"/>
  <c r="I118" i="4" s="1"/>
  <c r="I22" i="1" s="1"/>
  <c r="J93" i="4"/>
  <c r="R3" i="1"/>
  <c r="E25" i="1"/>
  <c r="H13" i="1"/>
  <c r="H113" i="4"/>
  <c r="I56" i="2"/>
  <c r="I104" i="2"/>
  <c r="I27" i="2"/>
  <c r="J23" i="2"/>
  <c r="I26" i="2"/>
  <c r="I24" i="2"/>
  <c r="I38" i="2"/>
  <c r="I99" i="2"/>
  <c r="E59" i="1"/>
  <c r="E32" i="1"/>
  <c r="J83" i="2"/>
  <c r="J86" i="2" s="1"/>
  <c r="J112" i="2" s="1"/>
  <c r="J32" i="2"/>
  <c r="J36" i="2" s="1"/>
  <c r="K4" i="2"/>
  <c r="J90" i="2"/>
  <c r="J93" i="2" s="1"/>
  <c r="J116" i="2" s="1"/>
  <c r="J80" i="2"/>
  <c r="J40" i="2"/>
  <c r="J45" i="2" s="1"/>
  <c r="I105" i="2"/>
  <c r="I36" i="1" s="1"/>
  <c r="I63" i="2"/>
  <c r="I43" i="1"/>
  <c r="I44" i="1" s="1"/>
  <c r="I113" i="2"/>
  <c r="H35" i="1"/>
  <c r="H38" i="1" s="1"/>
  <c r="H107" i="2"/>
  <c r="H30" i="1"/>
  <c r="I100" i="2"/>
  <c r="I31" i="1" s="1"/>
  <c r="I47" i="2"/>
  <c r="J58" i="2"/>
  <c r="J61" i="2" s="1"/>
  <c r="J65" i="2"/>
  <c r="J71" i="2" s="1"/>
  <c r="J54" i="2"/>
  <c r="K51" i="2"/>
  <c r="I73" i="2"/>
  <c r="I106" i="2"/>
  <c r="I37" i="1" s="1"/>
  <c r="G98" i="2"/>
  <c r="G30" i="2"/>
  <c r="G119" i="2" s="1"/>
  <c r="G50" i="1" s="1"/>
  <c r="I47" i="1"/>
  <c r="I117" i="2"/>
  <c r="H121" i="4" l="1"/>
  <c r="H30" i="2"/>
  <c r="H119" i="2" s="1"/>
  <c r="H10" i="1"/>
  <c r="F54" i="1"/>
  <c r="F58" i="1" s="1"/>
  <c r="J38" i="4"/>
  <c r="K37" i="4"/>
  <c r="I105" i="4"/>
  <c r="I9" i="1" s="1"/>
  <c r="I39" i="4"/>
  <c r="G25" i="1"/>
  <c r="I13" i="1"/>
  <c r="I17" i="1" s="1"/>
  <c r="I113" i="4"/>
  <c r="J47" i="4"/>
  <c r="J109" i="4" s="1"/>
  <c r="K46" i="4"/>
  <c r="K85" i="4"/>
  <c r="J86" i="4"/>
  <c r="J117" i="4" s="1"/>
  <c r="J21" i="1" s="1"/>
  <c r="T99" i="4"/>
  <c r="T9" i="4"/>
  <c r="J78" i="4"/>
  <c r="J116" i="4" s="1"/>
  <c r="K77" i="4"/>
  <c r="J62" i="4"/>
  <c r="J111" i="4" s="1"/>
  <c r="J15" i="1" s="1"/>
  <c r="K61" i="4"/>
  <c r="H23" i="1"/>
  <c r="S3" i="1"/>
  <c r="J16" i="4"/>
  <c r="K15" i="4"/>
  <c r="J94" i="4"/>
  <c r="J118" i="4" s="1"/>
  <c r="J22" i="1" s="1"/>
  <c r="K93" i="4"/>
  <c r="I8" i="1"/>
  <c r="V7" i="4"/>
  <c r="U8" i="4"/>
  <c r="H17" i="1"/>
  <c r="I20" i="1"/>
  <c r="I23" i="1" s="1"/>
  <c r="I119" i="4"/>
  <c r="K56" i="1"/>
  <c r="K57" i="1" s="1"/>
  <c r="L2" i="1"/>
  <c r="L70" i="4"/>
  <c r="L112" i="4" s="1"/>
  <c r="L16" i="1" s="1"/>
  <c r="M69" i="4"/>
  <c r="H4" i="1"/>
  <c r="H5" i="1" s="1"/>
  <c r="H101" i="4"/>
  <c r="L54" i="4"/>
  <c r="L110" i="4" s="1"/>
  <c r="L14" i="1" s="1"/>
  <c r="M53" i="4"/>
  <c r="I100" i="4"/>
  <c r="I17" i="4"/>
  <c r="I121" i="4" s="1"/>
  <c r="H101" i="2"/>
  <c r="J63" i="2"/>
  <c r="J105" i="2"/>
  <c r="J36" i="1" s="1"/>
  <c r="H32" i="1"/>
  <c r="J99" i="2"/>
  <c r="J38" i="2"/>
  <c r="E52" i="1"/>
  <c r="K65" i="2"/>
  <c r="K71" i="2" s="1"/>
  <c r="K58" i="2"/>
  <c r="K61" i="2" s="1"/>
  <c r="K54" i="2"/>
  <c r="L51" i="2"/>
  <c r="J43" i="1"/>
  <c r="J44" i="1" s="1"/>
  <c r="J113" i="2"/>
  <c r="I48" i="1"/>
  <c r="J104" i="2"/>
  <c r="J56" i="2"/>
  <c r="J47" i="1"/>
  <c r="J48" i="1" s="1"/>
  <c r="J117" i="2"/>
  <c r="I35" i="1"/>
  <c r="I38" i="1" s="1"/>
  <c r="I107" i="2"/>
  <c r="J100" i="2"/>
  <c r="J31" i="1" s="1"/>
  <c r="J47" i="2"/>
  <c r="G29" i="1"/>
  <c r="G101" i="2"/>
  <c r="I28" i="2"/>
  <c r="J106" i="2"/>
  <c r="J37" i="1" s="1"/>
  <c r="J73" i="2"/>
  <c r="K80" i="2"/>
  <c r="K90" i="2"/>
  <c r="K93" i="2" s="1"/>
  <c r="K116" i="2" s="1"/>
  <c r="K40" i="2"/>
  <c r="K45" i="2" s="1"/>
  <c r="K32" i="2"/>
  <c r="K36" i="2" s="1"/>
  <c r="K83" i="2"/>
  <c r="K86" i="2" s="1"/>
  <c r="K112" i="2" s="1"/>
  <c r="L4" i="2"/>
  <c r="H59" i="1"/>
  <c r="I30" i="1"/>
  <c r="J26" i="2"/>
  <c r="K23" i="2"/>
  <c r="J24" i="2"/>
  <c r="J27" i="2"/>
  <c r="H50" i="1" l="1"/>
  <c r="H52" i="1" s="1"/>
  <c r="I106" i="4"/>
  <c r="K38" i="4"/>
  <c r="L37" i="4"/>
  <c r="J39" i="4"/>
  <c r="J105" i="4"/>
  <c r="J9" i="1" s="1"/>
  <c r="M54" i="4"/>
  <c r="M110" i="4" s="1"/>
  <c r="M14" i="1" s="1"/>
  <c r="N53" i="4"/>
  <c r="M70" i="4"/>
  <c r="M112" i="4" s="1"/>
  <c r="M16" i="1" s="1"/>
  <c r="N69" i="4"/>
  <c r="J20" i="1"/>
  <c r="J23" i="1" s="1"/>
  <c r="J119" i="4"/>
  <c r="K62" i="4"/>
  <c r="K111" i="4" s="1"/>
  <c r="K15" i="1" s="1"/>
  <c r="L61" i="4"/>
  <c r="T3" i="1"/>
  <c r="K47" i="4"/>
  <c r="K109" i="4" s="1"/>
  <c r="L46" i="4"/>
  <c r="L56" i="1"/>
  <c r="L57" i="1" s="1"/>
  <c r="M2" i="1"/>
  <c r="I10" i="1"/>
  <c r="J13" i="1"/>
  <c r="J113" i="4"/>
  <c r="V8" i="4"/>
  <c r="W7" i="4"/>
  <c r="J100" i="4"/>
  <c r="J17" i="4"/>
  <c r="K86" i="4"/>
  <c r="K117" i="4" s="1"/>
  <c r="K21" i="1" s="1"/>
  <c r="L85" i="4"/>
  <c r="I4" i="1"/>
  <c r="I5" i="1" s="1"/>
  <c r="I101" i="4"/>
  <c r="H25" i="1"/>
  <c r="J8" i="1"/>
  <c r="U9" i="4"/>
  <c r="U99" i="4"/>
  <c r="K94" i="4"/>
  <c r="K118" i="4" s="1"/>
  <c r="K22" i="1" s="1"/>
  <c r="L93" i="4"/>
  <c r="K16" i="4"/>
  <c r="L15" i="4"/>
  <c r="K78" i="4"/>
  <c r="K116" i="4" s="1"/>
  <c r="L77" i="4"/>
  <c r="K26" i="2"/>
  <c r="K24" i="2"/>
  <c r="K27" i="2"/>
  <c r="L23" i="2"/>
  <c r="K104" i="2"/>
  <c r="K56" i="2"/>
  <c r="L90" i="2"/>
  <c r="L93" i="2" s="1"/>
  <c r="L116" i="2" s="1"/>
  <c r="L80" i="2"/>
  <c r="L83" i="2"/>
  <c r="L86" i="2" s="1"/>
  <c r="L112" i="2" s="1"/>
  <c r="L32" i="2"/>
  <c r="L36" i="2" s="1"/>
  <c r="L40" i="2"/>
  <c r="L45" i="2" s="1"/>
  <c r="M4" i="2"/>
  <c r="K105" i="2"/>
  <c r="K36" i="1" s="1"/>
  <c r="K63" i="2"/>
  <c r="K113" i="2"/>
  <c r="K43" i="1"/>
  <c r="K44" i="1" s="1"/>
  <c r="J35" i="1"/>
  <c r="J38" i="1" s="1"/>
  <c r="J107" i="2"/>
  <c r="K106" i="2"/>
  <c r="K37" i="1" s="1"/>
  <c r="K73" i="2"/>
  <c r="J30" i="1"/>
  <c r="K100" i="2"/>
  <c r="K31" i="1" s="1"/>
  <c r="K47" i="2"/>
  <c r="K47" i="1"/>
  <c r="K48" i="1" s="1"/>
  <c r="K117" i="2"/>
  <c r="G59" i="1"/>
  <c r="G32" i="1"/>
  <c r="J28" i="2"/>
  <c r="K99" i="2"/>
  <c r="K30" i="1" s="1"/>
  <c r="K38" i="2"/>
  <c r="I98" i="2"/>
  <c r="I30" i="2"/>
  <c r="I119" i="2" s="1"/>
  <c r="L65" i="2"/>
  <c r="L71" i="2" s="1"/>
  <c r="L54" i="2"/>
  <c r="M51" i="2"/>
  <c r="L58" i="2"/>
  <c r="L61" i="2" s="1"/>
  <c r="E54" i="1"/>
  <c r="E58" i="1" s="1"/>
  <c r="J121" i="4" l="1"/>
  <c r="I50" i="1"/>
  <c r="H54" i="1"/>
  <c r="H58" i="1" s="1"/>
  <c r="J10" i="1"/>
  <c r="M37" i="4"/>
  <c r="L38" i="4"/>
  <c r="J106" i="4"/>
  <c r="K39" i="4"/>
  <c r="K105" i="4"/>
  <c r="K9" i="1" s="1"/>
  <c r="L16" i="4"/>
  <c r="M15" i="4"/>
  <c r="U3" i="1"/>
  <c r="M77" i="4"/>
  <c r="L78" i="4"/>
  <c r="L116" i="4" s="1"/>
  <c r="J17" i="1"/>
  <c r="L47" i="4"/>
  <c r="L109" i="4" s="1"/>
  <c r="M46" i="4"/>
  <c r="N70" i="4"/>
  <c r="N112" i="4" s="1"/>
  <c r="N16" i="1" s="1"/>
  <c r="O69" i="4"/>
  <c r="K20" i="1"/>
  <c r="K23" i="1" s="1"/>
  <c r="K119" i="4"/>
  <c r="L94" i="4"/>
  <c r="L118" i="4" s="1"/>
  <c r="L22" i="1" s="1"/>
  <c r="M93" i="4"/>
  <c r="W8" i="4"/>
  <c r="X7" i="4"/>
  <c r="N2" i="1"/>
  <c r="M56" i="1"/>
  <c r="M57" i="1" s="1"/>
  <c r="K13" i="1"/>
  <c r="K17" i="1" s="1"/>
  <c r="K113" i="4"/>
  <c r="M85" i="4"/>
  <c r="L86" i="4"/>
  <c r="L117" i="4" s="1"/>
  <c r="L21" i="1" s="1"/>
  <c r="K100" i="4"/>
  <c r="K17" i="4"/>
  <c r="J4" i="1"/>
  <c r="J5" i="1" s="1"/>
  <c r="J101" i="4"/>
  <c r="I25" i="1"/>
  <c r="V9" i="4"/>
  <c r="V99" i="4"/>
  <c r="K8" i="1"/>
  <c r="L62" i="4"/>
  <c r="L111" i="4" s="1"/>
  <c r="L15" i="1" s="1"/>
  <c r="M61" i="4"/>
  <c r="N54" i="4"/>
  <c r="N110" i="4" s="1"/>
  <c r="N14" i="1" s="1"/>
  <c r="O53" i="4"/>
  <c r="I29" i="1"/>
  <c r="I101" i="2"/>
  <c r="L106" i="2"/>
  <c r="L37" i="1" s="1"/>
  <c r="L73" i="2"/>
  <c r="M83" i="2"/>
  <c r="M86" i="2" s="1"/>
  <c r="M112" i="2" s="1"/>
  <c r="M40" i="2"/>
  <c r="M45" i="2" s="1"/>
  <c r="N4" i="2"/>
  <c r="M90" i="2"/>
  <c r="M93" i="2" s="1"/>
  <c r="M116" i="2" s="1"/>
  <c r="M80" i="2"/>
  <c r="M32" i="2"/>
  <c r="M36" i="2" s="1"/>
  <c r="L63" i="2"/>
  <c r="L105" i="2"/>
  <c r="L36" i="1" s="1"/>
  <c r="G52" i="1"/>
  <c r="L100" i="2"/>
  <c r="L31" i="1" s="1"/>
  <c r="L47" i="2"/>
  <c r="L117" i="2"/>
  <c r="L47" i="1"/>
  <c r="L48" i="1" s="1"/>
  <c r="L104" i="2"/>
  <c r="L56" i="2"/>
  <c r="J98" i="2"/>
  <c r="J30" i="2"/>
  <c r="J119" i="2" s="1"/>
  <c r="L43" i="1"/>
  <c r="L44" i="1" s="1"/>
  <c r="L113" i="2"/>
  <c r="K35" i="1"/>
  <c r="K38" i="1" s="1"/>
  <c r="K107" i="2"/>
  <c r="L24" i="2"/>
  <c r="M23" i="2"/>
  <c r="L26" i="2"/>
  <c r="L27" i="2"/>
  <c r="N51" i="2"/>
  <c r="M65" i="2"/>
  <c r="M71" i="2" s="1"/>
  <c r="M58" i="2"/>
  <c r="M61" i="2" s="1"/>
  <c r="M54" i="2"/>
  <c r="L38" i="2"/>
  <c r="L99" i="2"/>
  <c r="K28" i="2"/>
  <c r="K121" i="4" l="1"/>
  <c r="J50" i="1"/>
  <c r="K106" i="4"/>
  <c r="K10" i="1"/>
  <c r="L39" i="4"/>
  <c r="L105" i="4"/>
  <c r="L9" i="1" s="1"/>
  <c r="N37" i="4"/>
  <c r="M38" i="4"/>
  <c r="M94" i="4"/>
  <c r="M118" i="4" s="1"/>
  <c r="M22" i="1" s="1"/>
  <c r="N93" i="4"/>
  <c r="P69" i="4"/>
  <c r="O70" i="4"/>
  <c r="O112" i="4" s="1"/>
  <c r="O16" i="1" s="1"/>
  <c r="M47" i="4"/>
  <c r="M109" i="4" s="1"/>
  <c r="N46" i="4"/>
  <c r="L17" i="4"/>
  <c r="L100" i="4"/>
  <c r="O54" i="4"/>
  <c r="O110" i="4" s="1"/>
  <c r="O14" i="1" s="1"/>
  <c r="P53" i="4"/>
  <c r="M86" i="4"/>
  <c r="M117" i="4" s="1"/>
  <c r="M21" i="1" s="1"/>
  <c r="N85" i="4"/>
  <c r="L13" i="1"/>
  <c r="L17" i="1" s="1"/>
  <c r="L113" i="4"/>
  <c r="K4" i="1"/>
  <c r="K5" i="1" s="1"/>
  <c r="K101" i="4"/>
  <c r="L8" i="1"/>
  <c r="X8" i="4"/>
  <c r="Y7" i="4"/>
  <c r="M78" i="4"/>
  <c r="M116" i="4" s="1"/>
  <c r="N77" i="4"/>
  <c r="M62" i="4"/>
  <c r="M111" i="4" s="1"/>
  <c r="M15" i="1" s="1"/>
  <c r="N61" i="4"/>
  <c r="V3" i="1"/>
  <c r="J25" i="1"/>
  <c r="N56" i="1"/>
  <c r="N57" i="1" s="1"/>
  <c r="O2" i="1"/>
  <c r="W99" i="4"/>
  <c r="W9" i="4"/>
  <c r="L20" i="1"/>
  <c r="L23" i="1" s="1"/>
  <c r="L119" i="4"/>
  <c r="M16" i="4"/>
  <c r="N15" i="4"/>
  <c r="M104" i="2"/>
  <c r="M56" i="2"/>
  <c r="M43" i="1"/>
  <c r="M44" i="1" s="1"/>
  <c r="M113" i="2"/>
  <c r="M105" i="2"/>
  <c r="M36" i="1" s="1"/>
  <c r="M63" i="2"/>
  <c r="M47" i="1"/>
  <c r="M48" i="1" s="1"/>
  <c r="M117" i="2"/>
  <c r="M73" i="2"/>
  <c r="M106" i="2"/>
  <c r="M37" i="1" s="1"/>
  <c r="M27" i="2"/>
  <c r="M24" i="2"/>
  <c r="N23" i="2"/>
  <c r="M26" i="2"/>
  <c r="N83" i="2"/>
  <c r="N86" i="2" s="1"/>
  <c r="N112" i="2" s="1"/>
  <c r="N32" i="2"/>
  <c r="N36" i="2" s="1"/>
  <c r="O4" i="2"/>
  <c r="N90" i="2"/>
  <c r="N93" i="2" s="1"/>
  <c r="N116" i="2" s="1"/>
  <c r="N80" i="2"/>
  <c r="N40" i="2"/>
  <c r="N45" i="2" s="1"/>
  <c r="K30" i="2"/>
  <c r="K119" i="2" s="1"/>
  <c r="K98" i="2"/>
  <c r="G54" i="1"/>
  <c r="G58" i="1" s="1"/>
  <c r="I59" i="1"/>
  <c r="I32" i="1"/>
  <c r="I52" i="1" s="1"/>
  <c r="L30" i="1"/>
  <c r="L35" i="1"/>
  <c r="L38" i="1" s="1"/>
  <c r="L107" i="2"/>
  <c r="N58" i="2"/>
  <c r="N61" i="2" s="1"/>
  <c r="O51" i="2"/>
  <c r="N65" i="2"/>
  <c r="N71" i="2" s="1"/>
  <c r="N54" i="2"/>
  <c r="L28" i="2"/>
  <c r="J29" i="1"/>
  <c r="J101" i="2"/>
  <c r="M38" i="2"/>
  <c r="M99" i="2"/>
  <c r="M47" i="2"/>
  <c r="M100" i="2"/>
  <c r="M31" i="1" s="1"/>
  <c r="L10" i="1" l="1"/>
  <c r="L121" i="4"/>
  <c r="K25" i="1"/>
  <c r="L106" i="4"/>
  <c r="K50" i="1"/>
  <c r="M39" i="4"/>
  <c r="M105" i="4"/>
  <c r="M9" i="1" s="1"/>
  <c r="N38" i="4"/>
  <c r="O37" i="4"/>
  <c r="M17" i="4"/>
  <c r="M121" i="4" s="1"/>
  <c r="M100" i="4"/>
  <c r="W3" i="1"/>
  <c r="Z7" i="4"/>
  <c r="Y8" i="4"/>
  <c r="O56" i="1"/>
  <c r="O57" i="1" s="1"/>
  <c r="P2" i="1"/>
  <c r="N78" i="4"/>
  <c r="N116" i="4" s="1"/>
  <c r="O77" i="4"/>
  <c r="X99" i="4"/>
  <c r="X9" i="4"/>
  <c r="P70" i="4"/>
  <c r="P112" i="4" s="1"/>
  <c r="P16" i="1" s="1"/>
  <c r="Q69" i="4"/>
  <c r="M20" i="1"/>
  <c r="M23" i="1" s="1"/>
  <c r="M119" i="4"/>
  <c r="P54" i="4"/>
  <c r="P110" i="4" s="1"/>
  <c r="P14" i="1" s="1"/>
  <c r="Q53" i="4"/>
  <c r="O46" i="4"/>
  <c r="N47" i="4"/>
  <c r="N109" i="4" s="1"/>
  <c r="N94" i="4"/>
  <c r="N118" i="4" s="1"/>
  <c r="N22" i="1" s="1"/>
  <c r="O93" i="4"/>
  <c r="N86" i="4"/>
  <c r="N117" i="4" s="1"/>
  <c r="N21" i="1" s="1"/>
  <c r="O85" i="4"/>
  <c r="L4" i="1"/>
  <c r="L5" i="1" s="1"/>
  <c r="L25" i="1" s="1"/>
  <c r="L101" i="4"/>
  <c r="M8" i="1"/>
  <c r="O15" i="4"/>
  <c r="N16" i="4"/>
  <c r="N62" i="4"/>
  <c r="N111" i="4" s="1"/>
  <c r="N15" i="1" s="1"/>
  <c r="O61" i="4"/>
  <c r="M113" i="4"/>
  <c r="M13" i="1"/>
  <c r="M17" i="1" s="1"/>
  <c r="M28" i="2"/>
  <c r="M98" i="2" s="1"/>
  <c r="N106" i="2"/>
  <c r="N37" i="1" s="1"/>
  <c r="N73" i="2"/>
  <c r="N47" i="2"/>
  <c r="N100" i="2"/>
  <c r="N31" i="1" s="1"/>
  <c r="N26" i="2"/>
  <c r="N27" i="2"/>
  <c r="O23" i="2"/>
  <c r="N24" i="2"/>
  <c r="O65" i="2"/>
  <c r="O71" i="2" s="1"/>
  <c r="O58" i="2"/>
  <c r="O61" i="2" s="1"/>
  <c r="O54" i="2"/>
  <c r="P51" i="2"/>
  <c r="N113" i="2"/>
  <c r="N43" i="1"/>
  <c r="N44" i="1" s="1"/>
  <c r="M30" i="1"/>
  <c r="L98" i="2"/>
  <c r="L30" i="2"/>
  <c r="L119" i="2" s="1"/>
  <c r="N105" i="2"/>
  <c r="N36" i="1" s="1"/>
  <c r="N63" i="2"/>
  <c r="K29" i="1"/>
  <c r="K101" i="2"/>
  <c r="N117" i="2"/>
  <c r="N47" i="1"/>
  <c r="N48" i="1" s="1"/>
  <c r="N99" i="2"/>
  <c r="N38" i="2"/>
  <c r="M35" i="1"/>
  <c r="M38" i="1" s="1"/>
  <c r="M107" i="2"/>
  <c r="J59" i="1"/>
  <c r="J32" i="1"/>
  <c r="J52" i="1" s="1"/>
  <c r="J54" i="1" s="1"/>
  <c r="J58" i="1" s="1"/>
  <c r="N56" i="2"/>
  <c r="N104" i="2"/>
  <c r="O80" i="2"/>
  <c r="O40" i="2"/>
  <c r="O45" i="2" s="1"/>
  <c r="O90" i="2"/>
  <c r="O93" i="2" s="1"/>
  <c r="O116" i="2" s="1"/>
  <c r="P4" i="2"/>
  <c r="O83" i="2"/>
  <c r="O86" i="2" s="1"/>
  <c r="O112" i="2" s="1"/>
  <c r="O32" i="2"/>
  <c r="O36" i="2" s="1"/>
  <c r="M30" i="2" l="1"/>
  <c r="M119" i="2" s="1"/>
  <c r="M50" i="1" s="1"/>
  <c r="N28" i="2"/>
  <c r="M106" i="4"/>
  <c r="L50" i="1"/>
  <c r="M10" i="1"/>
  <c r="O38" i="4"/>
  <c r="P37" i="4"/>
  <c r="N105" i="4"/>
  <c r="N9" i="1" s="1"/>
  <c r="N39" i="4"/>
  <c r="N119" i="4"/>
  <c r="N20" i="1"/>
  <c r="N23" i="1" s="1"/>
  <c r="AA7" i="4"/>
  <c r="Z8" i="4"/>
  <c r="O47" i="4"/>
  <c r="O109" i="4" s="1"/>
  <c r="P46" i="4"/>
  <c r="Q70" i="4"/>
  <c r="Q112" i="4" s="1"/>
  <c r="Q16" i="1" s="1"/>
  <c r="R69" i="4"/>
  <c r="P56" i="1"/>
  <c r="P57" i="1" s="1"/>
  <c r="Q2" i="1"/>
  <c r="N8" i="1"/>
  <c r="P93" i="4"/>
  <c r="O94" i="4"/>
  <c r="O118" i="4" s="1"/>
  <c r="O22" i="1" s="1"/>
  <c r="Q54" i="4"/>
  <c r="Q110" i="4" s="1"/>
  <c r="Q14" i="1" s="1"/>
  <c r="R53" i="4"/>
  <c r="P15" i="4"/>
  <c r="O16" i="4"/>
  <c r="N113" i="4"/>
  <c r="N13" i="1"/>
  <c r="N17" i="1" s="1"/>
  <c r="X3" i="1"/>
  <c r="O86" i="4"/>
  <c r="O117" i="4" s="1"/>
  <c r="O21" i="1" s="1"/>
  <c r="P85" i="4"/>
  <c r="O62" i="4"/>
  <c r="O111" i="4" s="1"/>
  <c r="O15" i="1" s="1"/>
  <c r="P61" i="4"/>
  <c r="N100" i="4"/>
  <c r="N17" i="4"/>
  <c r="O78" i="4"/>
  <c r="O116" i="4" s="1"/>
  <c r="P77" i="4"/>
  <c r="Y9" i="4"/>
  <c r="Y99" i="4"/>
  <c r="M4" i="1"/>
  <c r="M5" i="1" s="1"/>
  <c r="M101" i="4"/>
  <c r="M29" i="1"/>
  <c r="M59" i="1" s="1"/>
  <c r="M101" i="2"/>
  <c r="O99" i="2"/>
  <c r="O38" i="2"/>
  <c r="O104" i="2"/>
  <c r="O56" i="2"/>
  <c r="N98" i="2"/>
  <c r="N29" i="1" s="1"/>
  <c r="N30" i="2"/>
  <c r="N119" i="2" s="1"/>
  <c r="O43" i="1"/>
  <c r="O44" i="1" s="1"/>
  <c r="O113" i="2"/>
  <c r="I54" i="1"/>
  <c r="I58" i="1" s="1"/>
  <c r="O105" i="2"/>
  <c r="O36" i="1" s="1"/>
  <c r="O63" i="2"/>
  <c r="P23" i="2"/>
  <c r="O26" i="2"/>
  <c r="O24" i="2"/>
  <c r="O27" i="2"/>
  <c r="P90" i="2"/>
  <c r="P93" i="2" s="1"/>
  <c r="P116" i="2" s="1"/>
  <c r="P80" i="2"/>
  <c r="P83" i="2"/>
  <c r="P86" i="2" s="1"/>
  <c r="P112" i="2" s="1"/>
  <c r="P32" i="2"/>
  <c r="P36" i="2" s="1"/>
  <c r="P40" i="2"/>
  <c r="P45" i="2" s="1"/>
  <c r="Q4" i="2"/>
  <c r="N35" i="1"/>
  <c r="N38" i="1" s="1"/>
  <c r="N107" i="2"/>
  <c r="N30" i="1"/>
  <c r="K59" i="1"/>
  <c r="K32" i="1"/>
  <c r="K52" i="1" s="1"/>
  <c r="K54" i="1" s="1"/>
  <c r="K58" i="1" s="1"/>
  <c r="L29" i="1"/>
  <c r="L101" i="2"/>
  <c r="O73" i="2"/>
  <c r="O106" i="2"/>
  <c r="O37" i="1" s="1"/>
  <c r="O100" i="2"/>
  <c r="O31" i="1" s="1"/>
  <c r="O47" i="2"/>
  <c r="O117" i="2"/>
  <c r="O47" i="1"/>
  <c r="O48" i="1" s="1"/>
  <c r="P58" i="2"/>
  <c r="P61" i="2" s="1"/>
  <c r="P54" i="2"/>
  <c r="Q51" i="2"/>
  <c r="P65" i="2"/>
  <c r="P71" i="2" s="1"/>
  <c r="N32" i="1" l="1"/>
  <c r="N101" i="2"/>
  <c r="N121" i="4"/>
  <c r="N50" i="1" s="1"/>
  <c r="N106" i="4"/>
  <c r="M25" i="1"/>
  <c r="N10" i="1"/>
  <c r="O105" i="4"/>
  <c r="O9" i="1" s="1"/>
  <c r="O39" i="4"/>
  <c r="P38" i="4"/>
  <c r="Q37" i="4"/>
  <c r="O119" i="4"/>
  <c r="O20" i="1"/>
  <c r="O23" i="1" s="1"/>
  <c r="O8" i="1"/>
  <c r="AA8" i="4"/>
  <c r="AB7" i="4"/>
  <c r="Y3" i="1"/>
  <c r="N4" i="1"/>
  <c r="N5" i="1" s="1"/>
  <c r="N101" i="4"/>
  <c r="O100" i="4"/>
  <c r="O17" i="4"/>
  <c r="R70" i="4"/>
  <c r="R112" i="4" s="1"/>
  <c r="R16" i="1" s="1"/>
  <c r="S69" i="4"/>
  <c r="P62" i="4"/>
  <c r="P111" i="4" s="1"/>
  <c r="P15" i="1" s="1"/>
  <c r="Q61" i="4"/>
  <c r="P16" i="4"/>
  <c r="Q15" i="4"/>
  <c r="O13" i="1"/>
  <c r="O17" i="1" s="1"/>
  <c r="O113" i="4"/>
  <c r="Q85" i="4"/>
  <c r="P86" i="4"/>
  <c r="P117" i="4" s="1"/>
  <c r="P21" i="1" s="1"/>
  <c r="R54" i="4"/>
  <c r="R110" i="4" s="1"/>
  <c r="R14" i="1" s="1"/>
  <c r="S53" i="4"/>
  <c r="P47" i="4"/>
  <c r="P109" i="4" s="1"/>
  <c r="Q46" i="4"/>
  <c r="P78" i="4"/>
  <c r="P116" i="4" s="1"/>
  <c r="Q77" i="4"/>
  <c r="P94" i="4"/>
  <c r="P118" i="4" s="1"/>
  <c r="P22" i="1" s="1"/>
  <c r="Q93" i="4"/>
  <c r="Q56" i="1"/>
  <c r="Q57" i="1" s="1"/>
  <c r="R2" i="1"/>
  <c r="Z9" i="4"/>
  <c r="Z99" i="4"/>
  <c r="M32" i="1"/>
  <c r="M52" i="1" s="1"/>
  <c r="O28" i="2"/>
  <c r="O98" i="2" s="1"/>
  <c r="P104" i="2"/>
  <c r="P56" i="2"/>
  <c r="P43" i="1"/>
  <c r="P44" i="1" s="1"/>
  <c r="P113" i="2"/>
  <c r="P105" i="2"/>
  <c r="P36" i="1" s="1"/>
  <c r="P63" i="2"/>
  <c r="Q90" i="2"/>
  <c r="Q93" i="2" s="1"/>
  <c r="Q116" i="2" s="1"/>
  <c r="Q80" i="2"/>
  <c r="Q83" i="2"/>
  <c r="Q86" i="2" s="1"/>
  <c r="Q112" i="2" s="1"/>
  <c r="Q32" i="2"/>
  <c r="Q36" i="2" s="1"/>
  <c r="Q40" i="2"/>
  <c r="Q45" i="2" s="1"/>
  <c r="R4" i="2"/>
  <c r="O35" i="1"/>
  <c r="O38" i="1" s="1"/>
  <c r="O107" i="2"/>
  <c r="P106" i="2"/>
  <c r="P37" i="1" s="1"/>
  <c r="P73" i="2"/>
  <c r="L59" i="1"/>
  <c r="L32" i="1"/>
  <c r="P100" i="2"/>
  <c r="P31" i="1" s="1"/>
  <c r="P47" i="2"/>
  <c r="P47" i="1"/>
  <c r="P48" i="1" s="1"/>
  <c r="P117" i="2"/>
  <c r="P24" i="2"/>
  <c r="Q23" i="2"/>
  <c r="P26" i="2"/>
  <c r="P27" i="2"/>
  <c r="Q65" i="2"/>
  <c r="Q71" i="2" s="1"/>
  <c r="Q58" i="2"/>
  <c r="Q61" i="2" s="1"/>
  <c r="Q54" i="2"/>
  <c r="R51" i="2"/>
  <c r="P38" i="2"/>
  <c r="P99" i="2"/>
  <c r="P30" i="1" s="1"/>
  <c r="N59" i="1"/>
  <c r="O106" i="4" l="1"/>
  <c r="N52" i="1"/>
  <c r="M54" i="1"/>
  <c r="M58" i="1" s="1"/>
  <c r="O30" i="2"/>
  <c r="O119" i="2" s="1"/>
  <c r="O121" i="4"/>
  <c r="N25" i="1"/>
  <c r="Q38" i="4"/>
  <c r="R37" i="4"/>
  <c r="O10" i="1"/>
  <c r="P39" i="4"/>
  <c r="P105" i="4"/>
  <c r="P9" i="1" s="1"/>
  <c r="Q62" i="4"/>
  <c r="Q111" i="4" s="1"/>
  <c r="Q15" i="1" s="1"/>
  <c r="R61" i="4"/>
  <c r="P13" i="1"/>
  <c r="P17" i="1" s="1"/>
  <c r="P113" i="4"/>
  <c r="R56" i="1"/>
  <c r="R57" i="1" s="1"/>
  <c r="S2" i="1"/>
  <c r="P20" i="1"/>
  <c r="P23" i="1" s="1"/>
  <c r="P119" i="4"/>
  <c r="S54" i="4"/>
  <c r="S110" i="4" s="1"/>
  <c r="S14" i="1" s="1"/>
  <c r="T53" i="4"/>
  <c r="P8" i="1"/>
  <c r="Z3" i="1"/>
  <c r="Q94" i="4"/>
  <c r="Q118" i="4" s="1"/>
  <c r="Q22" i="1" s="1"/>
  <c r="R93" i="4"/>
  <c r="Q47" i="4"/>
  <c r="Q109" i="4" s="1"/>
  <c r="R46" i="4"/>
  <c r="Q16" i="4"/>
  <c r="R15" i="4"/>
  <c r="O4" i="1"/>
  <c r="O5" i="1" s="1"/>
  <c r="O101" i="4"/>
  <c r="AA99" i="4"/>
  <c r="AA9" i="4"/>
  <c r="Q78" i="4"/>
  <c r="Q116" i="4" s="1"/>
  <c r="R77" i="4"/>
  <c r="R85" i="4"/>
  <c r="Q86" i="4"/>
  <c r="Q117" i="4" s="1"/>
  <c r="Q21" i="1" s="1"/>
  <c r="P17" i="4"/>
  <c r="P121" i="4" s="1"/>
  <c r="P100" i="4"/>
  <c r="S70" i="4"/>
  <c r="S112" i="4" s="1"/>
  <c r="S16" i="1" s="1"/>
  <c r="T69" i="4"/>
  <c r="AB8" i="4"/>
  <c r="AC7" i="4"/>
  <c r="P28" i="2"/>
  <c r="P98" i="2" s="1"/>
  <c r="Q47" i="1"/>
  <c r="Q48" i="1" s="1"/>
  <c r="Q117" i="2"/>
  <c r="P107" i="2"/>
  <c r="P35" i="1"/>
  <c r="P38" i="1" s="1"/>
  <c r="L52" i="1"/>
  <c r="Q104" i="2"/>
  <c r="Q56" i="2"/>
  <c r="Q43" i="1"/>
  <c r="Q44" i="1" s="1"/>
  <c r="Q113" i="2"/>
  <c r="Q73" i="2"/>
  <c r="Q106" i="2"/>
  <c r="Q37" i="1" s="1"/>
  <c r="Q47" i="2"/>
  <c r="Q100" i="2"/>
  <c r="Q31" i="1" s="1"/>
  <c r="R58" i="2"/>
  <c r="R61" i="2" s="1"/>
  <c r="R65" i="2"/>
  <c r="R71" i="2" s="1"/>
  <c r="S51" i="2"/>
  <c r="R54" i="2"/>
  <c r="Q99" i="2"/>
  <c r="Q30" i="1" s="1"/>
  <c r="Q38" i="2"/>
  <c r="Q105" i="2"/>
  <c r="Q36" i="1" s="1"/>
  <c r="Q63" i="2"/>
  <c r="Q27" i="2"/>
  <c r="Q26" i="2"/>
  <c r="Q24" i="2"/>
  <c r="R23" i="2"/>
  <c r="R83" i="2"/>
  <c r="R86" i="2" s="1"/>
  <c r="R112" i="2" s="1"/>
  <c r="R32" i="2"/>
  <c r="R36" i="2" s="1"/>
  <c r="S4" i="2"/>
  <c r="R90" i="2"/>
  <c r="R93" i="2" s="1"/>
  <c r="R116" i="2" s="1"/>
  <c r="R80" i="2"/>
  <c r="R40" i="2"/>
  <c r="R45" i="2" s="1"/>
  <c r="O29" i="1"/>
  <c r="O101" i="2"/>
  <c r="N54" i="1" l="1"/>
  <c r="N58" i="1" s="1"/>
  <c r="O50" i="1"/>
  <c r="O25" i="1"/>
  <c r="Q105" i="4"/>
  <c r="Q9" i="1" s="1"/>
  <c r="Q39" i="4"/>
  <c r="P106" i="4"/>
  <c r="P10" i="1"/>
  <c r="R38" i="4"/>
  <c r="S37" i="4"/>
  <c r="AD7" i="4"/>
  <c r="AC8" i="4"/>
  <c r="P4" i="1"/>
  <c r="P5" i="1" s="1"/>
  <c r="P101" i="4"/>
  <c r="U53" i="4"/>
  <c r="T54" i="4"/>
  <c r="T110" i="4" s="1"/>
  <c r="T14" i="1" s="1"/>
  <c r="S56" i="1"/>
  <c r="S57" i="1" s="1"/>
  <c r="T2" i="1"/>
  <c r="U69" i="4"/>
  <c r="T70" i="4"/>
  <c r="T112" i="4" s="1"/>
  <c r="T16" i="1" s="1"/>
  <c r="R16" i="4"/>
  <c r="S15" i="4"/>
  <c r="R94" i="4"/>
  <c r="R118" i="4" s="1"/>
  <c r="R22" i="1" s="1"/>
  <c r="S93" i="4"/>
  <c r="Q8" i="1"/>
  <c r="R78" i="4"/>
  <c r="R116" i="4" s="1"/>
  <c r="S77" i="4"/>
  <c r="R47" i="4"/>
  <c r="R109" i="4" s="1"/>
  <c r="S46" i="4"/>
  <c r="AB99" i="4"/>
  <c r="AB9" i="4"/>
  <c r="Q20" i="1"/>
  <c r="Q23" i="1" s="1"/>
  <c r="Q119" i="4"/>
  <c r="Q13" i="1"/>
  <c r="Q17" i="1" s="1"/>
  <c r="Q113" i="4"/>
  <c r="R86" i="4"/>
  <c r="R117" i="4" s="1"/>
  <c r="R21" i="1" s="1"/>
  <c r="S85" i="4"/>
  <c r="AA3" i="1"/>
  <c r="Q100" i="4"/>
  <c r="Q17" i="4"/>
  <c r="S61" i="4"/>
  <c r="R62" i="4"/>
  <c r="R111" i="4" s="1"/>
  <c r="R15" i="1" s="1"/>
  <c r="P30" i="2"/>
  <c r="P119" i="2" s="1"/>
  <c r="R47" i="1"/>
  <c r="R48" i="1" s="1"/>
  <c r="R117" i="2"/>
  <c r="R26" i="2"/>
  <c r="R24" i="2"/>
  <c r="R27" i="2"/>
  <c r="S23" i="2"/>
  <c r="R104" i="2"/>
  <c r="R56" i="2"/>
  <c r="Q107" i="2"/>
  <c r="Q35" i="1"/>
  <c r="Q38" i="1" s="1"/>
  <c r="P29" i="1"/>
  <c r="P101" i="2"/>
  <c r="O59" i="1"/>
  <c r="O32" i="1"/>
  <c r="O52" i="1" s="1"/>
  <c r="S80" i="2"/>
  <c r="S83" i="2"/>
  <c r="S86" i="2" s="1"/>
  <c r="S112" i="2" s="1"/>
  <c r="S40" i="2"/>
  <c r="S45" i="2" s="1"/>
  <c r="T4" i="2"/>
  <c r="S90" i="2"/>
  <c r="S93" i="2" s="1"/>
  <c r="S116" i="2" s="1"/>
  <c r="S32" i="2"/>
  <c r="S36" i="2" s="1"/>
  <c r="Q28" i="2"/>
  <c r="S65" i="2"/>
  <c r="S71" i="2" s="1"/>
  <c r="T51" i="2"/>
  <c r="S54" i="2"/>
  <c r="S58" i="2"/>
  <c r="S61" i="2" s="1"/>
  <c r="L54" i="1"/>
  <c r="L58" i="1" s="1"/>
  <c r="R47" i="2"/>
  <c r="R100" i="2"/>
  <c r="R31" i="1" s="1"/>
  <c r="R106" i="2"/>
  <c r="R37" i="1" s="1"/>
  <c r="R73" i="2"/>
  <c r="R99" i="2"/>
  <c r="R30" i="1" s="1"/>
  <c r="R38" i="2"/>
  <c r="R113" i="2"/>
  <c r="R43" i="1"/>
  <c r="R44" i="1" s="1"/>
  <c r="R63" i="2"/>
  <c r="R105" i="2"/>
  <c r="R36" i="1" s="1"/>
  <c r="Q121" i="4" l="1"/>
  <c r="O54" i="1"/>
  <c r="O58" i="1" s="1"/>
  <c r="P50" i="1"/>
  <c r="Q106" i="4"/>
  <c r="Q10" i="1"/>
  <c r="S38" i="4"/>
  <c r="T37" i="4"/>
  <c r="P25" i="1"/>
  <c r="R105" i="4"/>
  <c r="R9" i="1" s="1"/>
  <c r="R39" i="4"/>
  <c r="R8" i="1"/>
  <c r="R100" i="4"/>
  <c r="R17" i="4"/>
  <c r="T56" i="1"/>
  <c r="T57" i="1" s="1"/>
  <c r="U2" i="1"/>
  <c r="AD8" i="4"/>
  <c r="AE7" i="4"/>
  <c r="S62" i="4"/>
  <c r="S111" i="4" s="1"/>
  <c r="S15" i="1" s="1"/>
  <c r="T61" i="4"/>
  <c r="Q4" i="1"/>
  <c r="Q5" i="1" s="1"/>
  <c r="Q101" i="4"/>
  <c r="AB3" i="1"/>
  <c r="R13" i="1"/>
  <c r="R17" i="1" s="1"/>
  <c r="R113" i="4"/>
  <c r="R20" i="1"/>
  <c r="R23" i="1" s="1"/>
  <c r="R119" i="4"/>
  <c r="S86" i="4"/>
  <c r="S117" i="4" s="1"/>
  <c r="S21" i="1" s="1"/>
  <c r="T85" i="4"/>
  <c r="S47" i="4"/>
  <c r="S109" i="4" s="1"/>
  <c r="T46" i="4"/>
  <c r="S94" i="4"/>
  <c r="S118" i="4" s="1"/>
  <c r="S22" i="1" s="1"/>
  <c r="T93" i="4"/>
  <c r="T77" i="4"/>
  <c r="S78" i="4"/>
  <c r="S116" i="4" s="1"/>
  <c r="S16" i="4"/>
  <c r="T15" i="4"/>
  <c r="U70" i="4"/>
  <c r="U112" i="4" s="1"/>
  <c r="U16" i="1" s="1"/>
  <c r="V69" i="4"/>
  <c r="U54" i="4"/>
  <c r="U110" i="4" s="1"/>
  <c r="U14" i="1" s="1"/>
  <c r="V53" i="4"/>
  <c r="AC9" i="4"/>
  <c r="AC99" i="4"/>
  <c r="S100" i="2"/>
  <c r="S31" i="1" s="1"/>
  <c r="S47" i="2"/>
  <c r="S99" i="2"/>
  <c r="S30" i="1" s="1"/>
  <c r="S38" i="2"/>
  <c r="R28" i="2"/>
  <c r="T54" i="2"/>
  <c r="U51" i="2"/>
  <c r="T58" i="2"/>
  <c r="T61" i="2" s="1"/>
  <c r="T65" i="2"/>
  <c r="T71" i="2" s="1"/>
  <c r="S117" i="2"/>
  <c r="S47" i="1"/>
  <c r="S48" i="1" s="1"/>
  <c r="P59" i="1"/>
  <c r="P32" i="1"/>
  <c r="R35" i="1"/>
  <c r="R38" i="1" s="1"/>
  <c r="R107" i="2"/>
  <c r="S105" i="2"/>
  <c r="S36" i="1" s="1"/>
  <c r="S63" i="2"/>
  <c r="Q98" i="2"/>
  <c r="Q30" i="2"/>
  <c r="Q119" i="2" s="1"/>
  <c r="S104" i="2"/>
  <c r="S56" i="2"/>
  <c r="S113" i="2"/>
  <c r="S43" i="1"/>
  <c r="S44" i="1" s="1"/>
  <c r="S73" i="2"/>
  <c r="S106" i="2"/>
  <c r="S37" i="1" s="1"/>
  <c r="T90" i="2"/>
  <c r="T93" i="2" s="1"/>
  <c r="T116" i="2" s="1"/>
  <c r="U4" i="2"/>
  <c r="T32" i="2"/>
  <c r="T36" i="2" s="1"/>
  <c r="T83" i="2"/>
  <c r="T86" i="2" s="1"/>
  <c r="T112" i="2" s="1"/>
  <c r="T80" i="2"/>
  <c r="T40" i="2"/>
  <c r="T45" i="2" s="1"/>
  <c r="S27" i="2"/>
  <c r="T23" i="2"/>
  <c r="S26" i="2"/>
  <c r="S24" i="2"/>
  <c r="Q50" i="1" l="1"/>
  <c r="R121" i="4"/>
  <c r="R10" i="1"/>
  <c r="P52" i="1"/>
  <c r="P54" i="1" s="1"/>
  <c r="P58" i="1" s="1"/>
  <c r="Q25" i="1"/>
  <c r="T38" i="4"/>
  <c r="U37" i="4"/>
  <c r="R106" i="4"/>
  <c r="S105" i="4"/>
  <c r="S9" i="1" s="1"/>
  <c r="S39" i="4"/>
  <c r="AD9" i="4"/>
  <c r="AD99" i="4"/>
  <c r="R4" i="1"/>
  <c r="R5" i="1" s="1"/>
  <c r="R101" i="4"/>
  <c r="S20" i="1"/>
  <c r="S23" i="1" s="1"/>
  <c r="S119" i="4"/>
  <c r="T47" i="4"/>
  <c r="T109" i="4" s="1"/>
  <c r="U46" i="4"/>
  <c r="V2" i="1"/>
  <c r="U56" i="1"/>
  <c r="U57" i="1" s="1"/>
  <c r="S8" i="1"/>
  <c r="S13" i="1"/>
  <c r="S17" i="1" s="1"/>
  <c r="S113" i="4"/>
  <c r="S100" i="4"/>
  <c r="S17" i="4"/>
  <c r="T62" i="4"/>
  <c r="T111" i="4" s="1"/>
  <c r="T15" i="1" s="1"/>
  <c r="U61" i="4"/>
  <c r="AC3" i="1"/>
  <c r="V70" i="4"/>
  <c r="V112" i="4" s="1"/>
  <c r="V16" i="1" s="1"/>
  <c r="W69" i="4"/>
  <c r="U77" i="4"/>
  <c r="T78" i="4"/>
  <c r="T116" i="4" s="1"/>
  <c r="V54" i="4"/>
  <c r="V110" i="4" s="1"/>
  <c r="V14" i="1" s="1"/>
  <c r="W53" i="4"/>
  <c r="T16" i="4"/>
  <c r="U15" i="4"/>
  <c r="T94" i="4"/>
  <c r="T118" i="4" s="1"/>
  <c r="T22" i="1" s="1"/>
  <c r="U93" i="4"/>
  <c r="T86" i="4"/>
  <c r="T117" i="4" s="1"/>
  <c r="T21" i="1" s="1"/>
  <c r="U85" i="4"/>
  <c r="AE8" i="4"/>
  <c r="AF7" i="4"/>
  <c r="T24" i="2"/>
  <c r="U23" i="2"/>
  <c r="T26" i="2"/>
  <c r="T27" i="2"/>
  <c r="T73" i="2"/>
  <c r="T106" i="2"/>
  <c r="T37" i="1" s="1"/>
  <c r="T99" i="2"/>
  <c r="T30" i="1" s="1"/>
  <c r="T38" i="2"/>
  <c r="S35" i="1"/>
  <c r="S38" i="1" s="1"/>
  <c r="S107" i="2"/>
  <c r="T105" i="2"/>
  <c r="T36" i="1" s="1"/>
  <c r="T63" i="2"/>
  <c r="S28" i="2"/>
  <c r="T100" i="2"/>
  <c r="T31" i="1" s="1"/>
  <c r="T47" i="2"/>
  <c r="U90" i="2"/>
  <c r="U93" i="2" s="1"/>
  <c r="U116" i="2" s="1"/>
  <c r="U80" i="2"/>
  <c r="U32" i="2"/>
  <c r="U36" i="2" s="1"/>
  <c r="U83" i="2"/>
  <c r="U86" i="2" s="1"/>
  <c r="U112" i="2" s="1"/>
  <c r="U40" i="2"/>
  <c r="U45" i="2" s="1"/>
  <c r="V4" i="2"/>
  <c r="U58" i="2"/>
  <c r="U61" i="2" s="1"/>
  <c r="U65" i="2"/>
  <c r="U71" i="2" s="1"/>
  <c r="U54" i="2"/>
  <c r="V51" i="2"/>
  <c r="T43" i="1"/>
  <c r="T44" i="1" s="1"/>
  <c r="T113" i="2"/>
  <c r="R98" i="2"/>
  <c r="R30" i="2"/>
  <c r="R119" i="2" s="1"/>
  <c r="T117" i="2"/>
  <c r="T47" i="1"/>
  <c r="T48" i="1" s="1"/>
  <c r="Q101" i="2"/>
  <c r="Q29" i="1"/>
  <c r="T56" i="2"/>
  <c r="T104" i="2"/>
  <c r="R25" i="1" l="1"/>
  <c r="S121" i="4"/>
  <c r="R50" i="1"/>
  <c r="S106" i="4"/>
  <c r="S10" i="1"/>
  <c r="V37" i="4"/>
  <c r="U38" i="4"/>
  <c r="T105" i="4"/>
  <c r="T9" i="1" s="1"/>
  <c r="T39" i="4"/>
  <c r="W70" i="4"/>
  <c r="W112" i="4" s="1"/>
  <c r="W16" i="1" s="1"/>
  <c r="X69" i="4"/>
  <c r="S4" i="1"/>
  <c r="S5" i="1" s="1"/>
  <c r="S101" i="4"/>
  <c r="U94" i="4"/>
  <c r="U118" i="4" s="1"/>
  <c r="U22" i="1" s="1"/>
  <c r="V93" i="4"/>
  <c r="U16" i="4"/>
  <c r="V15" i="4"/>
  <c r="AE99" i="4"/>
  <c r="AE9" i="4"/>
  <c r="T17" i="4"/>
  <c r="T100" i="4"/>
  <c r="U78" i="4"/>
  <c r="U116" i="4" s="1"/>
  <c r="V77" i="4"/>
  <c r="V56" i="1"/>
  <c r="V57" i="1" s="1"/>
  <c r="W2" i="1"/>
  <c r="T13" i="1"/>
  <c r="T17" i="1" s="1"/>
  <c r="T113" i="4"/>
  <c r="U62" i="4"/>
  <c r="U111" i="4" s="1"/>
  <c r="U15" i="1" s="1"/>
  <c r="V61" i="4"/>
  <c r="AF8" i="4"/>
  <c r="AG7" i="4"/>
  <c r="T20" i="1"/>
  <c r="T23" i="1" s="1"/>
  <c r="T119" i="4"/>
  <c r="U47" i="4"/>
  <c r="U109" i="4" s="1"/>
  <c r="V46" i="4"/>
  <c r="V85" i="4"/>
  <c r="U86" i="4"/>
  <c r="U117" i="4" s="1"/>
  <c r="U21" i="1" s="1"/>
  <c r="W54" i="4"/>
  <c r="W110" i="4" s="1"/>
  <c r="W14" i="1" s="1"/>
  <c r="X53" i="4"/>
  <c r="T8" i="1"/>
  <c r="T10" i="1" s="1"/>
  <c r="AD3" i="1"/>
  <c r="T28" i="2"/>
  <c r="T98" i="2" s="1"/>
  <c r="U104" i="2"/>
  <c r="U56" i="2"/>
  <c r="V83" i="2"/>
  <c r="V86" i="2" s="1"/>
  <c r="V112" i="2" s="1"/>
  <c r="V90" i="2"/>
  <c r="V93" i="2" s="1"/>
  <c r="V116" i="2" s="1"/>
  <c r="V80" i="2"/>
  <c r="V32" i="2"/>
  <c r="V36" i="2" s="1"/>
  <c r="W4" i="2"/>
  <c r="V40" i="2"/>
  <c r="V45" i="2" s="1"/>
  <c r="S30" i="2"/>
  <c r="S119" i="2" s="1"/>
  <c r="S98" i="2"/>
  <c r="Q32" i="1"/>
  <c r="Q52" i="1" s="1"/>
  <c r="Q54" i="1" s="1"/>
  <c r="Q58" i="1" s="1"/>
  <c r="Q59" i="1"/>
  <c r="U73" i="2"/>
  <c r="U106" i="2"/>
  <c r="U37" i="1" s="1"/>
  <c r="U100" i="2"/>
  <c r="U31" i="1" s="1"/>
  <c r="U47" i="2"/>
  <c r="U47" i="1"/>
  <c r="U48" i="1" s="1"/>
  <c r="U117" i="2"/>
  <c r="R101" i="2"/>
  <c r="R29" i="1"/>
  <c r="U105" i="2"/>
  <c r="U36" i="1" s="1"/>
  <c r="U63" i="2"/>
  <c r="U43" i="1"/>
  <c r="U44" i="1" s="1"/>
  <c r="U113" i="2"/>
  <c r="T35" i="1"/>
  <c r="T38" i="1" s="1"/>
  <c r="T107" i="2"/>
  <c r="V58" i="2"/>
  <c r="V61" i="2" s="1"/>
  <c r="V65" i="2"/>
  <c r="V71" i="2" s="1"/>
  <c r="V54" i="2"/>
  <c r="W51" i="2"/>
  <c r="U99" i="2"/>
  <c r="U30" i="1" s="1"/>
  <c r="U38" i="2"/>
  <c r="U27" i="2"/>
  <c r="V23" i="2"/>
  <c r="U26" i="2"/>
  <c r="U24" i="2"/>
  <c r="S50" i="1" l="1"/>
  <c r="T30" i="2"/>
  <c r="T119" i="2" s="1"/>
  <c r="T121" i="4"/>
  <c r="S25" i="1"/>
  <c r="V38" i="4"/>
  <c r="W37" i="4"/>
  <c r="U105" i="4"/>
  <c r="U9" i="1" s="1"/>
  <c r="U39" i="4"/>
  <c r="T106" i="4"/>
  <c r="V78" i="4"/>
  <c r="V116" i="4" s="1"/>
  <c r="W77" i="4"/>
  <c r="V94" i="4"/>
  <c r="V118" i="4" s="1"/>
  <c r="V22" i="1" s="1"/>
  <c r="W93" i="4"/>
  <c r="U20" i="1"/>
  <c r="U23" i="1" s="1"/>
  <c r="U119" i="4"/>
  <c r="AE3" i="1"/>
  <c r="X70" i="4"/>
  <c r="X112" i="4" s="1"/>
  <c r="X16" i="1" s="1"/>
  <c r="Y69" i="4"/>
  <c r="X54" i="4"/>
  <c r="X110" i="4" s="1"/>
  <c r="X14" i="1" s="1"/>
  <c r="Y53" i="4"/>
  <c r="V47" i="4"/>
  <c r="V109" i="4" s="1"/>
  <c r="W46" i="4"/>
  <c r="AH7" i="4"/>
  <c r="AG8" i="4"/>
  <c r="U8" i="1"/>
  <c r="U10" i="1" s="1"/>
  <c r="W56" i="1"/>
  <c r="W57" i="1" s="1"/>
  <c r="X2" i="1"/>
  <c r="T4" i="1"/>
  <c r="T5" i="1" s="1"/>
  <c r="T25" i="1" s="1"/>
  <c r="T101" i="4"/>
  <c r="V16" i="4"/>
  <c r="W15" i="4"/>
  <c r="V62" i="4"/>
  <c r="V111" i="4" s="1"/>
  <c r="V15" i="1" s="1"/>
  <c r="W61" i="4"/>
  <c r="W85" i="4"/>
  <c r="V86" i="4"/>
  <c r="V117" i="4" s="1"/>
  <c r="V21" i="1" s="1"/>
  <c r="U13" i="1"/>
  <c r="U17" i="1" s="1"/>
  <c r="U113" i="4"/>
  <c r="AF99" i="4"/>
  <c r="AF9" i="4"/>
  <c r="U100" i="4"/>
  <c r="U17" i="4"/>
  <c r="V26" i="2"/>
  <c r="V24" i="2"/>
  <c r="V27" i="2"/>
  <c r="W23" i="2"/>
  <c r="W65" i="2"/>
  <c r="W71" i="2" s="1"/>
  <c r="W58" i="2"/>
  <c r="W61" i="2" s="1"/>
  <c r="X51" i="2"/>
  <c r="W54" i="2"/>
  <c r="U107" i="2"/>
  <c r="U35" i="1"/>
  <c r="U38" i="1" s="1"/>
  <c r="V56" i="2"/>
  <c r="V104" i="2"/>
  <c r="V47" i="2"/>
  <c r="V100" i="2"/>
  <c r="V31" i="1" s="1"/>
  <c r="V47" i="1"/>
  <c r="V48" i="1" s="1"/>
  <c r="V117" i="2"/>
  <c r="U28" i="2"/>
  <c r="V106" i="2"/>
  <c r="V37" i="1" s="1"/>
  <c r="V73" i="2"/>
  <c r="R59" i="1"/>
  <c r="R32" i="1"/>
  <c r="R52" i="1" s="1"/>
  <c r="R54" i="1" s="1"/>
  <c r="R58" i="1" s="1"/>
  <c r="T29" i="1"/>
  <c r="T101" i="2"/>
  <c r="W80" i="2"/>
  <c r="W40" i="2"/>
  <c r="W45" i="2" s="1"/>
  <c r="W83" i="2"/>
  <c r="W86" i="2" s="1"/>
  <c r="W112" i="2" s="1"/>
  <c r="W32" i="2"/>
  <c r="W36" i="2" s="1"/>
  <c r="W90" i="2"/>
  <c r="W93" i="2" s="1"/>
  <c r="W116" i="2" s="1"/>
  <c r="X4" i="2"/>
  <c r="V113" i="2"/>
  <c r="V43" i="1"/>
  <c r="V44" i="1" s="1"/>
  <c r="V105" i="2"/>
  <c r="V36" i="1" s="1"/>
  <c r="V63" i="2"/>
  <c r="S29" i="1"/>
  <c r="S101" i="2"/>
  <c r="V99" i="2"/>
  <c r="V30" i="1" s="1"/>
  <c r="V38" i="2"/>
  <c r="U106" i="4" l="1"/>
  <c r="T50" i="1"/>
  <c r="U121" i="4"/>
  <c r="V105" i="4"/>
  <c r="V9" i="1" s="1"/>
  <c r="V39" i="4"/>
  <c r="X37" i="4"/>
  <c r="W38" i="4"/>
  <c r="AI7" i="4"/>
  <c r="AH8" i="4"/>
  <c r="V20" i="1"/>
  <c r="V23" i="1" s="1"/>
  <c r="V119" i="4"/>
  <c r="W62" i="4"/>
  <c r="W111" i="4" s="1"/>
  <c r="W15" i="1" s="1"/>
  <c r="X61" i="4"/>
  <c r="W47" i="4"/>
  <c r="W109" i="4" s="1"/>
  <c r="X46" i="4"/>
  <c r="U4" i="1"/>
  <c r="U5" i="1" s="1"/>
  <c r="U25" i="1" s="1"/>
  <c r="U101" i="4"/>
  <c r="V113" i="4"/>
  <c r="V13" i="1"/>
  <c r="V17" i="1" s="1"/>
  <c r="Y70" i="4"/>
  <c r="Y112" i="4" s="1"/>
  <c r="Y16" i="1" s="1"/>
  <c r="Z69" i="4"/>
  <c r="AF3" i="1"/>
  <c r="W86" i="4"/>
  <c r="W117" i="4" s="1"/>
  <c r="W21" i="1" s="1"/>
  <c r="X85" i="4"/>
  <c r="V100" i="4"/>
  <c r="V17" i="4"/>
  <c r="W94" i="4"/>
  <c r="W118" i="4" s="1"/>
  <c r="W22" i="1" s="1"/>
  <c r="X93" i="4"/>
  <c r="V8" i="1"/>
  <c r="V10" i="1" s="1"/>
  <c r="W16" i="4"/>
  <c r="X15" i="4"/>
  <c r="X56" i="1"/>
  <c r="X57" i="1" s="1"/>
  <c r="Y2" i="1"/>
  <c r="AG9" i="4"/>
  <c r="AG99" i="4"/>
  <c r="Y54" i="4"/>
  <c r="Y110" i="4" s="1"/>
  <c r="Y14" i="1" s="1"/>
  <c r="Z53" i="4"/>
  <c r="X77" i="4"/>
  <c r="W78" i="4"/>
  <c r="W116" i="4" s="1"/>
  <c r="W38" i="2"/>
  <c r="W99" i="2"/>
  <c r="W30" i="1" s="1"/>
  <c r="V35" i="1"/>
  <c r="V38" i="1" s="1"/>
  <c r="V107" i="2"/>
  <c r="W106" i="2"/>
  <c r="W37" i="1" s="1"/>
  <c r="W73" i="2"/>
  <c r="S32" i="1"/>
  <c r="S52" i="1" s="1"/>
  <c r="S54" i="1" s="1"/>
  <c r="S58" i="1" s="1"/>
  <c r="S59" i="1"/>
  <c r="W43" i="1"/>
  <c r="W44" i="1" s="1"/>
  <c r="W113" i="2"/>
  <c r="T59" i="1"/>
  <c r="T32" i="1"/>
  <c r="T52" i="1" s="1"/>
  <c r="T54" i="1" s="1"/>
  <c r="T58" i="1" s="1"/>
  <c r="W104" i="2"/>
  <c r="W56" i="2"/>
  <c r="W26" i="2"/>
  <c r="W24" i="2"/>
  <c r="W27" i="2"/>
  <c r="X23" i="2"/>
  <c r="X90" i="2"/>
  <c r="X93" i="2" s="1"/>
  <c r="X116" i="2" s="1"/>
  <c r="X83" i="2"/>
  <c r="X86" i="2" s="1"/>
  <c r="X112" i="2" s="1"/>
  <c r="X40" i="2"/>
  <c r="X45" i="2" s="1"/>
  <c r="Y4" i="2"/>
  <c r="X80" i="2"/>
  <c r="X32" i="2"/>
  <c r="X36" i="2" s="1"/>
  <c r="W47" i="2"/>
  <c r="W100" i="2"/>
  <c r="W31" i="1" s="1"/>
  <c r="U98" i="2"/>
  <c r="U30" i="2"/>
  <c r="U119" i="2" s="1"/>
  <c r="X54" i="2"/>
  <c r="Y51" i="2"/>
  <c r="X58" i="2"/>
  <c r="X61" i="2" s="1"/>
  <c r="X65" i="2"/>
  <c r="X71" i="2" s="1"/>
  <c r="W117" i="2"/>
  <c r="W47" i="1"/>
  <c r="W48" i="1" s="1"/>
  <c r="W105" i="2"/>
  <c r="W36" i="1" s="1"/>
  <c r="W63" i="2"/>
  <c r="V28" i="2"/>
  <c r="V121" i="4" l="1"/>
  <c r="U50" i="1"/>
  <c r="W39" i="4"/>
  <c r="W105" i="4"/>
  <c r="W9" i="1" s="1"/>
  <c r="X38" i="4"/>
  <c r="Y37" i="4"/>
  <c r="V106" i="4"/>
  <c r="W13" i="1"/>
  <c r="W17" i="1" s="1"/>
  <c r="W113" i="4"/>
  <c r="W20" i="1"/>
  <c r="W23" i="1" s="1"/>
  <c r="W119" i="4"/>
  <c r="AG3" i="1"/>
  <c r="X16" i="4"/>
  <c r="Y15" i="4"/>
  <c r="V4" i="1"/>
  <c r="V5" i="1" s="1"/>
  <c r="V25" i="1" s="1"/>
  <c r="V101" i="4"/>
  <c r="X62" i="4"/>
  <c r="X111" i="4" s="1"/>
  <c r="X15" i="1" s="1"/>
  <c r="Y61" i="4"/>
  <c r="AH9" i="4"/>
  <c r="AH99" i="4"/>
  <c r="Y77" i="4"/>
  <c r="X78" i="4"/>
  <c r="X116" i="4" s="1"/>
  <c r="W100" i="4"/>
  <c r="W17" i="4"/>
  <c r="Y93" i="4"/>
  <c r="X94" i="4"/>
  <c r="X118" i="4" s="1"/>
  <c r="X22" i="1" s="1"/>
  <c r="X86" i="4"/>
  <c r="X117" i="4" s="1"/>
  <c r="X21" i="1" s="1"/>
  <c r="Y85" i="4"/>
  <c r="Z70" i="4"/>
  <c r="Z112" i="4" s="1"/>
  <c r="Z16" i="1" s="1"/>
  <c r="AA69" i="4"/>
  <c r="AI8" i="4"/>
  <c r="AJ7" i="4"/>
  <c r="W8" i="1"/>
  <c r="Z54" i="4"/>
  <c r="Z110" i="4" s="1"/>
  <c r="Z14" i="1" s="1"/>
  <c r="AA53" i="4"/>
  <c r="Y56" i="1"/>
  <c r="Y57" i="1" s="1"/>
  <c r="Z2" i="1"/>
  <c r="X47" i="4"/>
  <c r="X109" i="4" s="1"/>
  <c r="Y46" i="4"/>
  <c r="X104" i="2"/>
  <c r="X56" i="2"/>
  <c r="W35" i="1"/>
  <c r="W38" i="1" s="1"/>
  <c r="W107" i="2"/>
  <c r="X38" i="2"/>
  <c r="X99" i="2"/>
  <c r="X30" i="1" s="1"/>
  <c r="W28" i="2"/>
  <c r="X105" i="2"/>
  <c r="X36" i="1" s="1"/>
  <c r="X63" i="2"/>
  <c r="U29" i="1"/>
  <c r="U101" i="2"/>
  <c r="X47" i="1"/>
  <c r="X48" i="1" s="1"/>
  <c r="X117" i="2"/>
  <c r="V98" i="2"/>
  <c r="V30" i="2"/>
  <c r="V119" i="2" s="1"/>
  <c r="X100" i="2"/>
  <c r="X31" i="1" s="1"/>
  <c r="X47" i="2"/>
  <c r="X73" i="2"/>
  <c r="X106" i="2"/>
  <c r="X37" i="1" s="1"/>
  <c r="X43" i="1"/>
  <c r="X44" i="1" s="1"/>
  <c r="X113" i="2"/>
  <c r="Z51" i="2"/>
  <c r="Y65" i="2"/>
  <c r="Y71" i="2" s="1"/>
  <c r="Y54" i="2"/>
  <c r="Y58" i="2"/>
  <c r="Y61" i="2" s="1"/>
  <c r="Z4" i="2"/>
  <c r="Y90" i="2"/>
  <c r="Y93" i="2" s="1"/>
  <c r="Y116" i="2" s="1"/>
  <c r="Y83" i="2"/>
  <c r="Y86" i="2" s="1"/>
  <c r="Y112" i="2" s="1"/>
  <c r="Y80" i="2"/>
  <c r="Y32" i="2"/>
  <c r="Y36" i="2" s="1"/>
  <c r="Y40" i="2"/>
  <c r="Y45" i="2" s="1"/>
  <c r="X24" i="2"/>
  <c r="Y23" i="2"/>
  <c r="X27" i="2"/>
  <c r="X26" i="2"/>
  <c r="W121" i="4" l="1"/>
  <c r="V50" i="1"/>
  <c r="W106" i="4"/>
  <c r="W10" i="1"/>
  <c r="Z37" i="4"/>
  <c r="Y38" i="4"/>
  <c r="X105" i="4"/>
  <c r="X9" i="1" s="1"/>
  <c r="X39" i="4"/>
  <c r="X8" i="1"/>
  <c r="X20" i="1"/>
  <c r="X23" i="1" s="1"/>
  <c r="X119" i="4"/>
  <c r="Z46" i="4"/>
  <c r="Y47" i="4"/>
  <c r="Y109" i="4" s="1"/>
  <c r="Z56" i="1"/>
  <c r="Z57" i="1" s="1"/>
  <c r="AA2" i="1"/>
  <c r="AJ8" i="4"/>
  <c r="AK7" i="4"/>
  <c r="Y86" i="4"/>
  <c r="Y117" i="4" s="1"/>
  <c r="Y21" i="1" s="1"/>
  <c r="Z85" i="4"/>
  <c r="Y78" i="4"/>
  <c r="Y116" i="4" s="1"/>
  <c r="Z77" i="4"/>
  <c r="X13" i="1"/>
  <c r="X17" i="1" s="1"/>
  <c r="X113" i="4"/>
  <c r="AI99" i="4"/>
  <c r="AI9" i="4"/>
  <c r="W4" i="1"/>
  <c r="W5" i="1" s="1"/>
  <c r="W101" i="4"/>
  <c r="AH3" i="1"/>
  <c r="Y16" i="4"/>
  <c r="Z15" i="4"/>
  <c r="Y94" i="4"/>
  <c r="Y118" i="4" s="1"/>
  <c r="Y22" i="1" s="1"/>
  <c r="Z93" i="4"/>
  <c r="Z61" i="4"/>
  <c r="Y62" i="4"/>
  <c r="Y111" i="4" s="1"/>
  <c r="Y15" i="1" s="1"/>
  <c r="AA54" i="4"/>
  <c r="AA110" i="4" s="1"/>
  <c r="AA14" i="1" s="1"/>
  <c r="AB53" i="4"/>
  <c r="AA70" i="4"/>
  <c r="AA112" i="4" s="1"/>
  <c r="AA16" i="1" s="1"/>
  <c r="AB69" i="4"/>
  <c r="X17" i="4"/>
  <c r="X121" i="4" s="1"/>
  <c r="X100" i="4"/>
  <c r="X28" i="2"/>
  <c r="X30" i="2" s="1"/>
  <c r="X119" i="2" s="1"/>
  <c r="Y56" i="2"/>
  <c r="Y104" i="2"/>
  <c r="X107" i="2"/>
  <c r="X35" i="1"/>
  <c r="X38" i="1" s="1"/>
  <c r="Y100" i="2"/>
  <c r="Y31" i="1" s="1"/>
  <c r="Y47" i="2"/>
  <c r="Y73" i="2"/>
  <c r="Y106" i="2"/>
  <c r="Y37" i="1" s="1"/>
  <c r="W98" i="2"/>
  <c r="W30" i="2"/>
  <c r="W119" i="2" s="1"/>
  <c r="Y99" i="2"/>
  <c r="Y30" i="1" s="1"/>
  <c r="Y38" i="2"/>
  <c r="Z83" i="2"/>
  <c r="Z86" i="2" s="1"/>
  <c r="Z112" i="2" s="1"/>
  <c r="Z32" i="2"/>
  <c r="Z36" i="2" s="1"/>
  <c r="AA4" i="2"/>
  <c r="Z90" i="2"/>
  <c r="Z93" i="2" s="1"/>
  <c r="Z116" i="2" s="1"/>
  <c r="Z80" i="2"/>
  <c r="Z40" i="2"/>
  <c r="Z45" i="2" s="1"/>
  <c r="Z58" i="2"/>
  <c r="Z61" i="2" s="1"/>
  <c r="Z65" i="2"/>
  <c r="Z71" i="2" s="1"/>
  <c r="Z54" i="2"/>
  <c r="AA51" i="2"/>
  <c r="V29" i="1"/>
  <c r="V101" i="2"/>
  <c r="U59" i="1"/>
  <c r="U32" i="1"/>
  <c r="U52" i="1" s="1"/>
  <c r="U54" i="1" s="1"/>
  <c r="U58" i="1" s="1"/>
  <c r="Y113" i="2"/>
  <c r="Y43" i="1"/>
  <c r="Y44" i="1" s="1"/>
  <c r="Y47" i="1"/>
  <c r="Y48" i="1" s="1"/>
  <c r="Y117" i="2"/>
  <c r="Y27" i="2"/>
  <c r="Z23" i="2"/>
  <c r="Y26" i="2"/>
  <c r="Y24" i="2"/>
  <c r="Y105" i="2"/>
  <c r="Y36" i="1" s="1"/>
  <c r="Y63" i="2"/>
  <c r="X106" i="4" l="1"/>
  <c r="W25" i="1"/>
  <c r="X10" i="1"/>
  <c r="X50" i="1"/>
  <c r="W50" i="1"/>
  <c r="AA37" i="4"/>
  <c r="Z38" i="4"/>
  <c r="Y105" i="4"/>
  <c r="Y9" i="1" s="1"/>
  <c r="Y39" i="4"/>
  <c r="AC69" i="4"/>
  <c r="AB70" i="4"/>
  <c r="AB112" i="4" s="1"/>
  <c r="AB16" i="1" s="1"/>
  <c r="Z62" i="4"/>
  <c r="Z111" i="4" s="1"/>
  <c r="Z15" i="1" s="1"/>
  <c r="AA61" i="4"/>
  <c r="AI3" i="1"/>
  <c r="Z94" i="4"/>
  <c r="Z118" i="4" s="1"/>
  <c r="Z22" i="1" s="1"/>
  <c r="AA93" i="4"/>
  <c r="Y13" i="1"/>
  <c r="Y17" i="1" s="1"/>
  <c r="Y113" i="4"/>
  <c r="AB54" i="4"/>
  <c r="AB110" i="4" s="1"/>
  <c r="AB14" i="1" s="1"/>
  <c r="AC53" i="4"/>
  <c r="Y100" i="4"/>
  <c r="Y17" i="4"/>
  <c r="Y20" i="1"/>
  <c r="Y23" i="1" s="1"/>
  <c r="Y119" i="4"/>
  <c r="AJ99" i="4"/>
  <c r="AJ9" i="4"/>
  <c r="Z47" i="4"/>
  <c r="Z109" i="4" s="1"/>
  <c r="AA46" i="4"/>
  <c r="X4" i="1"/>
  <c r="X5" i="1" s="1"/>
  <c r="X101" i="4"/>
  <c r="Z16" i="4"/>
  <c r="AA15" i="4"/>
  <c r="Z78" i="4"/>
  <c r="Z116" i="4" s="1"/>
  <c r="AA77" i="4"/>
  <c r="AL7" i="4"/>
  <c r="AK8" i="4"/>
  <c r="Y8" i="1"/>
  <c r="AA85" i="4"/>
  <c r="Z86" i="4"/>
  <c r="Z117" i="4" s="1"/>
  <c r="Z21" i="1" s="1"/>
  <c r="AA56" i="1"/>
  <c r="AA57" i="1" s="1"/>
  <c r="AB2" i="1"/>
  <c r="Y28" i="2"/>
  <c r="Y30" i="2" s="1"/>
  <c r="Y119" i="2" s="1"/>
  <c r="X98" i="2"/>
  <c r="X101" i="2" s="1"/>
  <c r="Z100" i="2"/>
  <c r="Z31" i="1" s="1"/>
  <c r="Z47" i="2"/>
  <c r="Z99" i="2"/>
  <c r="Z30" i="1" s="1"/>
  <c r="Z38" i="2"/>
  <c r="Z104" i="2"/>
  <c r="Z56" i="2"/>
  <c r="Z43" i="1"/>
  <c r="Z44" i="1" s="1"/>
  <c r="Z113" i="2"/>
  <c r="W29" i="1"/>
  <c r="W101" i="2"/>
  <c r="Y35" i="1"/>
  <c r="Y38" i="1" s="1"/>
  <c r="Y107" i="2"/>
  <c r="Z26" i="2"/>
  <c r="AA23" i="2"/>
  <c r="Z24" i="2"/>
  <c r="Z27" i="2"/>
  <c r="Z106" i="2"/>
  <c r="Z37" i="1" s="1"/>
  <c r="Z73" i="2"/>
  <c r="Z47" i="1"/>
  <c r="Z48" i="1" s="1"/>
  <c r="Z117" i="2"/>
  <c r="AA65" i="2"/>
  <c r="AA71" i="2" s="1"/>
  <c r="AA58" i="2"/>
  <c r="AA61" i="2" s="1"/>
  <c r="AA54" i="2"/>
  <c r="AB51" i="2"/>
  <c r="V32" i="1"/>
  <c r="V52" i="1" s="1"/>
  <c r="V54" i="1" s="1"/>
  <c r="V58" i="1" s="1"/>
  <c r="V59" i="1"/>
  <c r="Z105" i="2"/>
  <c r="Z36" i="1" s="1"/>
  <c r="Z63" i="2"/>
  <c r="AA80" i="2"/>
  <c r="AA90" i="2"/>
  <c r="AA93" i="2" s="1"/>
  <c r="AA116" i="2" s="1"/>
  <c r="AA40" i="2"/>
  <c r="AA45" i="2" s="1"/>
  <c r="AA83" i="2"/>
  <c r="AA86" i="2" s="1"/>
  <c r="AA112" i="2" s="1"/>
  <c r="AA32" i="2"/>
  <c r="AA36" i="2" s="1"/>
  <c r="AB4" i="2"/>
  <c r="Y121" i="4" l="1"/>
  <c r="Y50" i="1" s="1"/>
  <c r="Y10" i="1"/>
  <c r="X25" i="1"/>
  <c r="Y106" i="4"/>
  <c r="Y98" i="2"/>
  <c r="AA38" i="4"/>
  <c r="AB37" i="4"/>
  <c r="Z39" i="4"/>
  <c r="Z105" i="4"/>
  <c r="Z9" i="1" s="1"/>
  <c r="Z13" i="1"/>
  <c r="Z17" i="1" s="1"/>
  <c r="Z113" i="4"/>
  <c r="Z8" i="1"/>
  <c r="AA62" i="4"/>
  <c r="AA111" i="4" s="1"/>
  <c r="AA15" i="1" s="1"/>
  <c r="AB61" i="4"/>
  <c r="AA86" i="4"/>
  <c r="AA117" i="4" s="1"/>
  <c r="AA21" i="1" s="1"/>
  <c r="AB85" i="4"/>
  <c r="AK9" i="4"/>
  <c r="AK99" i="4"/>
  <c r="AA16" i="4"/>
  <c r="AB15" i="4"/>
  <c r="AJ3" i="1"/>
  <c r="Y4" i="1"/>
  <c r="Y5" i="1" s="1"/>
  <c r="Y25" i="1" s="1"/>
  <c r="Y101" i="4"/>
  <c r="AA78" i="4"/>
  <c r="AA116" i="4" s="1"/>
  <c r="AB77" i="4"/>
  <c r="AC70" i="4"/>
  <c r="AC112" i="4" s="1"/>
  <c r="AC16" i="1" s="1"/>
  <c r="AD69" i="4"/>
  <c r="Z20" i="1"/>
  <c r="Z23" i="1" s="1"/>
  <c r="Z119" i="4"/>
  <c r="AB56" i="1"/>
  <c r="AB57" i="1" s="1"/>
  <c r="AC2" i="1"/>
  <c r="AL8" i="4"/>
  <c r="AM7" i="4"/>
  <c r="Z100" i="4"/>
  <c r="Z17" i="4"/>
  <c r="AA47" i="4"/>
  <c r="AA109" i="4" s="1"/>
  <c r="AB46" i="4"/>
  <c r="AC54" i="4"/>
  <c r="AC110" i="4" s="1"/>
  <c r="AC14" i="1" s="1"/>
  <c r="AD53" i="4"/>
  <c r="AA94" i="4"/>
  <c r="AA118" i="4" s="1"/>
  <c r="AA22" i="1" s="1"/>
  <c r="AB93" i="4"/>
  <c r="X29" i="1"/>
  <c r="X59" i="1" s="1"/>
  <c r="AA38" i="2"/>
  <c r="AA99" i="2"/>
  <c r="AA30" i="1" s="1"/>
  <c r="AA105" i="2"/>
  <c r="AA36" i="1" s="1"/>
  <c r="AA63" i="2"/>
  <c r="AA26" i="2"/>
  <c r="AA24" i="2"/>
  <c r="AA27" i="2"/>
  <c r="AB23" i="2"/>
  <c r="AA113" i="2"/>
  <c r="AA43" i="1"/>
  <c r="AA44" i="1" s="1"/>
  <c r="AA106" i="2"/>
  <c r="AA37" i="1" s="1"/>
  <c r="AA73" i="2"/>
  <c r="W59" i="1"/>
  <c r="W32" i="1"/>
  <c r="W52" i="1" s="1"/>
  <c r="W54" i="1" s="1"/>
  <c r="W58" i="1" s="1"/>
  <c r="Z35" i="1"/>
  <c r="Z38" i="1" s="1"/>
  <c r="Z107" i="2"/>
  <c r="AA100" i="2"/>
  <c r="AA31" i="1" s="1"/>
  <c r="AA47" i="2"/>
  <c r="AB65" i="2"/>
  <c r="AB71" i="2" s="1"/>
  <c r="AB54" i="2"/>
  <c r="AC51" i="2"/>
  <c r="AB58" i="2"/>
  <c r="AB61" i="2" s="1"/>
  <c r="AB90" i="2"/>
  <c r="AB93" i="2" s="1"/>
  <c r="AB116" i="2" s="1"/>
  <c r="AB80" i="2"/>
  <c r="AB83" i="2"/>
  <c r="AB86" i="2" s="1"/>
  <c r="AB112" i="2" s="1"/>
  <c r="AB32" i="2"/>
  <c r="AB36" i="2" s="1"/>
  <c r="AB40" i="2"/>
  <c r="AB45" i="2" s="1"/>
  <c r="AC4" i="2"/>
  <c r="AA47" i="1"/>
  <c r="AA48" i="1" s="1"/>
  <c r="AA117" i="2"/>
  <c r="AA104" i="2"/>
  <c r="AA56" i="2"/>
  <c r="Z28" i="2"/>
  <c r="Y101" i="2"/>
  <c r="Y29" i="1"/>
  <c r="Z121" i="4" l="1"/>
  <c r="X32" i="1"/>
  <c r="X52" i="1" s="1"/>
  <c r="X54" i="1" s="1"/>
  <c r="X58" i="1" s="1"/>
  <c r="Z10" i="1"/>
  <c r="Z106" i="4"/>
  <c r="AA105" i="4"/>
  <c r="AA9" i="1" s="1"/>
  <c r="AA39" i="4"/>
  <c r="AB38" i="4"/>
  <c r="AC37" i="4"/>
  <c r="Z4" i="1"/>
  <c r="Z5" i="1" s="1"/>
  <c r="Z101" i="4"/>
  <c r="AA20" i="1"/>
  <c r="AA23" i="1" s="1"/>
  <c r="AA119" i="4"/>
  <c r="AA100" i="4"/>
  <c r="AA17" i="4"/>
  <c r="AA121" i="4" s="1"/>
  <c r="AB94" i="4"/>
  <c r="AB118" i="4" s="1"/>
  <c r="AB22" i="1" s="1"/>
  <c r="AC93" i="4"/>
  <c r="AM8" i="4"/>
  <c r="AN7" i="4"/>
  <c r="AD70" i="4"/>
  <c r="AD112" i="4" s="1"/>
  <c r="AD16" i="1" s="1"/>
  <c r="AE69" i="4"/>
  <c r="AA13" i="1"/>
  <c r="AA17" i="1" s="1"/>
  <c r="AA113" i="4"/>
  <c r="AL9" i="4"/>
  <c r="AL99" i="4"/>
  <c r="AB47" i="4"/>
  <c r="AB109" i="4" s="1"/>
  <c r="AC46" i="4"/>
  <c r="AK3" i="1"/>
  <c r="AD54" i="4"/>
  <c r="AD110" i="4" s="1"/>
  <c r="AD14" i="1" s="1"/>
  <c r="AE53" i="4"/>
  <c r="AD2" i="1"/>
  <c r="AC56" i="1"/>
  <c r="AC57" i="1" s="1"/>
  <c r="AC77" i="4"/>
  <c r="AB78" i="4"/>
  <c r="AB116" i="4" s="1"/>
  <c r="AB16" i="4"/>
  <c r="AC15" i="4"/>
  <c r="AC85" i="4"/>
  <c r="AB86" i="4"/>
  <c r="AB117" i="4" s="1"/>
  <c r="AB21" i="1" s="1"/>
  <c r="AB62" i="4"/>
  <c r="AB111" i="4" s="1"/>
  <c r="AB15" i="1" s="1"/>
  <c r="AC61" i="4"/>
  <c r="AA8" i="1"/>
  <c r="AA106" i="4"/>
  <c r="AB43" i="1"/>
  <c r="AB44" i="1" s="1"/>
  <c r="AB113" i="2"/>
  <c r="AB24" i="2"/>
  <c r="AC23" i="2"/>
  <c r="AB26" i="2"/>
  <c r="AB27" i="2"/>
  <c r="AC83" i="2"/>
  <c r="AC86" i="2" s="1"/>
  <c r="AC112" i="2" s="1"/>
  <c r="AC90" i="2"/>
  <c r="AC93" i="2" s="1"/>
  <c r="AC116" i="2" s="1"/>
  <c r="AC80" i="2"/>
  <c r="AC40" i="2"/>
  <c r="AC45" i="2" s="1"/>
  <c r="AD4" i="2"/>
  <c r="AC32" i="2"/>
  <c r="AC36" i="2" s="1"/>
  <c r="AA35" i="1"/>
  <c r="AA38" i="1" s="1"/>
  <c r="AA107" i="2"/>
  <c r="AB117" i="2"/>
  <c r="AB47" i="1"/>
  <c r="AB48" i="1" s="1"/>
  <c r="AB106" i="2"/>
  <c r="AB37" i="1" s="1"/>
  <c r="AB73" i="2"/>
  <c r="AA28" i="2"/>
  <c r="Z98" i="2"/>
  <c r="Z30" i="2"/>
  <c r="Z119" i="2" s="1"/>
  <c r="Z50" i="1" s="1"/>
  <c r="AC65" i="2"/>
  <c r="AC71" i="2" s="1"/>
  <c r="AC58" i="2"/>
  <c r="AC61" i="2" s="1"/>
  <c r="AD51" i="2"/>
  <c r="AC54" i="2"/>
  <c r="AB56" i="2"/>
  <c r="AB104" i="2"/>
  <c r="Y32" i="1"/>
  <c r="Y52" i="1" s="1"/>
  <c r="Y54" i="1" s="1"/>
  <c r="Y58" i="1" s="1"/>
  <c r="Y59" i="1"/>
  <c r="AB100" i="2"/>
  <c r="AB31" i="1" s="1"/>
  <c r="AB47" i="2"/>
  <c r="AB38" i="2"/>
  <c r="AB99" i="2"/>
  <c r="AB30" i="1" s="1"/>
  <c r="AB105" i="2"/>
  <c r="AB36" i="1" s="1"/>
  <c r="AB63" i="2"/>
  <c r="Z25" i="1" l="1"/>
  <c r="AA10" i="1"/>
  <c r="AB39" i="4"/>
  <c r="AB105" i="4"/>
  <c r="AB9" i="1" s="1"/>
  <c r="AC38" i="4"/>
  <c r="AD37" i="4"/>
  <c r="AD56" i="1"/>
  <c r="AD57" i="1" s="1"/>
  <c r="AE2" i="1"/>
  <c r="AC86" i="4"/>
  <c r="AC117" i="4" s="1"/>
  <c r="AC21" i="1" s="1"/>
  <c r="AD85" i="4"/>
  <c r="AB20" i="1"/>
  <c r="AB23" i="1" s="1"/>
  <c r="AB119" i="4"/>
  <c r="AE54" i="4"/>
  <c r="AE110" i="4" s="1"/>
  <c r="AE14" i="1" s="1"/>
  <c r="AF53" i="4"/>
  <c r="AC47" i="4"/>
  <c r="AC109" i="4" s="1"/>
  <c r="AD46" i="4"/>
  <c r="AB17" i="4"/>
  <c r="AB100" i="4"/>
  <c r="AM99" i="4"/>
  <c r="AM9" i="4"/>
  <c r="AA4" i="1"/>
  <c r="AA5" i="1" s="1"/>
  <c r="AA101" i="4"/>
  <c r="AL3" i="1"/>
  <c r="AE70" i="4"/>
  <c r="AE112" i="4" s="1"/>
  <c r="AE16" i="1" s="1"/>
  <c r="AF69" i="4"/>
  <c r="AC94" i="4"/>
  <c r="AC118" i="4" s="1"/>
  <c r="AC22" i="1" s="1"/>
  <c r="AD93" i="4"/>
  <c r="AC62" i="4"/>
  <c r="AC111" i="4" s="1"/>
  <c r="AC15" i="1" s="1"/>
  <c r="AD61" i="4"/>
  <c r="AC16" i="4"/>
  <c r="AD15" i="4"/>
  <c r="AC78" i="4"/>
  <c r="AC116" i="4" s="1"/>
  <c r="AD77" i="4"/>
  <c r="AB13" i="1"/>
  <c r="AB17" i="1" s="1"/>
  <c r="AB113" i="4"/>
  <c r="AB8" i="1"/>
  <c r="AN8" i="4"/>
  <c r="AO7" i="4"/>
  <c r="AC56" i="2"/>
  <c r="AC104" i="2"/>
  <c r="AD58" i="2"/>
  <c r="AD61" i="2" s="1"/>
  <c r="AE51" i="2"/>
  <c r="AD54" i="2"/>
  <c r="AD65" i="2"/>
  <c r="AD71" i="2" s="1"/>
  <c r="Z29" i="1"/>
  <c r="Z101" i="2"/>
  <c r="AC99" i="2"/>
  <c r="AC30" i="1" s="1"/>
  <c r="AC38" i="2"/>
  <c r="AC47" i="1"/>
  <c r="AC48" i="1" s="1"/>
  <c r="AC117" i="2"/>
  <c r="AC27" i="2"/>
  <c r="AC24" i="2"/>
  <c r="AD23" i="2"/>
  <c r="AC26" i="2"/>
  <c r="AB35" i="1"/>
  <c r="AB38" i="1" s="1"/>
  <c r="AB107" i="2"/>
  <c r="AC63" i="2"/>
  <c r="AC105" i="2"/>
  <c r="AC36" i="1" s="1"/>
  <c r="AA30" i="2"/>
  <c r="AA119" i="2" s="1"/>
  <c r="AA50" i="1" s="1"/>
  <c r="AA98" i="2"/>
  <c r="AD83" i="2"/>
  <c r="AD86" i="2" s="1"/>
  <c r="AD112" i="2" s="1"/>
  <c r="AD32" i="2"/>
  <c r="AD36" i="2" s="1"/>
  <c r="AE4" i="2"/>
  <c r="AD90" i="2"/>
  <c r="AD93" i="2" s="1"/>
  <c r="AD116" i="2" s="1"/>
  <c r="AD80" i="2"/>
  <c r="AD40" i="2"/>
  <c r="AD45" i="2" s="1"/>
  <c r="AC43" i="1"/>
  <c r="AC44" i="1" s="1"/>
  <c r="AC113" i="2"/>
  <c r="AB28" i="2"/>
  <c r="AC73" i="2"/>
  <c r="AC106" i="2"/>
  <c r="AC37" i="1" s="1"/>
  <c r="AC47" i="2"/>
  <c r="AC100" i="2"/>
  <c r="AC31" i="1" s="1"/>
  <c r="AB121" i="4" l="1"/>
  <c r="AB106" i="4"/>
  <c r="AB10" i="1"/>
  <c r="AC105" i="4"/>
  <c r="AC9" i="1" s="1"/>
  <c r="AC39" i="4"/>
  <c r="AD38" i="4"/>
  <c r="AE37" i="4"/>
  <c r="AA25" i="1"/>
  <c r="AC100" i="4"/>
  <c r="AC17" i="4"/>
  <c r="AD62" i="4"/>
  <c r="AD111" i="4" s="1"/>
  <c r="AD15" i="1" s="1"/>
  <c r="AE61" i="4"/>
  <c r="AC8" i="1"/>
  <c r="AN99" i="4"/>
  <c r="AN9" i="4"/>
  <c r="AC113" i="4"/>
  <c r="AC13" i="1"/>
  <c r="AC17" i="1" s="1"/>
  <c r="AM3" i="1"/>
  <c r="AB4" i="1"/>
  <c r="AB5" i="1" s="1"/>
  <c r="AB25" i="1" s="1"/>
  <c r="AB101" i="4"/>
  <c r="AP7" i="4"/>
  <c r="AO8" i="4"/>
  <c r="AE77" i="4"/>
  <c r="AD78" i="4"/>
  <c r="AD116" i="4" s="1"/>
  <c r="AF70" i="4"/>
  <c r="AF112" i="4" s="1"/>
  <c r="AF16" i="1" s="1"/>
  <c r="AG69" i="4"/>
  <c r="AE46" i="4"/>
  <c r="AD47" i="4"/>
  <c r="AD109" i="4" s="1"/>
  <c r="AC20" i="1"/>
  <c r="AC23" i="1" s="1"/>
  <c r="AC119" i="4"/>
  <c r="AE15" i="4"/>
  <c r="AD16" i="4"/>
  <c r="AD94" i="4"/>
  <c r="AD118" i="4" s="1"/>
  <c r="AD22" i="1" s="1"/>
  <c r="AE93" i="4"/>
  <c r="AF54" i="4"/>
  <c r="AF110" i="4" s="1"/>
  <c r="AF14" i="1" s="1"/>
  <c r="AG53" i="4"/>
  <c r="AD86" i="4"/>
  <c r="AD117" i="4" s="1"/>
  <c r="AD21" i="1" s="1"/>
  <c r="AE85" i="4"/>
  <c r="AE56" i="1"/>
  <c r="AE57" i="1" s="1"/>
  <c r="AF2" i="1"/>
  <c r="AE80" i="2"/>
  <c r="AE40" i="2"/>
  <c r="AE45" i="2" s="1"/>
  <c r="AE90" i="2"/>
  <c r="AE93" i="2" s="1"/>
  <c r="AE116" i="2" s="1"/>
  <c r="AF4" i="2"/>
  <c r="AE32" i="2"/>
  <c r="AE36" i="2" s="1"/>
  <c r="AE83" i="2"/>
  <c r="AE86" i="2" s="1"/>
  <c r="AE112" i="2" s="1"/>
  <c r="AD56" i="2"/>
  <c r="AD104" i="2"/>
  <c r="AB98" i="2"/>
  <c r="AB30" i="2"/>
  <c r="AB119" i="2" s="1"/>
  <c r="AD113" i="2"/>
  <c r="AD43" i="1"/>
  <c r="AD44" i="1" s="1"/>
  <c r="AD26" i="2"/>
  <c r="AD27" i="2"/>
  <c r="AE23" i="2"/>
  <c r="AD24" i="2"/>
  <c r="Z59" i="1"/>
  <c r="Z32" i="1"/>
  <c r="Z52" i="1" s="1"/>
  <c r="Z54" i="1" s="1"/>
  <c r="Z58" i="1" s="1"/>
  <c r="AD105" i="2"/>
  <c r="AD36" i="1" s="1"/>
  <c r="AD63" i="2"/>
  <c r="AD47" i="1"/>
  <c r="AD48" i="1" s="1"/>
  <c r="AD117" i="2"/>
  <c r="AA29" i="1"/>
  <c r="AA101" i="2"/>
  <c r="AC28" i="2"/>
  <c r="AD106" i="2"/>
  <c r="AD37" i="1" s="1"/>
  <c r="AD73" i="2"/>
  <c r="AC107" i="2"/>
  <c r="AC35" i="1"/>
  <c r="AC38" i="1" s="1"/>
  <c r="AD47" i="2"/>
  <c r="AD100" i="2"/>
  <c r="AD31" i="1" s="1"/>
  <c r="AD99" i="2"/>
  <c r="AD30" i="1" s="1"/>
  <c r="AD38" i="2"/>
  <c r="AE65" i="2"/>
  <c r="AE71" i="2" s="1"/>
  <c r="AE58" i="2"/>
  <c r="AE61" i="2" s="1"/>
  <c r="AE54" i="2"/>
  <c r="AF51" i="2"/>
  <c r="AC121" i="4" l="1"/>
  <c r="AB50" i="1"/>
  <c r="AF37" i="4"/>
  <c r="AE38" i="4"/>
  <c r="AC106" i="4"/>
  <c r="AD105" i="4"/>
  <c r="AD9" i="1" s="1"/>
  <c r="AD39" i="4"/>
  <c r="AC10" i="1"/>
  <c r="AE16" i="4"/>
  <c r="AF15" i="4"/>
  <c r="AF56" i="1"/>
  <c r="AF57" i="1" s="1"/>
  <c r="AG2" i="1"/>
  <c r="AG54" i="4"/>
  <c r="AG110" i="4" s="1"/>
  <c r="AG14" i="1" s="1"/>
  <c r="AH53" i="4"/>
  <c r="AG70" i="4"/>
  <c r="AG112" i="4" s="1"/>
  <c r="AG16" i="1" s="1"/>
  <c r="AH69" i="4"/>
  <c r="AE62" i="4"/>
  <c r="AE111" i="4" s="1"/>
  <c r="AE15" i="1" s="1"/>
  <c r="AF61" i="4"/>
  <c r="AQ7" i="4"/>
  <c r="AQ8" i="4" s="1"/>
  <c r="AP8" i="4"/>
  <c r="AN3" i="1"/>
  <c r="AE47" i="4"/>
  <c r="AE109" i="4" s="1"/>
  <c r="AF46" i="4"/>
  <c r="AE78" i="4"/>
  <c r="AE116" i="4" s="1"/>
  <c r="AF77" i="4"/>
  <c r="AD8" i="1"/>
  <c r="AD10" i="1" s="1"/>
  <c r="AC4" i="1"/>
  <c r="AC5" i="1" s="1"/>
  <c r="AC101" i="4"/>
  <c r="AF93" i="4"/>
  <c r="AE94" i="4"/>
  <c r="AE118" i="4" s="1"/>
  <c r="AE22" i="1" s="1"/>
  <c r="AO9" i="4"/>
  <c r="AO99" i="4"/>
  <c r="AE86" i="4"/>
  <c r="AE117" i="4" s="1"/>
  <c r="AE21" i="1" s="1"/>
  <c r="AF85" i="4"/>
  <c r="AD100" i="4"/>
  <c r="AD17" i="4"/>
  <c r="AD113" i="4"/>
  <c r="AD13" i="1"/>
  <c r="AD17" i="1" s="1"/>
  <c r="AD119" i="4"/>
  <c r="AD20" i="1"/>
  <c r="AD23" i="1" s="1"/>
  <c r="AF58" i="2"/>
  <c r="AF61" i="2" s="1"/>
  <c r="AF54" i="2"/>
  <c r="AG51" i="2"/>
  <c r="AF65" i="2"/>
  <c r="AF71" i="2" s="1"/>
  <c r="AE43" i="1"/>
  <c r="AE44" i="1" s="1"/>
  <c r="AE113" i="2"/>
  <c r="AE105" i="2"/>
  <c r="AE36" i="1" s="1"/>
  <c r="AE63" i="2"/>
  <c r="AD28" i="2"/>
  <c r="AD107" i="2"/>
  <c r="AD35" i="1"/>
  <c r="AD38" i="1" s="1"/>
  <c r="AF90" i="2"/>
  <c r="AF93" i="2" s="1"/>
  <c r="AF116" i="2" s="1"/>
  <c r="AF80" i="2"/>
  <c r="AF32" i="2"/>
  <c r="AF36" i="2" s="1"/>
  <c r="AF83" i="2"/>
  <c r="AF86" i="2" s="1"/>
  <c r="AF112" i="2" s="1"/>
  <c r="AF40" i="2"/>
  <c r="AF45" i="2" s="1"/>
  <c r="AG4" i="2"/>
  <c r="AE73" i="2"/>
  <c r="AE106" i="2"/>
  <c r="AE37" i="1" s="1"/>
  <c r="AA32" i="1"/>
  <c r="AA52" i="1" s="1"/>
  <c r="AA54" i="1" s="1"/>
  <c r="AA58" i="1" s="1"/>
  <c r="AA59" i="1"/>
  <c r="AF23" i="2"/>
  <c r="AE26" i="2"/>
  <c r="AE24" i="2"/>
  <c r="AE27" i="2"/>
  <c r="AE117" i="2"/>
  <c r="AE47" i="1"/>
  <c r="AE48" i="1" s="1"/>
  <c r="AE100" i="2"/>
  <c r="AE31" i="1" s="1"/>
  <c r="AE47" i="2"/>
  <c r="AE104" i="2"/>
  <c r="AE56" i="2"/>
  <c r="AC98" i="2"/>
  <c r="AC30" i="2"/>
  <c r="AC119" i="2" s="1"/>
  <c r="AB29" i="1"/>
  <c r="AB101" i="2"/>
  <c r="AE99" i="2"/>
  <c r="AE30" i="1" s="1"/>
  <c r="AE38" i="2"/>
  <c r="AD121" i="4" l="1"/>
  <c r="AC50" i="1"/>
  <c r="AC25" i="1"/>
  <c r="AD106" i="4"/>
  <c r="AG37" i="4"/>
  <c r="AF38" i="4"/>
  <c r="AE39" i="4"/>
  <c r="AE105" i="4"/>
  <c r="AE9" i="1" s="1"/>
  <c r="AE100" i="4"/>
  <c r="AE17" i="4"/>
  <c r="AE13" i="1"/>
  <c r="AE17" i="1" s="1"/>
  <c r="AE113" i="4"/>
  <c r="AG56" i="1"/>
  <c r="AG57" i="1" s="1"/>
  <c r="AH2" i="1"/>
  <c r="AD4" i="1"/>
  <c r="AD5" i="1" s="1"/>
  <c r="AD25" i="1" s="1"/>
  <c r="AD101" i="4"/>
  <c r="AO3" i="1"/>
  <c r="AF78" i="4"/>
  <c r="AF116" i="4" s="1"/>
  <c r="AG77" i="4"/>
  <c r="AQ99" i="4"/>
  <c r="AQ9" i="4"/>
  <c r="AE8" i="1"/>
  <c r="AF47" i="4"/>
  <c r="AF109" i="4" s="1"/>
  <c r="AG46" i="4"/>
  <c r="AG93" i="4"/>
  <c r="AF94" i="4"/>
  <c r="AF118" i="4" s="1"/>
  <c r="AF22" i="1" s="1"/>
  <c r="AP9" i="4"/>
  <c r="AP99" i="4"/>
  <c r="AH70" i="4"/>
  <c r="AH112" i="4" s="1"/>
  <c r="AH16" i="1" s="1"/>
  <c r="AI69" i="4"/>
  <c r="AG85" i="4"/>
  <c r="AF86" i="4"/>
  <c r="AF117" i="4" s="1"/>
  <c r="AF21" i="1" s="1"/>
  <c r="AE119" i="4"/>
  <c r="AE20" i="1"/>
  <c r="AE23" i="1" s="1"/>
  <c r="AF62" i="4"/>
  <c r="AF111" i="4" s="1"/>
  <c r="AF15" i="1" s="1"/>
  <c r="AG61" i="4"/>
  <c r="AH54" i="4"/>
  <c r="AH110" i="4" s="1"/>
  <c r="AH14" i="1" s="1"/>
  <c r="AI53" i="4"/>
  <c r="AF16" i="4"/>
  <c r="AG15" i="4"/>
  <c r="AF24" i="2"/>
  <c r="AG23" i="2"/>
  <c r="AF26" i="2"/>
  <c r="AF27" i="2"/>
  <c r="AF104" i="2"/>
  <c r="AF56" i="2"/>
  <c r="AC29" i="1"/>
  <c r="AC101" i="2"/>
  <c r="AG90" i="2"/>
  <c r="AG93" i="2" s="1"/>
  <c r="AG116" i="2" s="1"/>
  <c r="AG80" i="2"/>
  <c r="AG83" i="2"/>
  <c r="AG86" i="2" s="1"/>
  <c r="AG112" i="2" s="1"/>
  <c r="AG32" i="2"/>
  <c r="AG36" i="2" s="1"/>
  <c r="AG40" i="2"/>
  <c r="AG45" i="2" s="1"/>
  <c r="AH4" i="2"/>
  <c r="AD98" i="2"/>
  <c r="AD30" i="2"/>
  <c r="AD119" i="2" s="1"/>
  <c r="AF105" i="2"/>
  <c r="AF36" i="1" s="1"/>
  <c r="AF63" i="2"/>
  <c r="AE28" i="2"/>
  <c r="AF100" i="2"/>
  <c r="AF31" i="1" s="1"/>
  <c r="AF47" i="2"/>
  <c r="AF47" i="1"/>
  <c r="AF48" i="1" s="1"/>
  <c r="AF117" i="2"/>
  <c r="AF106" i="2"/>
  <c r="AF37" i="1" s="1"/>
  <c r="AF73" i="2"/>
  <c r="AF38" i="2"/>
  <c r="AF99" i="2"/>
  <c r="AF30" i="1" s="1"/>
  <c r="AB59" i="1"/>
  <c r="AB32" i="1"/>
  <c r="AB52" i="1" s="1"/>
  <c r="AB54" i="1" s="1"/>
  <c r="AB58" i="1" s="1"/>
  <c r="AE35" i="1"/>
  <c r="AE38" i="1" s="1"/>
  <c r="AE107" i="2"/>
  <c r="AF43" i="1"/>
  <c r="AF44" i="1" s="1"/>
  <c r="AF113" i="2"/>
  <c r="AG65" i="2"/>
  <c r="AG71" i="2" s="1"/>
  <c r="AG54" i="2"/>
  <c r="AH51" i="2"/>
  <c r="AG58" i="2"/>
  <c r="AG61" i="2" s="1"/>
  <c r="AE121" i="4" l="1"/>
  <c r="AD50" i="1"/>
  <c r="AE106" i="4"/>
  <c r="AE10" i="1"/>
  <c r="AG38" i="4"/>
  <c r="AH37" i="4"/>
  <c r="AF39" i="4"/>
  <c r="AF105" i="4"/>
  <c r="AF9" i="1" s="1"/>
  <c r="AP3" i="1"/>
  <c r="AG16" i="4"/>
  <c r="AH15" i="4"/>
  <c r="AF17" i="4"/>
  <c r="AF100" i="4"/>
  <c r="AI70" i="4"/>
  <c r="AI112" i="4" s="1"/>
  <c r="AI16" i="1" s="1"/>
  <c r="AJ69" i="4"/>
  <c r="AF20" i="1"/>
  <c r="AF23" i="1" s="1"/>
  <c r="AF119" i="4"/>
  <c r="AF8" i="1"/>
  <c r="AE4" i="1"/>
  <c r="AE5" i="1" s="1"/>
  <c r="AE101" i="4"/>
  <c r="AG47" i="4"/>
  <c r="AG109" i="4" s="1"/>
  <c r="AH46" i="4"/>
  <c r="AH85" i="4"/>
  <c r="AG86" i="4"/>
  <c r="AG117" i="4" s="1"/>
  <c r="AG21" i="1" s="1"/>
  <c r="AF13" i="1"/>
  <c r="AF17" i="1" s="1"/>
  <c r="AF113" i="4"/>
  <c r="AG78" i="4"/>
  <c r="AG116" i="4" s="1"/>
  <c r="AH77" i="4"/>
  <c r="AI54" i="4"/>
  <c r="AI110" i="4" s="1"/>
  <c r="AI14" i="1" s="1"/>
  <c r="AJ53" i="4"/>
  <c r="AG62" i="4"/>
  <c r="AG111" i="4" s="1"/>
  <c r="AG15" i="1" s="1"/>
  <c r="AH61" i="4"/>
  <c r="AG94" i="4"/>
  <c r="AG118" i="4" s="1"/>
  <c r="AG22" i="1" s="1"/>
  <c r="AH93" i="4"/>
  <c r="AQ3" i="1"/>
  <c r="AH56" i="1"/>
  <c r="AH57" i="1" s="1"/>
  <c r="AI2" i="1"/>
  <c r="AF28" i="2"/>
  <c r="AF30" i="2" s="1"/>
  <c r="AF119" i="2" s="1"/>
  <c r="AG105" i="2"/>
  <c r="AG36" i="1" s="1"/>
  <c r="AG63" i="2"/>
  <c r="AG100" i="2"/>
  <c r="AG31" i="1" s="1"/>
  <c r="AG47" i="2"/>
  <c r="AG104" i="2"/>
  <c r="AG56" i="2"/>
  <c r="AG38" i="2"/>
  <c r="AG99" i="2"/>
  <c r="AG30" i="1" s="1"/>
  <c r="AH83" i="2"/>
  <c r="AH86" i="2" s="1"/>
  <c r="AH112" i="2" s="1"/>
  <c r="AH32" i="2"/>
  <c r="AH36" i="2" s="1"/>
  <c r="AI4" i="2"/>
  <c r="AH40" i="2"/>
  <c r="AH45" i="2" s="1"/>
  <c r="AH90" i="2"/>
  <c r="AH93" i="2" s="1"/>
  <c r="AH116" i="2" s="1"/>
  <c r="AH80" i="2"/>
  <c r="AG27" i="2"/>
  <c r="AG26" i="2"/>
  <c r="AG24" i="2"/>
  <c r="AH23" i="2"/>
  <c r="AH58" i="2"/>
  <c r="AH61" i="2" s="1"/>
  <c r="AH54" i="2"/>
  <c r="AI51" i="2"/>
  <c r="AH65" i="2"/>
  <c r="AH71" i="2" s="1"/>
  <c r="AG47" i="1"/>
  <c r="AG48" i="1" s="1"/>
  <c r="AG117" i="2"/>
  <c r="AF35" i="1"/>
  <c r="AF38" i="1" s="1"/>
  <c r="AF107" i="2"/>
  <c r="AG73" i="2"/>
  <c r="AG106" i="2"/>
  <c r="AG37" i="1" s="1"/>
  <c r="AE30" i="2"/>
  <c r="AE119" i="2" s="1"/>
  <c r="AE98" i="2"/>
  <c r="AD29" i="1"/>
  <c r="AD101" i="2"/>
  <c r="AG113" i="2"/>
  <c r="AG43" i="1"/>
  <c r="AG44" i="1" s="1"/>
  <c r="AC32" i="1"/>
  <c r="AC52" i="1" s="1"/>
  <c r="AC54" i="1" s="1"/>
  <c r="AC58" i="1" s="1"/>
  <c r="AC59" i="1"/>
  <c r="AF10" i="1" l="1"/>
  <c r="AF106" i="4"/>
  <c r="AF98" i="2"/>
  <c r="AF101" i="2" s="1"/>
  <c r="AF121" i="4"/>
  <c r="AF50" i="1" s="1"/>
  <c r="AE50" i="1"/>
  <c r="AE25" i="1"/>
  <c r="AI37" i="4"/>
  <c r="AH38" i="4"/>
  <c r="AG105" i="4"/>
  <c r="AG9" i="1" s="1"/>
  <c r="AG39" i="4"/>
  <c r="AH94" i="4"/>
  <c r="AH118" i="4" s="1"/>
  <c r="AH22" i="1" s="1"/>
  <c r="AI93" i="4"/>
  <c r="AK53" i="4"/>
  <c r="AJ54" i="4"/>
  <c r="AJ110" i="4" s="1"/>
  <c r="AJ14" i="1" s="1"/>
  <c r="AH16" i="4"/>
  <c r="AI15" i="4"/>
  <c r="C8" i="5"/>
  <c r="AJ70" i="4"/>
  <c r="AJ112" i="4" s="1"/>
  <c r="AJ16" i="1" s="1"/>
  <c r="AK69" i="4"/>
  <c r="AF4" i="1"/>
  <c r="AF5" i="1" s="1"/>
  <c r="AF101" i="4"/>
  <c r="AG100" i="4"/>
  <c r="AG17" i="4"/>
  <c r="AI56" i="1"/>
  <c r="AI57" i="1" s="1"/>
  <c r="AJ2" i="1"/>
  <c r="AG8" i="1"/>
  <c r="AI61" i="4"/>
  <c r="AH62" i="4"/>
  <c r="AH111" i="4" s="1"/>
  <c r="AH15" i="1" s="1"/>
  <c r="AI77" i="4"/>
  <c r="AH78" i="4"/>
  <c r="AH116" i="4" s="1"/>
  <c r="AH47" i="4"/>
  <c r="AH109" i="4" s="1"/>
  <c r="AI46" i="4"/>
  <c r="AG20" i="1"/>
  <c r="AG23" i="1" s="1"/>
  <c r="AG119" i="4"/>
  <c r="AH86" i="4"/>
  <c r="AH117" i="4" s="1"/>
  <c r="AH21" i="1" s="1"/>
  <c r="AI85" i="4"/>
  <c r="AG13" i="1"/>
  <c r="AG17" i="1" s="1"/>
  <c r="AG113" i="4"/>
  <c r="AH105" i="2"/>
  <c r="AH36" i="1" s="1"/>
  <c r="AH63" i="2"/>
  <c r="AI80" i="2"/>
  <c r="AI83" i="2"/>
  <c r="AI86" i="2" s="1"/>
  <c r="AI112" i="2" s="1"/>
  <c r="AI40" i="2"/>
  <c r="AI45" i="2" s="1"/>
  <c r="AI90" i="2"/>
  <c r="AI93" i="2" s="1"/>
  <c r="AI116" i="2" s="1"/>
  <c r="AJ4" i="2"/>
  <c r="AI32" i="2"/>
  <c r="AI36" i="2" s="1"/>
  <c r="AE29" i="1"/>
  <c r="AE101" i="2"/>
  <c r="AH106" i="2"/>
  <c r="AH37" i="1" s="1"/>
  <c r="AH73" i="2"/>
  <c r="AH26" i="2"/>
  <c r="AH24" i="2"/>
  <c r="AH27" i="2"/>
  <c r="AI23" i="2"/>
  <c r="AH99" i="2"/>
  <c r="AH30" i="1" s="1"/>
  <c r="AH38" i="2"/>
  <c r="AI65" i="2"/>
  <c r="AI71" i="2" s="1"/>
  <c r="AJ51" i="2"/>
  <c r="AI58" i="2"/>
  <c r="AI61" i="2" s="1"/>
  <c r="AI54" i="2"/>
  <c r="AG28" i="2"/>
  <c r="AH47" i="1"/>
  <c r="AH48" i="1" s="1"/>
  <c r="AH117" i="2"/>
  <c r="AH113" i="2"/>
  <c r="AH43" i="1"/>
  <c r="AH44" i="1" s="1"/>
  <c r="AD59" i="1"/>
  <c r="AD32" i="1"/>
  <c r="AD52" i="1" s="1"/>
  <c r="AD54" i="1" s="1"/>
  <c r="AD58" i="1" s="1"/>
  <c r="AH104" i="2"/>
  <c r="AH56" i="2"/>
  <c r="AH47" i="2"/>
  <c r="AH100" i="2"/>
  <c r="AH31" i="1" s="1"/>
  <c r="AG35" i="1"/>
  <c r="AG38" i="1" s="1"/>
  <c r="AG107" i="2"/>
  <c r="AF25" i="1" l="1"/>
  <c r="AF29" i="1"/>
  <c r="AG121" i="4"/>
  <c r="AG106" i="4"/>
  <c r="AG10" i="1"/>
  <c r="AI38" i="4"/>
  <c r="AJ37" i="4"/>
  <c r="AH39" i="4"/>
  <c r="AH105" i="4"/>
  <c r="AH9" i="1" s="1"/>
  <c r="AH8" i="1"/>
  <c r="AJ56" i="1"/>
  <c r="AJ57" i="1" s="1"/>
  <c r="AK2" i="1"/>
  <c r="AI16" i="4"/>
  <c r="AJ15" i="4"/>
  <c r="AH13" i="1"/>
  <c r="AH17" i="1" s="1"/>
  <c r="AH113" i="4"/>
  <c r="AI62" i="4"/>
  <c r="AI111" i="4" s="1"/>
  <c r="AI15" i="1" s="1"/>
  <c r="AJ61" i="4"/>
  <c r="AH100" i="4"/>
  <c r="AH17" i="4"/>
  <c r="AH121" i="4" s="1"/>
  <c r="AK54" i="4"/>
  <c r="AK110" i="4" s="1"/>
  <c r="AK14" i="1" s="1"/>
  <c r="AL53" i="4"/>
  <c r="AJ77" i="4"/>
  <c r="AI78" i="4"/>
  <c r="AI116" i="4" s="1"/>
  <c r="AG4" i="1"/>
  <c r="AG5" i="1" s="1"/>
  <c r="AG101" i="4"/>
  <c r="AI47" i="4"/>
  <c r="AI109" i="4" s="1"/>
  <c r="AJ46" i="4"/>
  <c r="AI86" i="4"/>
  <c r="AI117" i="4" s="1"/>
  <c r="AI21" i="1" s="1"/>
  <c r="AJ85" i="4"/>
  <c r="AH20" i="1"/>
  <c r="AH23" i="1" s="1"/>
  <c r="AH119" i="4"/>
  <c r="AK70" i="4"/>
  <c r="AK112" i="4" s="1"/>
  <c r="AK16" i="1" s="1"/>
  <c r="AL69" i="4"/>
  <c r="AI94" i="4"/>
  <c r="AI118" i="4" s="1"/>
  <c r="AI22" i="1" s="1"/>
  <c r="AJ93" i="4"/>
  <c r="AI104" i="2"/>
  <c r="AI56" i="2"/>
  <c r="AI105" i="2"/>
  <c r="AI36" i="1" s="1"/>
  <c r="AI63" i="2"/>
  <c r="AI27" i="2"/>
  <c r="AJ23" i="2"/>
  <c r="AI26" i="2"/>
  <c r="AI24" i="2"/>
  <c r="AI100" i="2"/>
  <c r="AI31" i="1" s="1"/>
  <c r="AI47" i="2"/>
  <c r="AK51" i="2"/>
  <c r="AJ65" i="2"/>
  <c r="AJ71" i="2" s="1"/>
  <c r="AJ58" i="2"/>
  <c r="AJ61" i="2" s="1"/>
  <c r="AJ54" i="2"/>
  <c r="AF59" i="1"/>
  <c r="AF32" i="1"/>
  <c r="AF52" i="1" s="1"/>
  <c r="AF54" i="1" s="1"/>
  <c r="AF58" i="1" s="1"/>
  <c r="AI99" i="2"/>
  <c r="AI30" i="1" s="1"/>
  <c r="AI38" i="2"/>
  <c r="AI43" i="1"/>
  <c r="AI44" i="1" s="1"/>
  <c r="AI113" i="2"/>
  <c r="AG98" i="2"/>
  <c r="AG30" i="2"/>
  <c r="AG119" i="2" s="1"/>
  <c r="AI73" i="2"/>
  <c r="AI106" i="2"/>
  <c r="AI37" i="1" s="1"/>
  <c r="AH28" i="2"/>
  <c r="AJ90" i="2"/>
  <c r="AJ93" i="2" s="1"/>
  <c r="AJ116" i="2" s="1"/>
  <c r="AK4" i="2"/>
  <c r="AJ83" i="2"/>
  <c r="AJ86" i="2" s="1"/>
  <c r="AJ112" i="2" s="1"/>
  <c r="AJ80" i="2"/>
  <c r="AJ32" i="2"/>
  <c r="AJ36" i="2" s="1"/>
  <c r="AJ40" i="2"/>
  <c r="AJ45" i="2" s="1"/>
  <c r="AH35" i="1"/>
  <c r="AH38" i="1" s="1"/>
  <c r="AH107" i="2"/>
  <c r="AE59" i="1"/>
  <c r="AE32" i="1"/>
  <c r="AE52" i="1" s="1"/>
  <c r="AE54" i="1" s="1"/>
  <c r="AE58" i="1" s="1"/>
  <c r="AI117" i="2"/>
  <c r="AI47" i="1"/>
  <c r="AI48" i="1" s="1"/>
  <c r="AG25" i="1" l="1"/>
  <c r="AH10" i="1"/>
  <c r="AG50" i="1"/>
  <c r="AK37" i="4"/>
  <c r="AJ38" i="4"/>
  <c r="AH106" i="4"/>
  <c r="AI39" i="4"/>
  <c r="AI105" i="4"/>
  <c r="AI9" i="1" s="1"/>
  <c r="AI100" i="4"/>
  <c r="AI17" i="4"/>
  <c r="AI8" i="1"/>
  <c r="AJ94" i="4"/>
  <c r="AJ118" i="4" s="1"/>
  <c r="AJ22" i="1" s="1"/>
  <c r="AK93" i="4"/>
  <c r="AI20" i="1"/>
  <c r="AI23" i="1" s="1"/>
  <c r="AI119" i="4"/>
  <c r="AL2" i="1"/>
  <c r="AK56" i="1"/>
  <c r="AK57" i="1" s="1"/>
  <c r="AI13" i="1"/>
  <c r="AI17" i="1" s="1"/>
  <c r="AI113" i="4"/>
  <c r="AJ78" i="4"/>
  <c r="AJ116" i="4" s="1"/>
  <c r="AK77" i="4"/>
  <c r="AH4" i="1"/>
  <c r="AH5" i="1" s="1"/>
  <c r="AH101" i="4"/>
  <c r="AL70" i="4"/>
  <c r="AL112" i="4" s="1"/>
  <c r="AL16" i="1" s="1"/>
  <c r="AM69" i="4"/>
  <c r="AJ86" i="4"/>
  <c r="AJ117" i="4" s="1"/>
  <c r="AJ21" i="1" s="1"/>
  <c r="AK85" i="4"/>
  <c r="AJ47" i="4"/>
  <c r="AJ109" i="4" s="1"/>
  <c r="AK46" i="4"/>
  <c r="AL54" i="4"/>
  <c r="AL110" i="4" s="1"/>
  <c r="AL14" i="1" s="1"/>
  <c r="AM53" i="4"/>
  <c r="AJ62" i="4"/>
  <c r="AJ111" i="4" s="1"/>
  <c r="AJ15" i="1" s="1"/>
  <c r="AK61" i="4"/>
  <c r="AJ16" i="4"/>
  <c r="AK15" i="4"/>
  <c r="AI28" i="2"/>
  <c r="AI30" i="2" s="1"/>
  <c r="AI119" i="2" s="1"/>
  <c r="AJ73" i="2"/>
  <c r="AJ106" i="2"/>
  <c r="AJ37" i="1" s="1"/>
  <c r="AJ100" i="2"/>
  <c r="AJ31" i="1" s="1"/>
  <c r="AJ47" i="2"/>
  <c r="AK90" i="2"/>
  <c r="AK93" i="2" s="1"/>
  <c r="AK116" i="2" s="1"/>
  <c r="AK80" i="2"/>
  <c r="AK83" i="2"/>
  <c r="AK86" i="2" s="1"/>
  <c r="AK112" i="2" s="1"/>
  <c r="AK32" i="2"/>
  <c r="AK36" i="2" s="1"/>
  <c r="AK40" i="2"/>
  <c r="AK45" i="2" s="1"/>
  <c r="AL4" i="2"/>
  <c r="AK58" i="2"/>
  <c r="AK61" i="2" s="1"/>
  <c r="AK54" i="2"/>
  <c r="AK65" i="2"/>
  <c r="AK71" i="2" s="1"/>
  <c r="AL51" i="2"/>
  <c r="AJ117" i="2"/>
  <c r="AJ47" i="1"/>
  <c r="AJ48" i="1" s="1"/>
  <c r="AJ56" i="2"/>
  <c r="AJ104" i="2"/>
  <c r="AJ24" i="2"/>
  <c r="AK23" i="2"/>
  <c r="AJ26" i="2"/>
  <c r="AJ27" i="2"/>
  <c r="AJ43" i="1"/>
  <c r="AJ44" i="1" s="1"/>
  <c r="AJ113" i="2"/>
  <c r="AJ99" i="2"/>
  <c r="AJ30" i="1" s="1"/>
  <c r="AJ38" i="2"/>
  <c r="AH98" i="2"/>
  <c r="AH30" i="2"/>
  <c r="AH119" i="2" s="1"/>
  <c r="AG101" i="2"/>
  <c r="AG29" i="1"/>
  <c r="AJ105" i="2"/>
  <c r="AJ36" i="1" s="1"/>
  <c r="AJ63" i="2"/>
  <c r="AI35" i="1"/>
  <c r="AI38" i="1" s="1"/>
  <c r="AI107" i="2"/>
  <c r="AI98" i="2" l="1"/>
  <c r="AI29" i="1" s="1"/>
  <c r="AI10" i="1"/>
  <c r="AI121" i="4"/>
  <c r="AI50" i="1" s="1"/>
  <c r="AH50" i="1"/>
  <c r="AI106" i="4"/>
  <c r="AJ105" i="4"/>
  <c r="AJ9" i="1" s="1"/>
  <c r="AJ39" i="4"/>
  <c r="AK38" i="4"/>
  <c r="AL37" i="4"/>
  <c r="AH25" i="1"/>
  <c r="AJ13" i="1"/>
  <c r="AJ17" i="1" s="1"/>
  <c r="AJ113" i="4"/>
  <c r="AJ20" i="1"/>
  <c r="AJ23" i="1" s="1"/>
  <c r="AJ119" i="4"/>
  <c r="AL56" i="1"/>
  <c r="AL57" i="1" s="1"/>
  <c r="AM2" i="1"/>
  <c r="AM54" i="4"/>
  <c r="AM110" i="4" s="1"/>
  <c r="AM14" i="1" s="1"/>
  <c r="AN53" i="4"/>
  <c r="AL85" i="4"/>
  <c r="AK86" i="4"/>
  <c r="AK117" i="4" s="1"/>
  <c r="AK21" i="1" s="1"/>
  <c r="AJ17" i="4"/>
  <c r="AJ100" i="4"/>
  <c r="AI4" i="1"/>
  <c r="AI5" i="1" s="1"/>
  <c r="AI101" i="4"/>
  <c r="AK16" i="4"/>
  <c r="AL15" i="4"/>
  <c r="AJ8" i="1"/>
  <c r="AK62" i="4"/>
  <c r="AK111" i="4" s="1"/>
  <c r="AK15" i="1" s="1"/>
  <c r="AL61" i="4"/>
  <c r="AK47" i="4"/>
  <c r="AK109" i="4" s="1"/>
  <c r="AL46" i="4"/>
  <c r="AM70" i="4"/>
  <c r="AM112" i="4" s="1"/>
  <c r="AM16" i="1" s="1"/>
  <c r="AN69" i="4"/>
  <c r="AK78" i="4"/>
  <c r="AK116" i="4" s="1"/>
  <c r="AL77" i="4"/>
  <c r="AK94" i="4"/>
  <c r="AK118" i="4" s="1"/>
  <c r="AK22" i="1" s="1"/>
  <c r="AL93" i="4"/>
  <c r="AK104" i="2"/>
  <c r="AK56" i="2"/>
  <c r="AK27" i="2"/>
  <c r="AL23" i="2"/>
  <c r="AK26" i="2"/>
  <c r="AK24" i="2"/>
  <c r="AK105" i="2"/>
  <c r="AK36" i="1" s="1"/>
  <c r="AK63" i="2"/>
  <c r="AK43" i="1"/>
  <c r="AK44" i="1" s="1"/>
  <c r="AK113" i="2"/>
  <c r="AK99" i="2"/>
  <c r="AK30" i="1" s="1"/>
  <c r="AK38" i="2"/>
  <c r="AH101" i="2"/>
  <c r="AH29" i="1"/>
  <c r="AJ28" i="2"/>
  <c r="AL58" i="2"/>
  <c r="AL61" i="2" s="1"/>
  <c r="AL54" i="2"/>
  <c r="AL65" i="2"/>
  <c r="AL71" i="2" s="1"/>
  <c r="AM51" i="2"/>
  <c r="AL83" i="2"/>
  <c r="AL86" i="2" s="1"/>
  <c r="AL112" i="2" s="1"/>
  <c r="AL90" i="2"/>
  <c r="AL93" i="2" s="1"/>
  <c r="AL116" i="2" s="1"/>
  <c r="AL80" i="2"/>
  <c r="AL32" i="2"/>
  <c r="AL36" i="2" s="1"/>
  <c r="AM4" i="2"/>
  <c r="AL40" i="2"/>
  <c r="AL45" i="2" s="1"/>
  <c r="AI101" i="2"/>
  <c r="AG32" i="1"/>
  <c r="AG52" i="1" s="1"/>
  <c r="AG54" i="1" s="1"/>
  <c r="AG58" i="1" s="1"/>
  <c r="AG59" i="1"/>
  <c r="AJ35" i="1"/>
  <c r="AJ38" i="1" s="1"/>
  <c r="AJ107" i="2"/>
  <c r="AK73" i="2"/>
  <c r="AK106" i="2"/>
  <c r="AK37" i="1" s="1"/>
  <c r="AK100" i="2"/>
  <c r="AK31" i="1" s="1"/>
  <c r="AK47" i="2"/>
  <c r="AK47" i="1"/>
  <c r="AK48" i="1" s="1"/>
  <c r="AK117" i="2"/>
  <c r="AJ10" i="1" l="1"/>
  <c r="AI25" i="1"/>
  <c r="AJ121" i="4"/>
  <c r="AK105" i="4"/>
  <c r="AK9" i="1" s="1"/>
  <c r="AK39" i="4"/>
  <c r="AL38" i="4"/>
  <c r="AM37" i="4"/>
  <c r="AJ106" i="4"/>
  <c r="AK20" i="1"/>
  <c r="AK23" i="1" s="1"/>
  <c r="AK119" i="4"/>
  <c r="AL94" i="4"/>
  <c r="AL118" i="4" s="1"/>
  <c r="AL22" i="1" s="1"/>
  <c r="AM93" i="4"/>
  <c r="AK100" i="4"/>
  <c r="AK17" i="4"/>
  <c r="AM85" i="4"/>
  <c r="AL86" i="4"/>
  <c r="AL117" i="4" s="1"/>
  <c r="AL21" i="1" s="1"/>
  <c r="AK13" i="1"/>
  <c r="AK17" i="1" s="1"/>
  <c r="AK113" i="4"/>
  <c r="AN70" i="4"/>
  <c r="AN112" i="4" s="1"/>
  <c r="AN16" i="1" s="1"/>
  <c r="AO69" i="4"/>
  <c r="AL16" i="4"/>
  <c r="AM15" i="4"/>
  <c r="AM56" i="1"/>
  <c r="AM57" i="1" s="1"/>
  <c r="AN2" i="1"/>
  <c r="AL78" i="4"/>
  <c r="AL116" i="4" s="1"/>
  <c r="AM77" i="4"/>
  <c r="AL47" i="4"/>
  <c r="AL109" i="4" s="1"/>
  <c r="AM46" i="4"/>
  <c r="AL62" i="4"/>
  <c r="AL111" i="4" s="1"/>
  <c r="AL15" i="1" s="1"/>
  <c r="AM61" i="4"/>
  <c r="AJ4" i="1"/>
  <c r="AJ5" i="1" s="1"/>
  <c r="AJ25" i="1" s="1"/>
  <c r="AJ101" i="4"/>
  <c r="AN54" i="4"/>
  <c r="AN110" i="4" s="1"/>
  <c r="AN14" i="1" s="1"/>
  <c r="AO53" i="4"/>
  <c r="AK8" i="1"/>
  <c r="AK106" i="4"/>
  <c r="AI32" i="1"/>
  <c r="AI52" i="1" s="1"/>
  <c r="AI59" i="1"/>
  <c r="AH59" i="1"/>
  <c r="AH32" i="1"/>
  <c r="AH52" i="1" s="1"/>
  <c r="AH54" i="1" s="1"/>
  <c r="AH58" i="1" s="1"/>
  <c r="AL104" i="2"/>
  <c r="AL56" i="2"/>
  <c r="AK28" i="2"/>
  <c r="AL47" i="2"/>
  <c r="AL100" i="2"/>
  <c r="AL31" i="1" s="1"/>
  <c r="AL113" i="2"/>
  <c r="AL43" i="1"/>
  <c r="AL44" i="1" s="1"/>
  <c r="AL105" i="2"/>
  <c r="AL36" i="1" s="1"/>
  <c r="AL63" i="2"/>
  <c r="AL106" i="2"/>
  <c r="AL37" i="1" s="1"/>
  <c r="AL73" i="2"/>
  <c r="AL47" i="1"/>
  <c r="AL48" i="1" s="1"/>
  <c r="AL117" i="2"/>
  <c r="AM80" i="2"/>
  <c r="AM40" i="2"/>
  <c r="AM45" i="2" s="1"/>
  <c r="AM83" i="2"/>
  <c r="AM86" i="2" s="1"/>
  <c r="AM112" i="2" s="1"/>
  <c r="AM90" i="2"/>
  <c r="AM93" i="2" s="1"/>
  <c r="AM116" i="2" s="1"/>
  <c r="AM32" i="2"/>
  <c r="AM36" i="2" s="1"/>
  <c r="AN4" i="2"/>
  <c r="AL99" i="2"/>
  <c r="AL30" i="1" s="1"/>
  <c r="AL38" i="2"/>
  <c r="AM65" i="2"/>
  <c r="AM71" i="2" s="1"/>
  <c r="AM58" i="2"/>
  <c r="AM61" i="2" s="1"/>
  <c r="AM54" i="2"/>
  <c r="AN51" i="2"/>
  <c r="AJ30" i="2"/>
  <c r="AJ119" i="2" s="1"/>
  <c r="AJ98" i="2"/>
  <c r="AL26" i="2"/>
  <c r="AL24" i="2"/>
  <c r="AL27" i="2"/>
  <c r="AM23" i="2"/>
  <c r="AK107" i="2"/>
  <c r="AK35" i="1"/>
  <c r="AK38" i="1" s="1"/>
  <c r="AI54" i="1" l="1"/>
  <c r="AI58" i="1" s="1"/>
  <c r="AJ50" i="1"/>
  <c r="AK121" i="4"/>
  <c r="AM38" i="4"/>
  <c r="AN37" i="4"/>
  <c r="AL39" i="4"/>
  <c r="AL105" i="4"/>
  <c r="AL9" i="1" s="1"/>
  <c r="AK10" i="1"/>
  <c r="AM62" i="4"/>
  <c r="AM111" i="4" s="1"/>
  <c r="AM15" i="1" s="1"/>
  <c r="AN61" i="4"/>
  <c r="AN77" i="4"/>
  <c r="AM78" i="4"/>
  <c r="AM116" i="4" s="1"/>
  <c r="AN15" i="4"/>
  <c r="AM16" i="4"/>
  <c r="AL20" i="1"/>
  <c r="AL23" i="1" s="1"/>
  <c r="AL119" i="4"/>
  <c r="AL100" i="4"/>
  <c r="AL17" i="4"/>
  <c r="AL121" i="4" s="1"/>
  <c r="AM86" i="4"/>
  <c r="AM117" i="4" s="1"/>
  <c r="AM21" i="1" s="1"/>
  <c r="AN85" i="4"/>
  <c r="AL8" i="1"/>
  <c r="AL113" i="4"/>
  <c r="AL13" i="1"/>
  <c r="AL17" i="1" s="1"/>
  <c r="AK4" i="1"/>
  <c r="AK5" i="1" s="1"/>
  <c r="AK101" i="4"/>
  <c r="AM94" i="4"/>
  <c r="AM118" i="4" s="1"/>
  <c r="AM22" i="1" s="1"/>
  <c r="AN93" i="4"/>
  <c r="AO54" i="4"/>
  <c r="AO110" i="4" s="1"/>
  <c r="AO14" i="1" s="1"/>
  <c r="AP53" i="4"/>
  <c r="AM47" i="4"/>
  <c r="AM109" i="4" s="1"/>
  <c r="AN46" i="4"/>
  <c r="AN56" i="1"/>
  <c r="AN57" i="1" s="1"/>
  <c r="AO2" i="1"/>
  <c r="AO70" i="4"/>
  <c r="AO112" i="4" s="1"/>
  <c r="AO16" i="1" s="1"/>
  <c r="AP69" i="4"/>
  <c r="AL28" i="2"/>
  <c r="AL98" i="2" s="1"/>
  <c r="AL35" i="1"/>
  <c r="AL38" i="1" s="1"/>
  <c r="AL107" i="2"/>
  <c r="AM104" i="2"/>
  <c r="AM56" i="2"/>
  <c r="AM113" i="2"/>
  <c r="AM43" i="1"/>
  <c r="AM44" i="1" s="1"/>
  <c r="AO51" i="2"/>
  <c r="AN65" i="2"/>
  <c r="AN71" i="2" s="1"/>
  <c r="AN54" i="2"/>
  <c r="AN58" i="2"/>
  <c r="AN61" i="2" s="1"/>
  <c r="AM26" i="2"/>
  <c r="AM24" i="2"/>
  <c r="AM27" i="2"/>
  <c r="AN23" i="2"/>
  <c r="AJ29" i="1"/>
  <c r="AJ101" i="2"/>
  <c r="AM63" i="2"/>
  <c r="AM105" i="2"/>
  <c r="AM36" i="1" s="1"/>
  <c r="AN90" i="2"/>
  <c r="AN93" i="2" s="1"/>
  <c r="AN116" i="2" s="1"/>
  <c r="AN83" i="2"/>
  <c r="AN86" i="2" s="1"/>
  <c r="AN112" i="2" s="1"/>
  <c r="AN80" i="2"/>
  <c r="AN40" i="2"/>
  <c r="AN45" i="2" s="1"/>
  <c r="AO4" i="2"/>
  <c r="AN32" i="2"/>
  <c r="AN36" i="2" s="1"/>
  <c r="AM100" i="2"/>
  <c r="AM31" i="1" s="1"/>
  <c r="AM47" i="2"/>
  <c r="AK98" i="2"/>
  <c r="AK30" i="2"/>
  <c r="AK119" i="2" s="1"/>
  <c r="AM117" i="2"/>
  <c r="AM47" i="1"/>
  <c r="AM48" i="1" s="1"/>
  <c r="AM106" i="2"/>
  <c r="AM37" i="1" s="1"/>
  <c r="AM73" i="2"/>
  <c r="AM38" i="2"/>
  <c r="AM99" i="2"/>
  <c r="AM30" i="1" s="1"/>
  <c r="AL30" i="2" l="1"/>
  <c r="AL119" i="2" s="1"/>
  <c r="AL50" i="1" s="1"/>
  <c r="AK50" i="1"/>
  <c r="AL106" i="4"/>
  <c r="AM39" i="4"/>
  <c r="AM105" i="4"/>
  <c r="AM9" i="1" s="1"/>
  <c r="AK25" i="1"/>
  <c r="AL10" i="1"/>
  <c r="AN38" i="4"/>
  <c r="AO37" i="4"/>
  <c r="AM13" i="1"/>
  <c r="AM17" i="1" s="1"/>
  <c r="AM113" i="4"/>
  <c r="AL4" i="1"/>
  <c r="AL5" i="1" s="1"/>
  <c r="AL101" i="4"/>
  <c r="AN16" i="4"/>
  <c r="AO15" i="4"/>
  <c r="AN86" i="4"/>
  <c r="AN117" i="4" s="1"/>
  <c r="AN21" i="1" s="1"/>
  <c r="AO85" i="4"/>
  <c r="AO77" i="4"/>
  <c r="AN78" i="4"/>
  <c r="AN116" i="4" s="1"/>
  <c r="AM8" i="1"/>
  <c r="AO56" i="1"/>
  <c r="AO57" i="1" s="1"/>
  <c r="AP2" i="1"/>
  <c r="AO93" i="4"/>
  <c r="AN94" i="4"/>
  <c r="AN118" i="4" s="1"/>
  <c r="AN22" i="1" s="1"/>
  <c r="AM20" i="1"/>
  <c r="AM23" i="1" s="1"/>
  <c r="AM119" i="4"/>
  <c r="AP70" i="4"/>
  <c r="AP112" i="4" s="1"/>
  <c r="AP16" i="1" s="1"/>
  <c r="AQ69" i="4"/>
  <c r="AQ70" i="4" s="1"/>
  <c r="AQ112" i="4" s="1"/>
  <c r="AQ16" i="1" s="1"/>
  <c r="AN47" i="4"/>
  <c r="AN109" i="4" s="1"/>
  <c r="AO46" i="4"/>
  <c r="AP54" i="4"/>
  <c r="AP110" i="4" s="1"/>
  <c r="AP14" i="1" s="1"/>
  <c r="AQ53" i="4"/>
  <c r="AQ54" i="4" s="1"/>
  <c r="AQ110" i="4" s="1"/>
  <c r="AQ14" i="1" s="1"/>
  <c r="AM100" i="4"/>
  <c r="AM17" i="4"/>
  <c r="AN62" i="4"/>
  <c r="AN111" i="4" s="1"/>
  <c r="AN15" i="1" s="1"/>
  <c r="AO61" i="4"/>
  <c r="AM28" i="2"/>
  <c r="AM98" i="2" s="1"/>
  <c r="AN100" i="2"/>
  <c r="AN31" i="1" s="1"/>
  <c r="AN47" i="2"/>
  <c r="AN24" i="2"/>
  <c r="AO23" i="2"/>
  <c r="AN27" i="2"/>
  <c r="AN26" i="2"/>
  <c r="AN105" i="2"/>
  <c r="AN36" i="1" s="1"/>
  <c r="AN63" i="2"/>
  <c r="AN104" i="2"/>
  <c r="AN56" i="2"/>
  <c r="AL101" i="2"/>
  <c r="AL29" i="1"/>
  <c r="AM35" i="1"/>
  <c r="AM38" i="1" s="1"/>
  <c r="AM107" i="2"/>
  <c r="AN43" i="1"/>
  <c r="AN44" i="1" s="1"/>
  <c r="AN113" i="2"/>
  <c r="AN73" i="2"/>
  <c r="AN106" i="2"/>
  <c r="AN37" i="1" s="1"/>
  <c r="AN38" i="2"/>
  <c r="AN99" i="2"/>
  <c r="AN30" i="1" s="1"/>
  <c r="AK29" i="1"/>
  <c r="AK101" i="2"/>
  <c r="AP4" i="2"/>
  <c r="AO32" i="2"/>
  <c r="AO36" i="2" s="1"/>
  <c r="AO90" i="2"/>
  <c r="AO93" i="2" s="1"/>
  <c r="AO116" i="2" s="1"/>
  <c r="AO83" i="2"/>
  <c r="AO86" i="2" s="1"/>
  <c r="AO112" i="2" s="1"/>
  <c r="AO80" i="2"/>
  <c r="AO40" i="2"/>
  <c r="AO45" i="2" s="1"/>
  <c r="AN47" i="1"/>
  <c r="AN48" i="1" s="1"/>
  <c r="AN117" i="2"/>
  <c r="AJ59" i="1"/>
  <c r="AJ32" i="1"/>
  <c r="AJ52" i="1" s="1"/>
  <c r="AJ54" i="1" s="1"/>
  <c r="AJ58" i="1" s="1"/>
  <c r="AO58" i="2"/>
  <c r="AO61" i="2" s="1"/>
  <c r="AP51" i="2"/>
  <c r="AO65" i="2"/>
  <c r="AO71" i="2" s="1"/>
  <c r="AO54" i="2"/>
  <c r="AM121" i="4" l="1"/>
  <c r="C19" i="5"/>
  <c r="C21" i="5"/>
  <c r="AM10" i="1"/>
  <c r="AM106" i="4"/>
  <c r="AP37" i="4"/>
  <c r="AO38" i="4"/>
  <c r="AL25" i="1"/>
  <c r="AN105" i="4"/>
  <c r="AN9" i="1" s="1"/>
  <c r="AN39" i="4"/>
  <c r="AM4" i="1"/>
  <c r="AM5" i="1" s="1"/>
  <c r="AM101" i="4"/>
  <c r="AN17" i="4"/>
  <c r="AN100" i="4"/>
  <c r="AO94" i="4"/>
  <c r="AO118" i="4" s="1"/>
  <c r="AO22" i="1" s="1"/>
  <c r="AP93" i="4"/>
  <c r="AO78" i="4"/>
  <c r="AO116" i="4" s="1"/>
  <c r="AP77" i="4"/>
  <c r="AN8" i="1"/>
  <c r="AN13" i="1"/>
  <c r="AN17" i="1" s="1"/>
  <c r="AN113" i="4"/>
  <c r="AP61" i="4"/>
  <c r="AO62" i="4"/>
  <c r="AO111" i="4" s="1"/>
  <c r="AO15" i="1" s="1"/>
  <c r="AN20" i="1"/>
  <c r="AN23" i="1" s="1"/>
  <c r="AN119" i="4"/>
  <c r="AP46" i="4"/>
  <c r="AO47" i="4"/>
  <c r="AO109" i="4" s="1"/>
  <c r="AP56" i="1"/>
  <c r="AP57" i="1" s="1"/>
  <c r="AQ2" i="1"/>
  <c r="AQ56" i="1" s="1"/>
  <c r="AQ57" i="1" s="1"/>
  <c r="AO86" i="4"/>
  <c r="AO117" i="4" s="1"/>
  <c r="AO21" i="1" s="1"/>
  <c r="AP85" i="4"/>
  <c r="AO16" i="4"/>
  <c r="AP15" i="4"/>
  <c r="AM30" i="2"/>
  <c r="AM119" i="2" s="1"/>
  <c r="AP58" i="2"/>
  <c r="AP61" i="2" s="1"/>
  <c r="AP54" i="2"/>
  <c r="AP65" i="2"/>
  <c r="AP71" i="2" s="1"/>
  <c r="AQ51" i="2"/>
  <c r="AN35" i="1"/>
  <c r="AN38" i="1" s="1"/>
  <c r="AN107" i="2"/>
  <c r="AO47" i="1"/>
  <c r="AO48" i="1" s="1"/>
  <c r="AO117" i="2"/>
  <c r="AK59" i="1"/>
  <c r="AK32" i="1"/>
  <c r="AK52" i="1" s="1"/>
  <c r="AK54" i="1" s="1"/>
  <c r="AK58" i="1" s="1"/>
  <c r="AL59" i="1"/>
  <c r="AL32" i="1"/>
  <c r="AL52" i="1" s="1"/>
  <c r="AO27" i="2"/>
  <c r="AP23" i="2"/>
  <c r="AO26" i="2"/>
  <c r="AO24" i="2"/>
  <c r="AO113" i="2"/>
  <c r="AO43" i="1"/>
  <c r="AO44" i="1" s="1"/>
  <c r="AO56" i="2"/>
  <c r="AO104" i="2"/>
  <c r="AO100" i="2"/>
  <c r="AO31" i="1" s="1"/>
  <c r="AO47" i="2"/>
  <c r="AN28" i="2"/>
  <c r="AO105" i="2"/>
  <c r="AO36" i="1" s="1"/>
  <c r="AO63" i="2"/>
  <c r="AO99" i="2"/>
  <c r="AO30" i="1" s="1"/>
  <c r="AO38" i="2"/>
  <c r="AO73" i="2"/>
  <c r="AO106" i="2"/>
  <c r="AO37" i="1" s="1"/>
  <c r="AP83" i="2"/>
  <c r="AP86" i="2" s="1"/>
  <c r="AP112" i="2" s="1"/>
  <c r="AP32" i="2"/>
  <c r="AP36" i="2" s="1"/>
  <c r="AQ4" i="2"/>
  <c r="AP90" i="2"/>
  <c r="AP93" i="2" s="1"/>
  <c r="AP116" i="2" s="1"/>
  <c r="AP80" i="2"/>
  <c r="AP40" i="2"/>
  <c r="AP45" i="2" s="1"/>
  <c r="AM29" i="1"/>
  <c r="AM101" i="2"/>
  <c r="AN121" i="4" l="1"/>
  <c r="AM25" i="1"/>
  <c r="AM50" i="1"/>
  <c r="AN10" i="1"/>
  <c r="AN106" i="4"/>
  <c r="AL54" i="1"/>
  <c r="AL58" i="1" s="1"/>
  <c r="AP38" i="4"/>
  <c r="AQ37" i="4"/>
  <c r="AQ38" i="4" s="1"/>
  <c r="AO105" i="4"/>
  <c r="AO9" i="1" s="1"/>
  <c r="AO39" i="4"/>
  <c r="AP16" i="4"/>
  <c r="AQ15" i="4"/>
  <c r="AQ16" i="4" s="1"/>
  <c r="AO106" i="4"/>
  <c r="AO8" i="1"/>
  <c r="AO100" i="4"/>
  <c r="AO17" i="4"/>
  <c r="AP47" i="4"/>
  <c r="AP109" i="4" s="1"/>
  <c r="AQ46" i="4"/>
  <c r="AQ47" i="4" s="1"/>
  <c r="AQ109" i="4" s="1"/>
  <c r="AP62" i="4"/>
  <c r="AP111" i="4" s="1"/>
  <c r="AP15" i="1" s="1"/>
  <c r="AQ61" i="4"/>
  <c r="AQ62" i="4" s="1"/>
  <c r="AQ111" i="4" s="1"/>
  <c r="AQ15" i="1" s="1"/>
  <c r="AO20" i="1"/>
  <c r="AO23" i="1" s="1"/>
  <c r="AO119" i="4"/>
  <c r="AO13" i="1"/>
  <c r="AO17" i="1" s="1"/>
  <c r="AO113" i="4"/>
  <c r="AQ85" i="4"/>
  <c r="AQ86" i="4" s="1"/>
  <c r="AQ117" i="4" s="1"/>
  <c r="AQ21" i="1" s="1"/>
  <c r="AP86" i="4"/>
  <c r="AP117" i="4" s="1"/>
  <c r="AP21" i="1" s="1"/>
  <c r="AP78" i="4"/>
  <c r="AP116" i="4" s="1"/>
  <c r="AQ77" i="4"/>
  <c r="AQ78" i="4" s="1"/>
  <c r="AQ116" i="4" s="1"/>
  <c r="AP94" i="4"/>
  <c r="AP118" i="4" s="1"/>
  <c r="AP22" i="1" s="1"/>
  <c r="AQ93" i="4"/>
  <c r="AQ94" i="4" s="1"/>
  <c r="AQ118" i="4" s="1"/>
  <c r="AQ22" i="1" s="1"/>
  <c r="AN4" i="1"/>
  <c r="AN5" i="1" s="1"/>
  <c r="AN101" i="4"/>
  <c r="AQ80" i="2"/>
  <c r="AQ90" i="2"/>
  <c r="AQ93" i="2" s="1"/>
  <c r="AQ116" i="2" s="1"/>
  <c r="AQ40" i="2"/>
  <c r="AQ45" i="2" s="1"/>
  <c r="AQ32" i="2"/>
  <c r="AQ36" i="2" s="1"/>
  <c r="AQ83" i="2"/>
  <c r="AQ86" i="2" s="1"/>
  <c r="AQ112" i="2" s="1"/>
  <c r="AP100" i="2"/>
  <c r="AP31" i="1" s="1"/>
  <c r="AP47" i="2"/>
  <c r="AP99" i="2"/>
  <c r="AP30" i="1" s="1"/>
  <c r="AP38" i="2"/>
  <c r="AN98" i="2"/>
  <c r="AN30" i="2"/>
  <c r="AN119" i="2" s="1"/>
  <c r="AO107" i="2"/>
  <c r="AO35" i="1"/>
  <c r="AO38" i="1" s="1"/>
  <c r="AO28" i="2"/>
  <c r="AQ65" i="2"/>
  <c r="AQ71" i="2" s="1"/>
  <c r="AQ58" i="2"/>
  <c r="AQ61" i="2" s="1"/>
  <c r="AQ54" i="2"/>
  <c r="AM59" i="1"/>
  <c r="AM32" i="1"/>
  <c r="AP105" i="2"/>
  <c r="AP36" i="1" s="1"/>
  <c r="AP63" i="2"/>
  <c r="AP106" i="2"/>
  <c r="AP37" i="1" s="1"/>
  <c r="AP73" i="2"/>
  <c r="AP43" i="1"/>
  <c r="AP44" i="1" s="1"/>
  <c r="AP113" i="2"/>
  <c r="AP117" i="2"/>
  <c r="AP47" i="1"/>
  <c r="AP48" i="1" s="1"/>
  <c r="AP26" i="2"/>
  <c r="AQ23" i="2"/>
  <c r="AP24" i="2"/>
  <c r="AP27" i="2"/>
  <c r="AP104" i="2"/>
  <c r="AP56" i="2"/>
  <c r="AN25" i="1" l="1"/>
  <c r="AO121" i="4"/>
  <c r="AO10" i="1"/>
  <c r="AM52" i="1"/>
  <c r="AM54" i="1" s="1"/>
  <c r="AM58" i="1" s="1"/>
  <c r="C20" i="5"/>
  <c r="AN50" i="1"/>
  <c r="AP39" i="4"/>
  <c r="AP105" i="4"/>
  <c r="AP9" i="1" s="1"/>
  <c r="AQ39" i="4"/>
  <c r="AQ105" i="4"/>
  <c r="AQ9" i="1" s="1"/>
  <c r="C27" i="5"/>
  <c r="C26" i="5"/>
  <c r="AP13" i="1"/>
  <c r="AP17" i="1" s="1"/>
  <c r="AP113" i="4"/>
  <c r="AQ20" i="1"/>
  <c r="AQ119" i="4"/>
  <c r="AQ13" i="1"/>
  <c r="AQ113" i="4"/>
  <c r="AO4" i="1"/>
  <c r="AO5" i="1" s="1"/>
  <c r="AO25" i="1" s="1"/>
  <c r="AO101" i="4"/>
  <c r="AP100" i="4"/>
  <c r="AP17" i="4"/>
  <c r="AP8" i="1"/>
  <c r="AP106" i="4"/>
  <c r="AP20" i="1"/>
  <c r="AP23" i="1" s="1"/>
  <c r="AP119" i="4"/>
  <c r="AQ8" i="1"/>
  <c r="AQ100" i="4"/>
  <c r="AQ17" i="4"/>
  <c r="AQ121" i="4" s="1"/>
  <c r="AP35" i="1"/>
  <c r="AP38" i="1" s="1"/>
  <c r="AP107" i="2"/>
  <c r="AQ106" i="2"/>
  <c r="AQ37" i="1" s="1"/>
  <c r="C41" i="5" s="1"/>
  <c r="AQ73" i="2"/>
  <c r="AQ100" i="2"/>
  <c r="AQ31" i="1" s="1"/>
  <c r="C35" i="5" s="1"/>
  <c r="AQ47" i="2"/>
  <c r="AQ99" i="2"/>
  <c r="AQ30" i="1" s="1"/>
  <c r="C34" i="5" s="1"/>
  <c r="AQ38" i="2"/>
  <c r="AP28" i="2"/>
  <c r="AO98" i="2"/>
  <c r="AO30" i="2"/>
  <c r="AO119" i="2" s="1"/>
  <c r="AN101" i="2"/>
  <c r="AN29" i="1"/>
  <c r="AQ47" i="1"/>
  <c r="AQ117" i="2"/>
  <c r="AQ105" i="2"/>
  <c r="AQ36" i="1" s="1"/>
  <c r="C40" i="5" s="1"/>
  <c r="AQ63" i="2"/>
  <c r="AQ26" i="2"/>
  <c r="AQ24" i="2"/>
  <c r="AQ27" i="2"/>
  <c r="AQ104" i="2"/>
  <c r="AQ56" i="2"/>
  <c r="AQ43" i="1"/>
  <c r="AQ113" i="2"/>
  <c r="AP121" i="4" l="1"/>
  <c r="AP10" i="1"/>
  <c r="AQ106" i="4"/>
  <c r="C14" i="5"/>
  <c r="AO50" i="1"/>
  <c r="AQ10" i="1"/>
  <c r="C15" i="5" s="1"/>
  <c r="C13" i="5"/>
  <c r="AQ23" i="1"/>
  <c r="C28" i="5" s="1"/>
  <c r="C25" i="5"/>
  <c r="AQ4" i="1"/>
  <c r="AQ101" i="4"/>
  <c r="AP4" i="1"/>
  <c r="AP5" i="1" s="1"/>
  <c r="AP101" i="4"/>
  <c r="AQ17" i="1"/>
  <c r="C22" i="5" s="1"/>
  <c r="C18" i="5"/>
  <c r="AQ28" i="2"/>
  <c r="AQ30" i="2" s="1"/>
  <c r="AQ119" i="2" s="1"/>
  <c r="AQ50" i="1" s="1"/>
  <c r="AQ44" i="1"/>
  <c r="C48" i="5" s="1"/>
  <c r="C47" i="5"/>
  <c r="AQ48" i="1"/>
  <c r="C52" i="5" s="1"/>
  <c r="C51" i="5"/>
  <c r="AO29" i="1"/>
  <c r="AO101" i="2"/>
  <c r="AQ35" i="1"/>
  <c r="AQ107" i="2"/>
  <c r="AN59" i="1"/>
  <c r="AN32" i="1"/>
  <c r="AN52" i="1" s="1"/>
  <c r="AN54" i="1" s="1"/>
  <c r="AN58" i="1" s="1"/>
  <c r="AP98" i="2"/>
  <c r="AP30" i="2"/>
  <c r="AP119" i="2" s="1"/>
  <c r="AP50" i="1" l="1"/>
  <c r="C54" i="5" s="1"/>
  <c r="AP25" i="1"/>
  <c r="C9" i="5"/>
  <c r="AQ5" i="1"/>
  <c r="AQ98" i="2"/>
  <c r="AQ29" i="1" s="1"/>
  <c r="AP29" i="1"/>
  <c r="AP101" i="2"/>
  <c r="AQ38" i="1"/>
  <c r="C42" i="5" s="1"/>
  <c r="C39" i="5"/>
  <c r="AO32" i="1"/>
  <c r="AO52" i="1" s="1"/>
  <c r="AO54" i="1" s="1"/>
  <c r="AO58" i="1" s="1"/>
  <c r="AO59" i="1"/>
  <c r="AQ25" i="1" l="1"/>
  <c r="C30" i="5" s="1"/>
  <c r="C10" i="5"/>
  <c r="AQ101" i="2"/>
  <c r="AQ59" i="1"/>
  <c r="AQ32" i="1"/>
  <c r="C33" i="5"/>
  <c r="AP59" i="1"/>
  <c r="AP32" i="1"/>
  <c r="AP52" i="1" s="1"/>
  <c r="AP54" i="1" s="1"/>
  <c r="AP58" i="1" s="1"/>
  <c r="C3" i="5" l="1"/>
  <c r="C36" i="5"/>
  <c r="AQ52" i="1"/>
  <c r="AQ54" i="1" l="1"/>
  <c r="AQ58" i="1" s="1"/>
  <c r="C2" i="5" s="1"/>
  <c r="C4" i="5" s="1"/>
  <c r="C56" i="5"/>
</calcChain>
</file>

<file path=xl/comments1.xml><?xml version="1.0" encoding="utf-8"?>
<comments xmlns="http://schemas.openxmlformats.org/spreadsheetml/2006/main">
  <authors>
    <author>Gro Liane</author>
    <author>DFØ</author>
    <author>Merete Lassen</author>
  </authors>
  <commentList>
    <comment ref="A11" authorId="0" shapeId="0">
      <text>
        <r>
          <rPr>
            <sz val="9"/>
            <color indexed="81"/>
            <rFont val="Tahoma"/>
            <family val="2"/>
          </rPr>
          <t>Dette er året planleggingen av prosjektet starter opp, dvs. det første året kostnader ved prosjektet påløper</t>
        </r>
      </text>
    </comment>
    <comment ref="A12" authorId="0" shapeId="0">
      <text>
        <r>
          <rPr>
            <sz val="9"/>
            <color indexed="81"/>
            <rFont val="Tahoma"/>
            <family val="2"/>
          </rPr>
          <t>Dette er det året tiltaket settes i drift, dvs. det første året tiltaket gir nyttevirkninger.</t>
        </r>
      </text>
    </comment>
    <comment ref="A16" authorId="1" shapeId="0">
      <text>
        <r>
          <rPr>
            <sz val="9"/>
            <color indexed="81"/>
            <rFont val="Tahoma"/>
            <family val="2"/>
          </rPr>
          <t>Hensikten med kalkulasjonsrenten er å kunne sammenlikne og summere nytte- og kostnadsvirkninger som påløper på ulike tidspunkter i analyseperioden. 
Kalkulasjonsrenten for statlige tiltak følger av Finansdepartementets rundskriv punkt 6.2. Se også DFØs veileder kap. 3.5.3.</t>
        </r>
      </text>
    </comment>
    <comment ref="A17" authorId="0" shapeId="0">
      <text>
        <r>
          <rPr>
            <sz val="9"/>
            <color indexed="81"/>
            <rFont val="Tahoma"/>
            <family val="2"/>
          </rPr>
          <t>Timeprisen som benyttes for å verdsette tidsbesparelser/økt tidsbruk i arbeidstid både i privat og offentlig sektor. Timepris arbeid er basert på at tid i arbeid verdsettes basert på markedspriser, dvs. brutto reallønnskostnader i privat sektor.</t>
        </r>
      </text>
    </comment>
    <comment ref="A19" authorId="0" shapeId="0">
      <text>
        <r>
          <rPr>
            <sz val="9"/>
            <color indexed="81"/>
            <rFont val="Tahoma"/>
            <family val="2"/>
          </rPr>
          <t xml:space="preserve">Timeprisen som benyttes for å verdsette tidsbesparelser/økt tidsbruk for privatpersoner. Timepris fritid er basert på netto lønnskostnad i privat sektor. 
</t>
        </r>
      </text>
    </comment>
    <comment ref="A20" authorId="0" shapeId="0">
      <text>
        <r>
          <rPr>
            <sz val="9"/>
            <color indexed="81"/>
            <rFont val="Tahoma"/>
            <family val="2"/>
          </rPr>
          <t xml:space="preserve">Forventet reallønnsvekst skal settes lik forventet årlig vekst i BNP per innbygger. I referansebanen i St.meld. nr. 12 (2012-2013)
“Perspektivmeldingen 2013”, er årlig forventet vekst i BNP per innbygger 1,3 prosent. </t>
        </r>
      </text>
    </comment>
    <comment ref="A21" authorId="1" shapeId="0">
      <text>
        <r>
          <rPr>
            <sz val="9"/>
            <color indexed="81"/>
            <rFont val="Tahoma"/>
            <family val="2"/>
          </rPr>
          <t>Levetiden er den perioden tiltaket er i bruk, yter en samfunnstjeneste eller så lenge tiltaket har vesentlige virkninger. Levetiden for IKT-tiltak er vanligvis 5 til 15 år.
I noen tilfeller er levetiden til et tiltak lenger enn analyseperioden. Da skal det regnes en restverdi av tiltaket (se "Eventuell restverdi" på arkfanen "Samlet oversikt NNV"). For mer om forholdet mellom analyseperiode, levetid og restverdi, se DFØs veileder kap. 3.5.2 &amp; 3.5.5 og Finansdepartementets rundskriv punktene 6.3 &amp; 6.4.</t>
        </r>
      </text>
    </comment>
    <comment ref="B21" authorId="2" shapeId="0">
      <text>
        <r>
          <rPr>
            <b/>
            <sz val="9"/>
            <color indexed="81"/>
            <rFont val="Tahoma"/>
            <family val="2"/>
          </rPr>
          <t>Merete Lassen:</t>
        </r>
        <r>
          <rPr>
            <sz val="9"/>
            <color indexed="81"/>
            <rFont val="Tahoma"/>
            <family val="2"/>
          </rPr>
          <t xml:space="preserve">
Endrfet fra 10 år
</t>
        </r>
      </text>
    </comment>
  </commentList>
</comments>
</file>

<file path=xl/comments2.xml><?xml version="1.0" encoding="utf-8"?>
<comments xmlns="http://schemas.openxmlformats.org/spreadsheetml/2006/main">
  <authors>
    <author>Martin Fjordholm</author>
    <author>Gro Liane</author>
  </authors>
  <commentList>
    <comment ref="A4" authorId="0" shapeId="0">
      <text>
        <r>
          <rPr>
            <b/>
            <sz val="8"/>
            <color indexed="81"/>
            <rFont val="Tahoma"/>
            <family val="2"/>
          </rPr>
          <t>Martin Fjordholm:</t>
        </r>
        <r>
          <rPr>
            <sz val="8"/>
            <color indexed="81"/>
            <rFont val="Tahoma"/>
            <family val="2"/>
          </rPr>
          <t xml:space="preserve">
Gradvis - se forutsetninger</t>
        </r>
      </text>
    </comment>
    <comment ref="A5" authorId="1" shapeId="0">
      <text>
        <r>
          <rPr>
            <sz val="9"/>
            <color indexed="81"/>
            <rFont val="Tahoma"/>
            <family val="2"/>
          </rPr>
          <t xml:space="preserve">Svaret på dette spørsmålet er nyttig tilleggsinformasjon til søknaden, men påvirker ikke beregning av netto nåverdi
</t>
        </r>
      </text>
    </comment>
  </commentList>
</comments>
</file>

<file path=xl/comments3.xml><?xml version="1.0" encoding="utf-8"?>
<comments xmlns="http://schemas.openxmlformats.org/spreadsheetml/2006/main">
  <authors>
    <author>Gro Liane</author>
  </authors>
  <commentList>
    <comment ref="A4" authorId="0" shapeId="0">
      <text>
        <r>
          <rPr>
            <sz val="9"/>
            <color indexed="81"/>
            <rFont val="Tahoma"/>
            <family val="2"/>
          </rPr>
          <t xml:space="preserve">Her skal alle kostnader knyttet til å utvikle og planlegge et nytt system registreres.
</t>
        </r>
      </text>
    </comment>
    <comment ref="A11" authorId="0" shapeId="0">
      <text>
        <r>
          <rPr>
            <sz val="9"/>
            <color indexed="81"/>
            <rFont val="Tahoma"/>
            <family val="2"/>
          </rPr>
          <t>Dette er kostnad knyttet til å implementere nye systemer i virksomheten.</t>
        </r>
      </text>
    </comment>
    <comment ref="A16" authorId="0" shapeId="0">
      <text>
        <r>
          <rPr>
            <sz val="9"/>
            <color indexed="81"/>
            <rFont val="Tahoma"/>
            <family val="2"/>
          </rPr>
          <t>Dette inkluderer opplæringskostnader som er nødvendig for å ta i bruk nye systemer.</t>
        </r>
      </text>
    </comment>
    <comment ref="A32" authorId="0" shapeId="0">
      <text>
        <r>
          <rPr>
            <sz val="9"/>
            <color indexed="81"/>
            <rFont val="Tahoma"/>
            <family val="2"/>
          </rPr>
          <t>Dette inkluderer økning i drifts- og vedlikeholdskostnad som følge av tiltaket.</t>
        </r>
      </text>
    </comment>
    <comment ref="A40" authorId="0" shapeId="0">
      <text>
        <r>
          <rPr>
            <sz val="9"/>
            <color indexed="81"/>
            <rFont val="Tahoma"/>
            <family val="2"/>
          </rPr>
          <t>Denne kostnadsposten inkluderer kostnader knyttet til organisasjonsendringer som oppstår som følge av tiltaket.</t>
        </r>
      </text>
    </comment>
  </commentList>
</comments>
</file>

<file path=xl/sharedStrings.xml><?xml version="1.0" encoding="utf-8"?>
<sst xmlns="http://schemas.openxmlformats.org/spreadsheetml/2006/main" count="474" uniqueCount="213">
  <si>
    <t>Betydning cellefarger:</t>
  </si>
  <si>
    <t>Skriv inn forutsetninger</t>
  </si>
  <si>
    <t>Standard forutsetninger - endring i forutsetninger må begrunnes</t>
  </si>
  <si>
    <t>Beregninger &amp; resultater</t>
  </si>
  <si>
    <t>Resultater som skal registreres i søknadsskjema</t>
  </si>
  <si>
    <t>Hvilket år er det i år?</t>
  </si>
  <si>
    <t>Årstall (f.eks. "2015")</t>
  </si>
  <si>
    <t>Informasjon om digitaliseringsprosjektet</t>
  </si>
  <si>
    <t>Svar</t>
  </si>
  <si>
    <t>Svarformat</t>
  </si>
  <si>
    <t>Hva heter prosjektet?</t>
  </si>
  <si>
    <t>Hva er oppstartsåret for prosjektet?</t>
  </si>
  <si>
    <t>Årstall (f.eks. "2016")</t>
  </si>
  <si>
    <t>Når settes tiltaket i drift?</t>
  </si>
  <si>
    <t>Tiltakets siste leveår</t>
  </si>
  <si>
    <t>Standard forutsetninger</t>
  </si>
  <si>
    <t>Kalkulasjonsrente</t>
  </si>
  <si>
    <t>Prosent (f.eks. "4")</t>
  </si>
  <si>
    <t>Timepris arbeid</t>
  </si>
  <si>
    <t>Kroner per time</t>
  </si>
  <si>
    <t>Snitt. timepris prosjektarbeid</t>
  </si>
  <si>
    <t>Timepris fritid</t>
  </si>
  <si>
    <t>Reallønnsvekst</t>
  </si>
  <si>
    <t>Tiltakets levetid</t>
  </si>
  <si>
    <t>År (f.eks. "10")</t>
  </si>
  <si>
    <t>Prosjektspesifikke forutsetninger</t>
  </si>
  <si>
    <t>Timer pr årsverk</t>
  </si>
  <si>
    <t>Andel av årsverk til teknisk drift av løsning</t>
  </si>
  <si>
    <t>timer</t>
  </si>
  <si>
    <t>Opplæring i basis elektronisk meldingsutveksling</t>
  </si>
  <si>
    <t>Antall ansatte inkl. driftsleverandør som mottar opplæring i basis el. Mld.utv.</t>
  </si>
  <si>
    <t>Gj.snittlig økning i årlig lisens-/vedlikeholdskostnad til EPJ</t>
  </si>
  <si>
    <t>Registrer prissatte nyttevirkninger for virksomheten</t>
  </si>
  <si>
    <t>Skriv inn</t>
  </si>
  <si>
    <t>Hvor stor tidsbesparelse oppnår man per år med tiltaket?</t>
  </si>
  <si>
    <t>Antall timer ("16")</t>
  </si>
  <si>
    <t xml:space="preserve">Fra hvilket år realiseres tidsbesparelsen? </t>
  </si>
  <si>
    <t xml:space="preserve">Årstall </t>
  </si>
  <si>
    <t>Hvor stor andel av den reduserte tidsbruken gir utslag på virksomhetens budsjetter? (f.eks. i form av reduserte årsverk)</t>
  </si>
  <si>
    <t>I prosent</t>
  </si>
  <si>
    <t>Beregning av årlig nytteeffekt</t>
  </si>
  <si>
    <t>I kroner</t>
  </si>
  <si>
    <t>Beregning av reduksjon i skattefinansieringskostnad</t>
  </si>
  <si>
    <t>"</t>
  </si>
  <si>
    <t>Hvor stor reduksjon i årlige drift- og vedlikeholdskostnader oppnår man?</t>
  </si>
  <si>
    <t>Fra hvilket år realiseres kostnadsbesparelsen?</t>
  </si>
  <si>
    <t>Årstall</t>
  </si>
  <si>
    <t>Registrer nyttevirkninger for øvrig offentlig sektor</t>
  </si>
  <si>
    <t>Fra hvilket år realiseres tidsbesparelsen?</t>
  </si>
  <si>
    <t>Registrer nyttevirkninger i privat næringsliv</t>
  </si>
  <si>
    <t>Tidsbesparelse i privat næringsliv</t>
  </si>
  <si>
    <t>Hvor stor tidsbesparelse oppnår man med tiltaket i privat næringsliv?</t>
  </si>
  <si>
    <t>I hvilket år realiseres tidsbesparelsen?</t>
  </si>
  <si>
    <t>Reduksjon i drift- og vedlikeholdskostnader i privat næringsliv</t>
  </si>
  <si>
    <t>Hvor stor reduksjon i årlige drift- og vedlikeholdskostnader oppnår man i privat næringsliv?</t>
  </si>
  <si>
    <t>I hvilket år realiseres kostnadsbesparelsen?</t>
  </si>
  <si>
    <t>Øvrig nyttevirkning i privat næringsliv</t>
  </si>
  <si>
    <t>Hva er navnet på nyttevirkningen?</t>
  </si>
  <si>
    <t>Tekstbeskrivelse</t>
  </si>
  <si>
    <t>Hvor stor årlig gevinst oppnår man?</t>
  </si>
  <si>
    <t>I hvilket år realiseres gevinsten?</t>
  </si>
  <si>
    <t>Registrer nyttevirkninger for privatpersoner</t>
  </si>
  <si>
    <t>Tidsbesparelse for privatpersoner</t>
  </si>
  <si>
    <t>Hvor stor tidsbesparelse oppnår man med tiltaket for privatpersoner per år?</t>
  </si>
  <si>
    <t>Øvrig nyttevirkning for privatpersoner</t>
  </si>
  <si>
    <t>Oppsummering av nyttevirkninger</t>
  </si>
  <si>
    <t>Tallformat</t>
  </si>
  <si>
    <t>Sum nytte- offentlig sektor</t>
  </si>
  <si>
    <t>Nyttevirkninger i privat næringsliv</t>
  </si>
  <si>
    <t>Sum nytte - privat næringsliv</t>
  </si>
  <si>
    <t>Nyttevirkninger for privatpersoner</t>
  </si>
  <si>
    <t>Sum nytte - privatpersoner</t>
  </si>
  <si>
    <t>Reduksjon i skattefinansieringskostnad</t>
  </si>
  <si>
    <t>Registrer prissatte kostnadsvirkninger i virksomheten</t>
  </si>
  <si>
    <t>Investeringskostnader for virksomheten</t>
  </si>
  <si>
    <t>Systemutviklings- og planleggingskostnader</t>
  </si>
  <si>
    <t>Tidsbruk internt til forprosjekt, planlegging og systemutvikling</t>
  </si>
  <si>
    <t>Kostnad private konsulenttjenester til forprosjekt, planlegging og systemutvikling</t>
  </si>
  <si>
    <t>Øvrige kostnader knyttet til forprosjekt, planlegging og systemutvikling</t>
  </si>
  <si>
    <t xml:space="preserve">Kostnad knyttet til videreutvikling av EPJ system </t>
  </si>
  <si>
    <t>Implementeringskostnader</t>
  </si>
  <si>
    <t>Tidsbruk internt til installasjon, migrering og tilpasninger</t>
  </si>
  <si>
    <t>Opplæringskostnader for bruk av nytt IKT-system</t>
  </si>
  <si>
    <t>Tidsbruk internt til opplæring</t>
  </si>
  <si>
    <t>Ansatte som gis opplæring i ny funksjonalitet</t>
  </si>
  <si>
    <t>Ansatte og driftsleverandør som gis opplæring i basis elektronisk meldingsutveksling</t>
  </si>
  <si>
    <t>Kostnader private konsulenttjenester knyttet til opplæring</t>
  </si>
  <si>
    <t>Øvrige kostnader knyttet til opplæring</t>
  </si>
  <si>
    <t>Kostnad knyttet til innkjøp av nytt system eller oppgradering  (hardware og software)</t>
  </si>
  <si>
    <t>Årlig investeringskostnad</t>
  </si>
  <si>
    <t>Beregning av økt skattefinansieringskostnad</t>
  </si>
  <si>
    <t>Drifts- og vedlikeholdskostnader - nytt system</t>
  </si>
  <si>
    <t>Tidsbruk i kommunehelsetjenesten til drift- og vedlikehold av nytt IKT-system</t>
  </si>
  <si>
    <t>Økning i lisenskostnad til EPJ leverandørene</t>
  </si>
  <si>
    <t>Årlig drifts og vedlikeholdskostnad - nytt system</t>
  </si>
  <si>
    <t>Endrings- og omstillingskostnader i virksomheten</t>
  </si>
  <si>
    <t>Tidsbruk knyttet til planlegging av organisasjonsendringer</t>
  </si>
  <si>
    <t>Tidsbruk knyttet til kurs og opplæringstiltak til endrede arbeidsoppgaver for ansatte</t>
  </si>
  <si>
    <t>Øvrig tidsbruk knyttet til endring- og omstilling</t>
  </si>
  <si>
    <t>Øvrige kostnader knyttet til endring- og omstilling</t>
  </si>
  <si>
    <t>Årlig endrings- og omstillingskostnad</t>
  </si>
  <si>
    <t>Registrer kostnadsvirkninger i øvrig offentlig sektor</t>
  </si>
  <si>
    <t>Investeringskostnader i øvrig offentlig sektor</t>
  </si>
  <si>
    <t>Tidsbruk for å etablere nye systemer</t>
  </si>
  <si>
    <t>Øvrige investeringskostnader i nye systemer eller oppgradering av systemer</t>
  </si>
  <si>
    <t>Økte drifts- og vedlikeholdskostnader</t>
  </si>
  <si>
    <t>Drift og vedlikehold av nye systemløsninger</t>
  </si>
  <si>
    <t>Endrings- og omstillingskostnader</t>
  </si>
  <si>
    <t xml:space="preserve">Tidsbruk knyttet til endring- og omstilling </t>
  </si>
  <si>
    <t>Årlig endrings- og omstillingskostnader</t>
  </si>
  <si>
    <t>Registrer kostnadsvirkninger i privat næringsliv</t>
  </si>
  <si>
    <t>Investeringskostnad i privat næringsliv</t>
  </si>
  <si>
    <t>Investering i nye systemer eller oppgradering av systemer</t>
  </si>
  <si>
    <t>Økte drifts- og vedlikeholdskostnader i privat næringsliv</t>
  </si>
  <si>
    <t>Endrings- og omstillingskostnader i privat næringsliv</t>
  </si>
  <si>
    <t>Tidsbruk knyttet til endring- og omstilling</t>
  </si>
  <si>
    <t>Årlig kostnad</t>
  </si>
  <si>
    <t>Registrer kostnadsvirkninger for privatpersoner</t>
  </si>
  <si>
    <t>Endrings- og omstillingskostnader for privatpersoner</t>
  </si>
  <si>
    <t>Økt tidsbruk for privatpersoner</t>
  </si>
  <si>
    <t>Øvrige kostnader for privatpersoner</t>
  </si>
  <si>
    <t>Oppsummering kostnadsvirkninger</t>
  </si>
  <si>
    <t>Kostnadsvirkninger i virksomheten</t>
  </si>
  <si>
    <t>Sum kostnad - offentlig sektor</t>
  </si>
  <si>
    <t>Kostnadsvirkninger i privat næringsliv</t>
  </si>
  <si>
    <t>Sum kostnad - privat næringsliv</t>
  </si>
  <si>
    <t>Kostnadsvirkninger for privatpersoner</t>
  </si>
  <si>
    <t>Sum kostnad - privatpersoner</t>
  </si>
  <si>
    <t>Økning i skattefinanseringskostnad</t>
  </si>
  <si>
    <t>Prissatte nyttevirkninger</t>
  </si>
  <si>
    <t>Sum nyttevirkninger</t>
  </si>
  <si>
    <t>Prissatte kostnadsvirkninger</t>
  </si>
  <si>
    <t>Endring i skattefinansieringskostnad</t>
  </si>
  <si>
    <t>Sum kostnadsvirkninger</t>
  </si>
  <si>
    <t>Netto nytte før neddiskontering</t>
  </si>
  <si>
    <t>Hjelpestørrelse (nr.år i analyseperioden)</t>
  </si>
  <si>
    <t>Hjelpestørrelse (diskonteringsfaktor)</t>
  </si>
  <si>
    <t>Netto nåverdi per år</t>
  </si>
  <si>
    <t>Nåverdi investeringskostnad per år</t>
  </si>
  <si>
    <t>Netto nåverdi av tiltaket</t>
  </si>
  <si>
    <t>Nåverdi</t>
  </si>
  <si>
    <t>Nåverdi investeringskostnad i offentlig sektor</t>
  </si>
  <si>
    <t>Netto nåverdi av tiltaket per krone investert i offentlig sektor</t>
  </si>
  <si>
    <t>Nåverdi av prissatte virkninger</t>
  </si>
  <si>
    <t>Sum nytte- kommunene</t>
  </si>
  <si>
    <t>Utrullingstakt, antall driftsennheter (kommuner)</t>
  </si>
  <si>
    <t>Utrullingstakt, prosentandel av befolkningen i kommunene</t>
  </si>
  <si>
    <r>
      <t>·</t>
    </r>
    <r>
      <rPr>
        <sz val="7"/>
        <color theme="1"/>
        <rFont val="Times New Roman"/>
        <family val="1"/>
      </rPr>
      <t xml:space="preserve">        </t>
    </r>
    <r>
      <rPr>
        <sz val="11"/>
        <color theme="1"/>
        <rFont val="Calibri"/>
        <family val="2"/>
        <scheme val="minor"/>
      </rPr>
      <t>120 koordinatorer</t>
    </r>
  </si>
  <si>
    <r>
      <t>·</t>
    </r>
    <r>
      <rPr>
        <sz val="7"/>
        <color theme="1"/>
        <rFont val="Times New Roman"/>
        <family val="1"/>
      </rPr>
      <t xml:space="preserve">        </t>
    </r>
    <r>
      <rPr>
        <sz val="11"/>
        <color theme="1"/>
        <rFont val="Calibri"/>
        <family val="2"/>
        <scheme val="minor"/>
      </rPr>
      <t>230 arbeidsdager (ukedager) i året</t>
    </r>
  </si>
  <si>
    <r>
      <t>·</t>
    </r>
    <r>
      <rPr>
        <sz val="7"/>
        <color theme="1"/>
        <rFont val="Times New Roman"/>
        <family val="1"/>
      </rPr>
      <t xml:space="preserve">        </t>
    </r>
    <r>
      <rPr>
        <sz val="11"/>
        <color theme="1"/>
        <rFont val="Calibri"/>
        <family val="2"/>
        <scheme val="minor"/>
      </rPr>
      <t>30 minutter besparelse pr. ukedag</t>
    </r>
  </si>
  <si>
    <r>
      <t>·</t>
    </r>
    <r>
      <rPr>
        <sz val="7"/>
        <color theme="1"/>
        <rFont val="Times New Roman"/>
        <family val="1"/>
      </rPr>
      <t xml:space="preserve">        </t>
    </r>
    <r>
      <rPr>
        <sz val="11"/>
        <color theme="1"/>
        <rFont val="Calibri"/>
        <family val="2"/>
        <scheme val="minor"/>
      </rPr>
      <t>Timesats på 440 kr.</t>
    </r>
  </si>
  <si>
    <t>1350 koordinatorer</t>
  </si>
  <si>
    <t>Gevinst for Oslo, årlig</t>
  </si>
  <si>
    <t>Gevinst for landet, årlig</t>
  </si>
  <si>
    <t>Mindre venting</t>
  </si>
  <si>
    <t>Antall brukere</t>
  </si>
  <si>
    <t>kr</t>
  </si>
  <si>
    <t>Besøk pr. uke</t>
  </si>
  <si>
    <t>Uker</t>
  </si>
  <si>
    <t>Legge teknisk grunnlag for å utvikle digitale tjenester</t>
  </si>
  <si>
    <t>365 kommuner/IKTsamarbeid</t>
  </si>
  <si>
    <t>Nytt system 1000000</t>
  </si>
  <si>
    <t>50% vil aldri anskaffe dette selv.</t>
  </si>
  <si>
    <t>Økt involvering fra pårørende og frivillige</t>
  </si>
  <si>
    <t>Brukere</t>
  </si>
  <si>
    <t>Mer effektiv oppfølging av dialog med innbygger/Bedre tidsstyring</t>
  </si>
  <si>
    <t>Antall timer</t>
  </si>
  <si>
    <t>Andel spart</t>
  </si>
  <si>
    <t>Pris</t>
  </si>
  <si>
    <t>Landet</t>
  </si>
  <si>
    <t>Redusert tid til "unødvendige" telefoner</t>
  </si>
  <si>
    <t>2.1.1. Mindre tidstap, redusere antall bomturer</t>
  </si>
  <si>
    <t>2.1.2 Mer effektiv oppfølging av dialog med innbygger/2.1.4 Bedre tidsstyring</t>
  </si>
  <si>
    <t>Hvor stor tidsbesparelse oppnår man per år med tiltakene?</t>
  </si>
  <si>
    <t>Digitale innbyggertjenester i kommunesektoren - Fase 2</t>
  </si>
  <si>
    <t>2.1.3 Redusere henvendelser på telefon</t>
  </si>
  <si>
    <t>Opplæringsbehov  ny tjeneste ansatte - IKT/EPJ</t>
  </si>
  <si>
    <t>kroner/driftsenhet/år</t>
  </si>
  <si>
    <t>Øvrige drifts- og vedlikeholdskostnader hos Norsk Helsenett , E-helse/helsenorge og 800HELSE</t>
  </si>
  <si>
    <t>Antall årsverk innenfor omsorgstjenesten</t>
  </si>
  <si>
    <t>Antall ansatte som mottar opplæring i ny tjeneste IKT/EPJ</t>
  </si>
  <si>
    <t>Tidsbruk knyttet til planlegging av org.endringer</t>
  </si>
  <si>
    <t>timer/kommune</t>
  </si>
  <si>
    <t>Tidsbruk knyttet til opplæring av ansatte / org.endringer</t>
  </si>
  <si>
    <t>besøk</t>
  </si>
  <si>
    <t>1.1.4 Økt involvering</t>
  </si>
  <si>
    <t>Tidsbruk drift- og vedlikehold av nytt IKT-system</t>
  </si>
  <si>
    <t>Tidsbesparelse i virksomheten</t>
  </si>
  <si>
    <t>Nyttevirkninger i øvrig offentlige sektor - i kommunen</t>
  </si>
  <si>
    <t>Nyttevirkninger i virksomheten</t>
  </si>
  <si>
    <t>Reduksjon i drift- og vedlikeholdskostnader i øvrig offentlig sektor - i kommunene</t>
  </si>
  <si>
    <t>Reduksjon i drift- og vedlikeholdskostnader</t>
  </si>
  <si>
    <t>Tidsbesparelse i øvrig offentlig sektor - i kommunene</t>
  </si>
  <si>
    <t xml:space="preserve">Tidsbruk opplæring av brukere </t>
  </si>
  <si>
    <t xml:space="preserve">Antall aktive brukere </t>
  </si>
  <si>
    <t>Kostnadsvirkninger i øvrig offentlig sektor - i kommunene</t>
  </si>
  <si>
    <t>Bomturer</t>
  </si>
  <si>
    <t>Timer</t>
  </si>
  <si>
    <t>Reduksjon i bomturer</t>
  </si>
  <si>
    <t>kr. pr. time</t>
  </si>
  <si>
    <t>Gevinst</t>
  </si>
  <si>
    <t>Redusert antall bomturer</t>
  </si>
  <si>
    <t>Total tid (timer) i snitt Osllo/Østensjø bydel og i Bergen</t>
  </si>
  <si>
    <t>Forutsetninger for gevinstberegninger (se gevinstrapport for forklaring)</t>
  </si>
  <si>
    <t>Oslo (15182 av 185.500, utgjør 8,6 % av landet</t>
  </si>
  <si>
    <t>Østensjø 1535/15182 , utgjør 10,1% av Oslo)</t>
  </si>
  <si>
    <r>
      <t>·</t>
    </r>
    <r>
      <rPr>
        <sz val="7"/>
        <color rgb="FFFF0000"/>
        <rFont val="Times New Roman"/>
        <family val="1"/>
      </rPr>
      <t xml:space="preserve">        </t>
    </r>
    <r>
      <rPr>
        <sz val="11"/>
        <color rgb="FFFF0000"/>
        <rFont val="Calibri"/>
        <family val="2"/>
        <scheme val="minor"/>
      </rPr>
      <t>76000 har gjennomsnittlig 3 besøk pr. uke</t>
    </r>
  </si>
  <si>
    <r>
      <t>·</t>
    </r>
    <r>
      <rPr>
        <sz val="7"/>
        <color rgb="FFFF0000"/>
        <rFont val="Times New Roman"/>
        <family val="1"/>
      </rPr>
      <t xml:space="preserve">        </t>
    </r>
    <r>
      <rPr>
        <sz val="11"/>
        <color rgb="FFFF0000"/>
        <rFont val="Calibri"/>
        <family val="2"/>
        <scheme val="minor"/>
      </rPr>
      <t>73000 har gjennomsnittlig 9 besøk pr. uke</t>
    </r>
  </si>
  <si>
    <r>
      <t>·</t>
    </r>
    <r>
      <rPr>
        <sz val="7"/>
        <color rgb="FFFF0000"/>
        <rFont val="Times New Roman"/>
        <family val="1"/>
      </rPr>
      <t xml:space="preserve">        </t>
    </r>
    <r>
      <rPr>
        <sz val="11"/>
        <color rgb="FFFF0000"/>
        <rFont val="Calibri"/>
        <family val="2"/>
        <scheme val="minor"/>
      </rPr>
      <t>28000 har omfattende behov og han ha opp mot 64 besøk pr. uke</t>
    </r>
  </si>
  <si>
    <r>
      <t>·</t>
    </r>
    <r>
      <rPr>
        <sz val="7"/>
        <color rgb="FFFF0000"/>
        <rFont val="Times New Roman"/>
        <family val="1"/>
      </rPr>
      <t xml:space="preserve">        </t>
    </r>
    <r>
      <rPr>
        <sz val="11"/>
        <color rgb="FFFF0000"/>
        <rFont val="Calibri"/>
        <family val="2"/>
        <scheme val="minor"/>
      </rPr>
      <t>8500 brukere har reservert seg mot registrering i IPLOS</t>
    </r>
  </si>
  <si>
    <t>SSB 2017 (2016: 137 950 ansatte)</t>
  </si>
  <si>
    <t>Kostnad KS innføringsprosjekt</t>
  </si>
  <si>
    <t>EPJ+tilbakebetaling DigiFIN (Hovedalternativet SSB)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</si>
</sst>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kr&quot;\ * #,##0_ ;_ &quot;kr&quot;\ * \-#,##0_ ;_ &quot;kr&quot;\ * &quot;-&quot;_ ;_ @_ "/>
    <numFmt numFmtId="41" formatCode="_ * #,##0_ ;_ * \-#,##0_ ;_ * &quot;-&quot;_ ;_ @_ "/>
    <numFmt numFmtId="44" formatCode="_ &quot;kr&quot;\ * #,##0.00_ ;_ &quot;kr&quot;\ * \-#,##0.00_ ;_ &quot;kr&quot;\ * &quot;-&quot;??_ ;_ @_ "/>
    <numFmt numFmtId="43" formatCode="_ * #,##0.00_ ;_ * \-#,##0.00_ ;_ * &quot;-&quot;??_ ;_ @_ "/>
    <numFmt numFmtId="164" formatCode="_ * #,##0_ ;_ * \-#,##0_ ;_ * &quot;-&quot;??_ ;_ @_ "/>
    <numFmt numFmtId="165" formatCode="_ * #,##0.0_ ;_ * \-#,##0.0_ ;_ * &quot;-&quot;??_ ;_ @_ "/>
    <numFmt numFmtId="166" formatCode="0.0\ %"/>
  </numFmts>
  <fonts count="39" x14ac:knownFonts="1">
    <font>
      <sz val="11"/>
      <color theme="1"/>
      <name val="Calibri"/>
      <family val="2"/>
      <scheme val="minor"/>
    </font>
    <font>
      <sz val="11"/>
      <color theme="1"/>
      <name val="Calibri"/>
      <family val="2"/>
      <scheme val="minor"/>
    </font>
    <font>
      <sz val="9"/>
      <color indexed="81"/>
      <name val="Tahoma"/>
      <family val="2"/>
    </font>
    <font>
      <b/>
      <sz val="11"/>
      <color theme="1"/>
      <name val="Calibri"/>
      <family val="2"/>
      <scheme val="minor"/>
    </font>
    <font>
      <b/>
      <i/>
      <sz val="11"/>
      <color theme="1"/>
      <name val="Calibri"/>
      <family val="2"/>
      <scheme val="minor"/>
    </font>
    <font>
      <b/>
      <sz val="11"/>
      <color theme="4"/>
      <name val="Calibri"/>
      <family val="2"/>
      <scheme val="minor"/>
    </font>
    <font>
      <b/>
      <sz val="16"/>
      <color theme="4" tint="-0.499984740745262"/>
      <name val="Calibri"/>
      <family val="2"/>
      <scheme val="minor"/>
    </font>
    <font>
      <b/>
      <sz val="11"/>
      <name val="Calibri"/>
      <family val="2"/>
      <scheme val="minor"/>
    </font>
    <font>
      <sz val="10"/>
      <name val="Arial"/>
      <family val="2"/>
    </font>
    <font>
      <b/>
      <sz val="10"/>
      <name val="Arial"/>
      <family val="2"/>
    </font>
    <font>
      <sz val="10"/>
      <color theme="1"/>
      <name val="Arial"/>
      <family val="2"/>
    </font>
    <font>
      <b/>
      <i/>
      <sz val="11"/>
      <color theme="4" tint="-0.499984740745262"/>
      <name val="Calibri"/>
      <family val="2"/>
      <scheme val="minor"/>
    </font>
    <font>
      <sz val="11"/>
      <color rgb="FFFF0000"/>
      <name val="Calibri"/>
      <family val="2"/>
      <scheme val="minor"/>
    </font>
    <font>
      <b/>
      <sz val="9"/>
      <color indexed="81"/>
      <name val="Tahoma"/>
      <family val="2"/>
    </font>
    <font>
      <sz val="11"/>
      <name val="Calibri"/>
      <family val="2"/>
      <scheme val="minor"/>
    </font>
    <font>
      <i/>
      <sz val="11"/>
      <color theme="1"/>
      <name val="Calibri"/>
      <family val="2"/>
      <scheme val="minor"/>
    </font>
    <font>
      <sz val="8"/>
      <color indexed="81"/>
      <name val="Tahoma"/>
      <family val="2"/>
    </font>
    <font>
      <b/>
      <sz val="8"/>
      <color indexed="81"/>
      <name val="Tahoma"/>
      <family val="2"/>
    </font>
    <font>
      <sz val="11"/>
      <color theme="1"/>
      <name val="Symbol"/>
      <family val="1"/>
      <charset val="2"/>
    </font>
    <font>
      <sz val="7"/>
      <color theme="1"/>
      <name val="Times New Roman"/>
      <family val="1"/>
    </font>
    <font>
      <sz val="11"/>
      <color rgb="FF000000"/>
      <name val="Calibri"/>
      <family val="2"/>
      <scheme val="minor"/>
    </font>
    <font>
      <sz val="11"/>
      <color rgb="FFFF0000"/>
      <name val="Symbol"/>
      <family val="1"/>
      <charset val="2"/>
    </font>
    <font>
      <sz val="7"/>
      <color rgb="FFFF000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color rgb="FFFF0000"/>
      <name val="Calibri"/>
      <family val="2"/>
      <scheme val="minor"/>
    </font>
    <font>
      <sz val="11"/>
      <color rgb="FF000000"/>
      <name val="Calibri"/>
      <family val="2"/>
    </font>
  </fonts>
  <fills count="4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bgColor indexed="64"/>
      </patternFill>
    </fill>
    <fill>
      <patternFill patternType="solid">
        <fgColor rgb="FFFFFF00"/>
        <bgColor indexed="64"/>
      </patternFill>
    </fill>
    <fill>
      <patternFill patternType="solid">
        <fgColor theme="9"/>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xf numFmtId="44" fontId="1" fillId="0" borderId="0" applyFont="0" applyFill="0" applyBorder="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30" fillId="14" borderId="27" applyNumberFormat="0" applyAlignment="0" applyProtection="0"/>
    <xf numFmtId="0" fontId="31" fillId="15" borderId="28" applyNumberFormat="0" applyAlignment="0" applyProtection="0"/>
    <xf numFmtId="0" fontId="32" fillId="15" borderId="27" applyNumberFormat="0" applyAlignment="0" applyProtection="0"/>
    <xf numFmtId="0" fontId="33" fillId="0" borderId="29" applyNumberFormat="0" applyFill="0" applyAlignment="0" applyProtection="0"/>
    <xf numFmtId="0" fontId="34" fillId="16" borderId="30" applyNumberFormat="0" applyAlignment="0" applyProtection="0"/>
    <xf numFmtId="0" fontId="12" fillId="0" borderId="0" applyNumberFormat="0" applyFill="0" applyBorder="0" applyAlignment="0" applyProtection="0"/>
    <xf numFmtId="0" fontId="1" fillId="17" borderId="31" applyNumberFormat="0" applyFont="0" applyAlignment="0" applyProtection="0"/>
    <xf numFmtId="0" fontId="35" fillId="0" borderId="0" applyNumberFormat="0" applyFill="0" applyBorder="0" applyAlignment="0" applyProtection="0"/>
    <xf numFmtId="0" fontId="3" fillId="0" borderId="32" applyNumberFormat="0" applyFill="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6" fillId="41" borderId="0" applyNumberFormat="0" applyBorder="0" applyAlignment="0" applyProtection="0"/>
    <xf numFmtId="43"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0" fontId="38" fillId="0" borderId="0" applyNumberFormat="0" applyBorder="0" applyAlignment="0"/>
  </cellStyleXfs>
  <cellXfs count="191">
    <xf numFmtId="0" fontId="0" fillId="0" borderId="0" xfId="0"/>
    <xf numFmtId="0" fontId="0" fillId="2" borderId="0" xfId="0" applyFont="1" applyFill="1"/>
    <xf numFmtId="0" fontId="0" fillId="2" borderId="0" xfId="0" applyFont="1" applyFill="1" applyAlignment="1">
      <alignment horizontal="right"/>
    </xf>
    <xf numFmtId="0" fontId="5" fillId="2" borderId="0" xfId="0" applyFont="1" applyFill="1" applyAlignment="1">
      <alignment horizontal="left"/>
    </xf>
    <xf numFmtId="0" fontId="4" fillId="2" borderId="0" xfId="0" applyFont="1" applyFill="1"/>
    <xf numFmtId="0" fontId="0" fillId="2" borderId="0" xfId="0" applyFont="1" applyFill="1" applyBorder="1"/>
    <xf numFmtId="0" fontId="3" fillId="2" borderId="0" xfId="0" applyFont="1" applyFill="1" applyBorder="1"/>
    <xf numFmtId="0" fontId="0" fillId="2" borderId="4" xfId="0" applyFont="1" applyFill="1" applyBorder="1"/>
    <xf numFmtId="0" fontId="0" fillId="2" borderId="2" xfId="0" applyFont="1" applyFill="1" applyBorder="1"/>
    <xf numFmtId="0" fontId="3" fillId="2" borderId="0" xfId="0" applyFont="1" applyFill="1" applyAlignment="1">
      <alignment horizontal="left"/>
    </xf>
    <xf numFmtId="0" fontId="4" fillId="2" borderId="0" xfId="0" applyFont="1" applyFill="1" applyAlignment="1">
      <alignment horizontal="left"/>
    </xf>
    <xf numFmtId="0" fontId="0" fillId="5" borderId="3" xfId="0" applyFont="1" applyFill="1" applyBorder="1" applyProtection="1">
      <protection locked="0"/>
    </xf>
    <xf numFmtId="0" fontId="0" fillId="3" borderId="0" xfId="0" applyFont="1" applyFill="1"/>
    <xf numFmtId="0" fontId="3" fillId="2" borderId="0" xfId="0" applyFont="1" applyFill="1" applyAlignment="1">
      <alignment horizontal="right"/>
    </xf>
    <xf numFmtId="0" fontId="0" fillId="2" borderId="0" xfId="0" applyFont="1" applyFill="1" applyAlignment="1">
      <alignment horizontal="left"/>
    </xf>
    <xf numFmtId="0" fontId="0" fillId="2" borderId="0" xfId="0" applyFont="1" applyFill="1" applyBorder="1" applyAlignment="1">
      <alignment horizontal="left"/>
    </xf>
    <xf numFmtId="0" fontId="0" fillId="3" borderId="2" xfId="0" applyFont="1" applyFill="1" applyBorder="1"/>
    <xf numFmtId="0" fontId="3" fillId="2" borderId="0" xfId="0" applyFont="1" applyFill="1" applyAlignment="1">
      <alignment horizontal="center"/>
    </xf>
    <xf numFmtId="0" fontId="0" fillId="5" borderId="0"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3" fillId="2" borderId="0" xfId="0" applyFont="1" applyFill="1" applyBorder="1" applyAlignment="1">
      <alignment horizontal="center"/>
    </xf>
    <xf numFmtId="164" fontId="0" fillId="4" borderId="0" xfId="1" applyNumberFormat="1" applyFont="1" applyFill="1" applyBorder="1"/>
    <xf numFmtId="0" fontId="0" fillId="2" borderId="0" xfId="0" applyFont="1" applyFill="1" applyBorder="1" applyAlignment="1">
      <alignment horizontal="center"/>
    </xf>
    <xf numFmtId="0" fontId="4" fillId="3" borderId="0" xfId="0" applyFont="1" applyFill="1" applyAlignment="1">
      <alignment horizontal="left"/>
    </xf>
    <xf numFmtId="0" fontId="0" fillId="3" borderId="0" xfId="0" applyFont="1" applyFill="1" applyBorder="1"/>
    <xf numFmtId="0" fontId="4" fillId="2" borderId="2" xfId="0" applyFont="1" applyFill="1" applyBorder="1" applyAlignment="1">
      <alignment horizontal="left"/>
    </xf>
    <xf numFmtId="164" fontId="0" fillId="2" borderId="0" xfId="1" applyNumberFormat="1" applyFont="1" applyFill="1" applyBorder="1"/>
    <xf numFmtId="164" fontId="0" fillId="3" borderId="0" xfId="1" applyNumberFormat="1" applyFont="1" applyFill="1" applyBorder="1"/>
    <xf numFmtId="164" fontId="0" fillId="2" borderId="0" xfId="1" applyNumberFormat="1" applyFont="1" applyFill="1" applyBorder="1" applyAlignment="1">
      <alignment horizontal="center"/>
    </xf>
    <xf numFmtId="164" fontId="0" fillId="4" borderId="4" xfId="1" applyNumberFormat="1" applyFont="1" applyFill="1" applyBorder="1" applyAlignment="1">
      <alignment horizontal="center"/>
    </xf>
    <xf numFmtId="0" fontId="0" fillId="2" borderId="2" xfId="0" applyFont="1" applyFill="1" applyBorder="1" applyAlignment="1">
      <alignment horizontal="left"/>
    </xf>
    <xf numFmtId="164" fontId="0" fillId="2" borderId="0" xfId="1" applyNumberFormat="1" applyFont="1" applyFill="1"/>
    <xf numFmtId="0" fontId="0" fillId="2" borderId="3" xfId="0" applyFont="1" applyFill="1" applyBorder="1"/>
    <xf numFmtId="0" fontId="6" fillId="2" borderId="0" xfId="0" applyFont="1" applyFill="1" applyAlignment="1">
      <alignment horizontal="left"/>
    </xf>
    <xf numFmtId="0" fontId="0" fillId="2" borderId="4" xfId="0" applyFont="1" applyFill="1" applyBorder="1" applyAlignment="1">
      <alignment horizontal="left"/>
    </xf>
    <xf numFmtId="164" fontId="0" fillId="2" borderId="0" xfId="1" applyNumberFormat="1" applyFont="1" applyFill="1" applyAlignment="1">
      <alignment horizontal="center"/>
    </xf>
    <xf numFmtId="164" fontId="0" fillId="3" borderId="0" xfId="1" applyNumberFormat="1" applyFont="1" applyFill="1"/>
    <xf numFmtId="164" fontId="3" fillId="2" borderId="0" xfId="1" applyNumberFormat="1" applyFont="1" applyFill="1" applyAlignment="1">
      <alignment horizontal="center"/>
    </xf>
    <xf numFmtId="164" fontId="3" fillId="2" borderId="0" xfId="1" applyNumberFormat="1" applyFont="1" applyFill="1" applyAlignment="1">
      <alignment horizontal="left"/>
    </xf>
    <xf numFmtId="164" fontId="0" fillId="2" borderId="0" xfId="1" applyNumberFormat="1" applyFont="1" applyFill="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0" fillId="2" borderId="0" xfId="1" applyNumberFormat="1" applyFont="1" applyFill="1" applyBorder="1" applyAlignment="1">
      <alignment horizontal="left"/>
    </xf>
    <xf numFmtId="164" fontId="0" fillId="4" borderId="0" xfId="1" applyNumberFormat="1" applyFont="1" applyFill="1" applyAlignment="1">
      <alignment horizontal="center"/>
    </xf>
    <xf numFmtId="164" fontId="0" fillId="6" borderId="0" xfId="1" applyNumberFormat="1" applyFont="1" applyFill="1" applyBorder="1" applyAlignment="1">
      <alignment horizontal="center"/>
    </xf>
    <xf numFmtId="164" fontId="0" fillId="4" borderId="1" xfId="1" applyNumberFormat="1" applyFont="1" applyFill="1" applyBorder="1" applyAlignment="1">
      <alignment horizontal="center"/>
    </xf>
    <xf numFmtId="0" fontId="10" fillId="2" borderId="0" xfId="0" applyFont="1" applyFill="1" applyBorder="1"/>
    <xf numFmtId="0" fontId="9" fillId="2" borderId="7" xfId="0" applyFont="1" applyFill="1" applyBorder="1" applyAlignment="1">
      <alignment horizontal="left" vertical="top"/>
    </xf>
    <xf numFmtId="0" fontId="10" fillId="5" borderId="3" xfId="0" applyFont="1" applyFill="1" applyBorder="1" applyAlignment="1" applyProtection="1">
      <alignment horizontal="center"/>
    </xf>
    <xf numFmtId="0" fontId="10" fillId="4" borderId="3" xfId="0" applyFont="1" applyFill="1" applyBorder="1" applyProtection="1"/>
    <xf numFmtId="0" fontId="4" fillId="2" borderId="0" xfId="0" applyFont="1" applyFill="1" applyBorder="1"/>
    <xf numFmtId="9" fontId="0" fillId="5" borderId="0" xfId="0" applyNumberFormat="1" applyFont="1" applyFill="1" applyBorder="1" applyAlignment="1" applyProtection="1">
      <alignment horizontal="center"/>
      <protection locked="0"/>
    </xf>
    <xf numFmtId="0" fontId="0" fillId="6" borderId="5" xfId="0" applyFont="1" applyFill="1" applyBorder="1"/>
    <xf numFmtId="164" fontId="0" fillId="6" borderId="6" xfId="1" applyNumberFormat="1" applyFont="1" applyFill="1" applyBorder="1" applyAlignment="1">
      <alignment horizontal="center"/>
    </xf>
    <xf numFmtId="164" fontId="0" fillId="6" borderId="8" xfId="1" applyNumberFormat="1" applyFont="1" applyFill="1" applyBorder="1" applyAlignment="1">
      <alignment horizontal="center"/>
    </xf>
    <xf numFmtId="0" fontId="6" fillId="6" borderId="7" xfId="0" applyFont="1" applyFill="1" applyBorder="1" applyAlignment="1">
      <alignment horizontal="left"/>
    </xf>
    <xf numFmtId="164" fontId="0" fillId="6" borderId="9" xfId="1" applyNumberFormat="1" applyFont="1" applyFill="1" applyBorder="1" applyAlignment="1">
      <alignment horizontal="center"/>
    </xf>
    <xf numFmtId="0" fontId="7" fillId="6" borderId="7" xfId="0" applyFont="1" applyFill="1" applyBorder="1" applyAlignment="1">
      <alignment horizontal="left"/>
    </xf>
    <xf numFmtId="0" fontId="3" fillId="6" borderId="0" xfId="0" applyFont="1" applyFill="1" applyBorder="1" applyAlignment="1">
      <alignment horizontal="left"/>
    </xf>
    <xf numFmtId="0" fontId="3" fillId="6" borderId="0" xfId="0" applyFont="1" applyFill="1" applyBorder="1" applyAlignment="1">
      <alignment horizontal="center"/>
    </xf>
    <xf numFmtId="0" fontId="3" fillId="6" borderId="0" xfId="0" applyFont="1" applyFill="1" applyBorder="1" applyAlignment="1">
      <alignment horizontal="right"/>
    </xf>
    <xf numFmtId="0" fontId="3" fillId="6" borderId="9" xfId="0" applyFont="1" applyFill="1" applyBorder="1" applyAlignment="1">
      <alignment horizontal="right"/>
    </xf>
    <xf numFmtId="0" fontId="0" fillId="6" borderId="0" xfId="0" applyFont="1" applyFill="1" applyBorder="1" applyAlignment="1">
      <alignment horizontal="right"/>
    </xf>
    <xf numFmtId="0" fontId="3" fillId="6" borderId="13" xfId="0" applyFont="1" applyFill="1" applyBorder="1" applyAlignment="1">
      <alignment horizontal="left"/>
    </xf>
    <xf numFmtId="0" fontId="0" fillId="6" borderId="4" xfId="0" applyFont="1" applyFill="1" applyBorder="1" applyAlignment="1">
      <alignment horizontal="right"/>
    </xf>
    <xf numFmtId="164" fontId="0" fillId="6" borderId="4" xfId="0" applyNumberFormat="1" applyFont="1" applyFill="1" applyBorder="1" applyAlignment="1">
      <alignment horizontal="right"/>
    </xf>
    <xf numFmtId="164" fontId="0" fillId="6" borderId="14" xfId="0" applyNumberFormat="1" applyFont="1" applyFill="1" applyBorder="1" applyAlignment="1">
      <alignment horizontal="right"/>
    </xf>
    <xf numFmtId="0" fontId="3" fillId="6" borderId="7" xfId="0" applyFont="1" applyFill="1" applyBorder="1" applyAlignment="1">
      <alignment horizontal="left"/>
    </xf>
    <xf numFmtId="0" fontId="0" fillId="6" borderId="9" xfId="0" applyFont="1" applyFill="1" applyBorder="1" applyAlignment="1">
      <alignment horizontal="right"/>
    </xf>
    <xf numFmtId="0" fontId="0" fillId="6" borderId="9" xfId="0" applyFont="1" applyFill="1" applyBorder="1"/>
    <xf numFmtId="0" fontId="0" fillId="6" borderId="12" xfId="0" applyFont="1" applyFill="1" applyBorder="1"/>
    <xf numFmtId="164" fontId="0" fillId="6" borderId="10" xfId="1" applyNumberFormat="1" applyFont="1" applyFill="1" applyBorder="1" applyAlignment="1">
      <alignment horizontal="center"/>
    </xf>
    <xf numFmtId="164" fontId="0" fillId="6" borderId="11" xfId="1" applyNumberFormat="1" applyFont="1" applyFill="1" applyBorder="1" applyAlignment="1">
      <alignment horizontal="center"/>
    </xf>
    <xf numFmtId="0" fontId="0" fillId="6" borderId="5" xfId="0" applyFont="1" applyFill="1" applyBorder="1" applyAlignment="1">
      <alignment horizontal="left"/>
    </xf>
    <xf numFmtId="0" fontId="0" fillId="6" borderId="6" xfId="0" applyFont="1" applyFill="1" applyBorder="1" applyAlignment="1">
      <alignment horizontal="right"/>
    </xf>
    <xf numFmtId="0" fontId="0" fillId="6" borderId="8" xfId="0" applyFont="1" applyFill="1" applyBorder="1"/>
    <xf numFmtId="0" fontId="0" fillId="6" borderId="7" xfId="0" applyFont="1" applyFill="1" applyBorder="1" applyProtection="1">
      <protection locked="0"/>
    </xf>
    <xf numFmtId="164" fontId="0" fillId="6" borderId="0" xfId="3" applyNumberFormat="1" applyFont="1" applyFill="1" applyBorder="1" applyProtection="1">
      <protection locked="0"/>
    </xf>
    <xf numFmtId="0" fontId="0" fillId="6" borderId="6" xfId="0" applyFont="1" applyFill="1" applyBorder="1" applyAlignment="1">
      <alignment horizontal="left"/>
    </xf>
    <xf numFmtId="0" fontId="0" fillId="6" borderId="0" xfId="0" applyFont="1" applyFill="1" applyBorder="1" applyAlignment="1">
      <alignment horizontal="left"/>
    </xf>
    <xf numFmtId="0" fontId="0" fillId="6" borderId="4" xfId="0" applyFont="1" applyFill="1" applyBorder="1" applyAlignment="1">
      <alignment horizontal="left"/>
    </xf>
    <xf numFmtId="0" fontId="0" fillId="6" borderId="10" xfId="0" applyFont="1" applyFill="1" applyBorder="1" applyAlignment="1">
      <alignment horizontal="left"/>
    </xf>
    <xf numFmtId="164" fontId="0" fillId="4" borderId="0" xfId="0" applyNumberFormat="1" applyFont="1" applyFill="1" applyBorder="1" applyAlignment="1">
      <alignment horizontal="center"/>
    </xf>
    <xf numFmtId="164" fontId="0" fillId="4" borderId="4" xfId="0" applyNumberFormat="1" applyFont="1" applyFill="1" applyBorder="1" applyAlignment="1">
      <alignment horizontal="center"/>
    </xf>
    <xf numFmtId="0" fontId="10" fillId="8" borderId="3" xfId="0" applyFont="1" applyFill="1" applyBorder="1" applyAlignment="1" applyProtection="1">
      <alignment horizontal="center"/>
    </xf>
    <xf numFmtId="9" fontId="0" fillId="8" borderId="3" xfId="2" applyFont="1" applyFill="1" applyBorder="1" applyProtection="1">
      <protection locked="0"/>
    </xf>
    <xf numFmtId="0" fontId="0" fillId="8" borderId="3" xfId="0" applyFont="1" applyFill="1" applyBorder="1" applyProtection="1">
      <protection locked="0"/>
    </xf>
    <xf numFmtId="166" fontId="0" fillId="8" borderId="3" xfId="0" applyNumberFormat="1" applyFont="1" applyFill="1" applyBorder="1" applyProtection="1">
      <protection locked="0"/>
    </xf>
    <xf numFmtId="164" fontId="0" fillId="4" borderId="0" xfId="1" applyNumberFormat="1" applyFont="1" applyFill="1" applyAlignment="1">
      <alignment horizontal="left"/>
    </xf>
    <xf numFmtId="164" fontId="0" fillId="4" borderId="1" xfId="1" applyNumberFormat="1" applyFont="1" applyFill="1" applyBorder="1" applyAlignment="1">
      <alignment horizontal="left"/>
    </xf>
    <xf numFmtId="164" fontId="0" fillId="4" borderId="4" xfId="1" applyNumberFormat="1" applyFont="1" applyFill="1" applyBorder="1" applyAlignment="1">
      <alignment horizontal="left"/>
    </xf>
    <xf numFmtId="164" fontId="0" fillId="2" borderId="15" xfId="1" applyNumberFormat="1" applyFont="1" applyFill="1" applyBorder="1" applyAlignment="1">
      <alignment horizontal="left"/>
    </xf>
    <xf numFmtId="164" fontId="0" fillId="2" borderId="15" xfId="1" applyNumberFormat="1" applyFont="1" applyFill="1" applyBorder="1" applyAlignment="1">
      <alignment horizontal="center"/>
    </xf>
    <xf numFmtId="164" fontId="11" fillId="2" borderId="0" xfId="1" applyNumberFormat="1" applyFont="1" applyFill="1" applyAlignment="1">
      <alignment horizontal="left"/>
    </xf>
    <xf numFmtId="164" fontId="3" fillId="2" borderId="0" xfId="1" applyNumberFormat="1" applyFont="1" applyFill="1" applyAlignment="1">
      <alignment horizontal="right"/>
    </xf>
    <xf numFmtId="164" fontId="0" fillId="5" borderId="0" xfId="1" applyNumberFormat="1" applyFont="1" applyFill="1" applyBorder="1" applyAlignment="1" applyProtection="1">
      <alignment horizontal="center" vertical="center"/>
      <protection locked="0"/>
    </xf>
    <xf numFmtId="0" fontId="0" fillId="2" borderId="0" xfId="0" applyFont="1" applyFill="1" applyAlignment="1">
      <alignment horizontal="center"/>
    </xf>
    <xf numFmtId="164" fontId="0" fillId="4" borderId="0" xfId="1" applyNumberFormat="1" applyFont="1" applyFill="1" applyBorder="1" applyAlignment="1">
      <alignment horizontal="center"/>
    </xf>
    <xf numFmtId="0" fontId="4" fillId="2" borderId="0" xfId="0" applyFont="1" applyFill="1" applyAlignment="1">
      <alignment horizontal="center"/>
    </xf>
    <xf numFmtId="0" fontId="0" fillId="6" borderId="6" xfId="0" applyFont="1" applyFill="1" applyBorder="1" applyAlignment="1">
      <alignment horizontal="center"/>
    </xf>
    <xf numFmtId="0" fontId="0" fillId="6" borderId="0" xfId="0" applyFont="1" applyFill="1" applyBorder="1" applyAlignment="1">
      <alignment horizontal="center"/>
    </xf>
    <xf numFmtId="164" fontId="0" fillId="6" borderId="0" xfId="3" applyNumberFormat="1" applyFont="1" applyFill="1" applyBorder="1" applyAlignment="1" applyProtection="1">
      <alignment horizontal="center"/>
      <protection locked="0"/>
    </xf>
    <xf numFmtId="164" fontId="0" fillId="6" borderId="4" xfId="0" applyNumberFormat="1" applyFont="1" applyFill="1" applyBorder="1" applyAlignment="1">
      <alignment horizontal="center"/>
    </xf>
    <xf numFmtId="0" fontId="0" fillId="2" borderId="0" xfId="0" applyFill="1"/>
    <xf numFmtId="164" fontId="0" fillId="7" borderId="0" xfId="1" applyNumberFormat="1" applyFont="1" applyFill="1" applyAlignment="1">
      <alignment horizontal="left"/>
    </xf>
    <xf numFmtId="164" fontId="0" fillId="7" borderId="1" xfId="1" applyNumberFormat="1" applyFont="1" applyFill="1" applyBorder="1" applyAlignment="1">
      <alignment horizontal="left"/>
    </xf>
    <xf numFmtId="164" fontId="0" fillId="7" borderId="4" xfId="1" applyNumberFormat="1" applyFont="1" applyFill="1" applyBorder="1" applyAlignment="1">
      <alignment horizontal="left"/>
    </xf>
    <xf numFmtId="0" fontId="10" fillId="7" borderId="3" xfId="0" applyFont="1" applyFill="1" applyBorder="1" applyProtection="1"/>
    <xf numFmtId="43" fontId="0" fillId="4" borderId="2" xfId="1" applyNumberFormat="1" applyFont="1" applyFill="1" applyBorder="1" applyAlignment="1">
      <alignment horizontal="left"/>
    </xf>
    <xf numFmtId="43" fontId="0" fillId="4" borderId="2" xfId="1" applyNumberFormat="1" applyFont="1" applyFill="1" applyBorder="1" applyAlignment="1">
      <alignment horizontal="center"/>
    </xf>
    <xf numFmtId="164" fontId="0" fillId="4" borderId="0" xfId="1" applyNumberFormat="1" applyFont="1" applyFill="1" applyBorder="1" applyAlignment="1">
      <alignment horizontal="left"/>
    </xf>
    <xf numFmtId="0" fontId="0" fillId="5" borderId="3" xfId="0" applyFont="1" applyFill="1" applyBorder="1" applyAlignment="1" applyProtection="1">
      <alignment horizontal="right"/>
      <protection locked="0"/>
    </xf>
    <xf numFmtId="0" fontId="0" fillId="4" borderId="3" xfId="0" applyFont="1" applyFill="1" applyBorder="1" applyAlignment="1">
      <alignment horizontal="right"/>
    </xf>
    <xf numFmtId="165" fontId="0" fillId="7" borderId="16" xfId="1" applyNumberFormat="1" applyFont="1" applyFill="1" applyBorder="1" applyAlignment="1">
      <alignment horizontal="left"/>
    </xf>
    <xf numFmtId="165" fontId="0" fillId="7" borderId="2" xfId="1" applyNumberFormat="1" applyFont="1" applyFill="1" applyBorder="1" applyAlignment="1">
      <alignment horizontal="left"/>
    </xf>
    <xf numFmtId="165" fontId="0" fillId="7" borderId="17" xfId="1" applyNumberFormat="1" applyFont="1" applyFill="1" applyBorder="1" applyAlignment="1">
      <alignment horizontal="center"/>
    </xf>
    <xf numFmtId="164" fontId="0" fillId="7" borderId="18" xfId="1" applyNumberFormat="1" applyFont="1" applyFill="1" applyBorder="1" applyAlignment="1">
      <alignment horizontal="left"/>
    </xf>
    <xf numFmtId="164" fontId="0" fillId="7" borderId="19" xfId="1" applyNumberFormat="1" applyFont="1" applyFill="1" applyBorder="1" applyAlignment="1">
      <alignment horizontal="center"/>
    </xf>
    <xf numFmtId="164" fontId="0" fillId="4" borderId="15" xfId="1" applyNumberFormat="1" applyFont="1" applyFill="1" applyBorder="1" applyAlignment="1">
      <alignment horizontal="left"/>
    </xf>
    <xf numFmtId="0" fontId="0" fillId="6" borderId="7" xfId="0" applyFont="1" applyFill="1" applyBorder="1" applyAlignment="1">
      <alignment horizontal="left"/>
    </xf>
    <xf numFmtId="0" fontId="3" fillId="6" borderId="20" xfId="0" applyFont="1" applyFill="1" applyBorder="1" applyAlignment="1">
      <alignment horizontal="left"/>
    </xf>
    <xf numFmtId="0" fontId="0" fillId="6" borderId="1" xfId="0" applyFont="1" applyFill="1" applyBorder="1" applyAlignment="1">
      <alignment horizontal="right"/>
    </xf>
    <xf numFmtId="164" fontId="0" fillId="6" borderId="1" xfId="0" applyNumberFormat="1" applyFont="1" applyFill="1" applyBorder="1" applyAlignment="1">
      <alignment horizontal="center"/>
    </xf>
    <xf numFmtId="0" fontId="0" fillId="6" borderId="21" xfId="0" applyFont="1" applyFill="1" applyBorder="1" applyAlignment="1">
      <alignment horizontal="left"/>
    </xf>
    <xf numFmtId="0" fontId="0" fillId="6" borderId="22" xfId="0" applyFont="1" applyFill="1" applyBorder="1" applyAlignment="1">
      <alignment horizontal="right"/>
    </xf>
    <xf numFmtId="0" fontId="0" fillId="6" borderId="22" xfId="0" applyFont="1" applyFill="1" applyBorder="1" applyAlignment="1">
      <alignment horizontal="center"/>
    </xf>
    <xf numFmtId="0" fontId="0" fillId="6" borderId="23" xfId="0" applyFont="1" applyFill="1" applyBorder="1"/>
    <xf numFmtId="0" fontId="0" fillId="3" borderId="22" xfId="0" applyFont="1" applyFill="1" applyBorder="1"/>
    <xf numFmtId="0" fontId="0" fillId="2" borderId="22" xfId="0" applyFont="1" applyFill="1" applyBorder="1"/>
    <xf numFmtId="0" fontId="0" fillId="6" borderId="7" xfId="0" applyFont="1" applyFill="1" applyBorder="1"/>
    <xf numFmtId="0" fontId="0" fillId="6" borderId="1" xfId="0" applyFont="1" applyFill="1" applyBorder="1" applyAlignment="1">
      <alignment horizontal="left"/>
    </xf>
    <xf numFmtId="164" fontId="0" fillId="6" borderId="1" xfId="1" applyNumberFormat="1" applyFont="1" applyFill="1" applyBorder="1" applyAlignment="1">
      <alignment horizontal="center"/>
    </xf>
    <xf numFmtId="0" fontId="3" fillId="6" borderId="1" xfId="0" applyFont="1" applyFill="1" applyBorder="1"/>
    <xf numFmtId="0" fontId="3" fillId="6" borderId="9" xfId="0" applyFont="1" applyFill="1" applyBorder="1" applyAlignment="1">
      <alignment horizontal="center"/>
    </xf>
    <xf numFmtId="0" fontId="0" fillId="6" borderId="9" xfId="0" applyFont="1" applyFill="1" applyBorder="1" applyAlignment="1">
      <alignment horizontal="center"/>
    </xf>
    <xf numFmtId="164" fontId="0" fillId="6" borderId="14" xfId="0" applyNumberFormat="1" applyFont="1" applyFill="1" applyBorder="1" applyAlignment="1">
      <alignment horizontal="center"/>
    </xf>
    <xf numFmtId="1" fontId="0" fillId="2" borderId="0" xfId="0" applyNumberFormat="1" applyFont="1" applyFill="1" applyAlignment="1">
      <alignment horizontal="right"/>
    </xf>
    <xf numFmtId="164" fontId="0" fillId="4" borderId="2"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2" borderId="0" xfId="0" applyNumberFormat="1" applyFont="1" applyFill="1" applyBorder="1" applyAlignment="1">
      <alignment horizontal="center"/>
    </xf>
    <xf numFmtId="164" fontId="0" fillId="8" borderId="0" xfId="1" applyNumberFormat="1" applyFont="1" applyFill="1" applyBorder="1" applyAlignment="1">
      <alignment horizontal="center"/>
    </xf>
    <xf numFmtId="0" fontId="0" fillId="5" borderId="3" xfId="0" applyFont="1" applyFill="1" applyBorder="1" applyAlignment="1" applyProtection="1">
      <alignment horizontal="left"/>
      <protection locked="0"/>
    </xf>
    <xf numFmtId="0" fontId="12" fillId="2" borderId="0" xfId="0" applyFont="1" applyFill="1" applyAlignment="1">
      <alignment horizontal="left"/>
    </xf>
    <xf numFmtId="0" fontId="12" fillId="2" borderId="0" xfId="0" applyFont="1" applyFill="1" applyBorder="1"/>
    <xf numFmtId="0" fontId="3" fillId="2" borderId="0" xfId="0" applyFont="1" applyFill="1"/>
    <xf numFmtId="0" fontId="15" fillId="2" borderId="0" xfId="0" applyFont="1" applyFill="1"/>
    <xf numFmtId="0" fontId="15" fillId="2" borderId="0" xfId="0" applyFont="1" applyFill="1" applyBorder="1"/>
    <xf numFmtId="0" fontId="0" fillId="0" borderId="0" xfId="0" applyFont="1" applyFill="1" applyBorder="1"/>
    <xf numFmtId="9" fontId="0" fillId="2" borderId="0" xfId="2" applyFont="1" applyFill="1" applyAlignment="1">
      <alignment horizontal="right"/>
    </xf>
    <xf numFmtId="9" fontId="0" fillId="2" borderId="0" xfId="0" applyNumberFormat="1" applyFont="1" applyFill="1" applyBorder="1"/>
    <xf numFmtId="0" fontId="14" fillId="2" borderId="0" xfId="0" applyFont="1" applyFill="1"/>
    <xf numFmtId="164" fontId="0" fillId="9" borderId="0" xfId="1" applyNumberFormat="1" applyFont="1" applyFill="1" applyBorder="1" applyAlignment="1">
      <alignment horizontal="center"/>
    </xf>
    <xf numFmtId="164" fontId="0" fillId="5" borderId="0" xfId="1" applyNumberFormat="1" applyFont="1" applyFill="1" applyBorder="1" applyAlignment="1" applyProtection="1">
      <alignment horizontal="center"/>
      <protection locked="0"/>
    </xf>
    <xf numFmtId="0" fontId="0" fillId="2" borderId="0" xfId="0" applyFont="1" applyFill="1" applyAlignment="1">
      <alignment horizontal="right" wrapText="1"/>
    </xf>
    <xf numFmtId="44" fontId="3" fillId="2" borderId="0" xfId="0" applyNumberFormat="1" applyFont="1" applyFill="1"/>
    <xf numFmtId="0" fontId="3" fillId="2" borderId="0" xfId="0" applyFont="1" applyFill="1" applyBorder="1" applyAlignment="1">
      <alignment horizontal="left"/>
    </xf>
    <xf numFmtId="164" fontId="1" fillId="2" borderId="0" xfId="1" applyNumberFormat="1" applyFont="1" applyFill="1" applyAlignment="1">
      <alignment horizontal="center"/>
    </xf>
    <xf numFmtId="0" fontId="3" fillId="10" borderId="0" xfId="0" applyFont="1" applyFill="1"/>
    <xf numFmtId="0" fontId="0" fillId="10" borderId="0" xfId="0" applyFont="1" applyFill="1"/>
    <xf numFmtId="0" fontId="18" fillId="10" borderId="0" xfId="0" applyFont="1" applyFill="1" applyAlignment="1">
      <alignment horizontal="left" vertical="center" indent="5"/>
    </xf>
    <xf numFmtId="44" fontId="3" fillId="10" borderId="0" xfId="5" applyFont="1" applyFill="1"/>
    <xf numFmtId="44" fontId="0" fillId="10" borderId="0" xfId="5" applyFont="1" applyFill="1"/>
    <xf numFmtId="9" fontId="0" fillId="10" borderId="0" xfId="0" applyNumberFormat="1" applyFont="1" applyFill="1"/>
    <xf numFmtId="44" fontId="3" fillId="10" borderId="0" xfId="0" applyNumberFormat="1" applyFont="1" applyFill="1"/>
    <xf numFmtId="0" fontId="0" fillId="10" borderId="0" xfId="0" applyFill="1"/>
    <xf numFmtId="43" fontId="0" fillId="10" borderId="0" xfId="1" applyFont="1" applyFill="1"/>
    <xf numFmtId="164" fontId="3" fillId="5" borderId="0" xfId="0" applyNumberFormat="1" applyFont="1" applyFill="1" applyBorder="1" applyAlignment="1" applyProtection="1">
      <alignment horizontal="center"/>
      <protection locked="0"/>
    </xf>
    <xf numFmtId="164" fontId="0" fillId="0" borderId="0" xfId="1" applyNumberFormat="1" applyFont="1" applyFill="1" applyBorder="1" applyAlignment="1">
      <alignment horizontal="center"/>
    </xf>
    <xf numFmtId="164" fontId="0" fillId="2" borderId="0" xfId="0" applyNumberFormat="1" applyFill="1"/>
    <xf numFmtId="43" fontId="0" fillId="2" borderId="0" xfId="1" applyFont="1" applyFill="1"/>
    <xf numFmtId="164" fontId="0" fillId="0" borderId="0" xfId="1" applyNumberFormat="1" applyFont="1" applyFill="1" applyAlignment="1">
      <alignment horizontal="center"/>
    </xf>
    <xf numFmtId="0" fontId="0" fillId="0" borderId="0" xfId="0" applyFont="1" applyFill="1"/>
    <xf numFmtId="164" fontId="0" fillId="2" borderId="0" xfId="1" applyNumberFormat="1" applyFont="1" applyFill="1" applyAlignment="1">
      <alignment horizontal="right"/>
    </xf>
    <xf numFmtId="164" fontId="0" fillId="2" borderId="0" xfId="0" applyNumberFormat="1" applyFont="1" applyFill="1" applyAlignment="1">
      <alignment horizontal="right"/>
    </xf>
    <xf numFmtId="0" fontId="20" fillId="0" borderId="0" xfId="0" applyFont="1" applyBorder="1" applyAlignment="1">
      <alignment vertical="center"/>
    </xf>
    <xf numFmtId="164" fontId="0" fillId="5" borderId="0" xfId="0" applyNumberFormat="1" applyFont="1" applyFill="1" applyBorder="1" applyAlignment="1" applyProtection="1">
      <alignment horizontal="center"/>
      <protection locked="0"/>
    </xf>
    <xf numFmtId="9" fontId="0" fillId="0" borderId="0" xfId="0" applyNumberFormat="1" applyFont="1" applyFill="1"/>
    <xf numFmtId="9" fontId="0" fillId="0" borderId="0" xfId="2" applyFont="1" applyFill="1"/>
    <xf numFmtId="43" fontId="0" fillId="0" borderId="0" xfId="1" applyFont="1" applyFill="1"/>
    <xf numFmtId="2" fontId="0" fillId="2" borderId="0" xfId="0" applyNumberFormat="1" applyFont="1" applyFill="1"/>
    <xf numFmtId="43" fontId="3" fillId="10" borderId="0" xfId="1" applyFont="1" applyFill="1"/>
    <xf numFmtId="0" fontId="12" fillId="10" borderId="0" xfId="0" applyFont="1" applyFill="1"/>
    <xf numFmtId="0" fontId="21" fillId="10" borderId="0" xfId="0" applyFont="1" applyFill="1" applyAlignment="1">
      <alignment horizontal="left" vertical="center" indent="5"/>
    </xf>
    <xf numFmtId="0" fontId="12" fillId="2" borderId="0" xfId="0" applyFont="1" applyFill="1"/>
    <xf numFmtId="1" fontId="0" fillId="10" borderId="0" xfId="0" applyNumberFormat="1" applyFont="1" applyFill="1"/>
    <xf numFmtId="9" fontId="12" fillId="2" borderId="0" xfId="0" applyNumberFormat="1" applyFont="1" applyFill="1" applyBorder="1"/>
    <xf numFmtId="0" fontId="37" fillId="2" borderId="0" xfId="0" applyFont="1" applyFill="1" applyBorder="1"/>
    <xf numFmtId="164" fontId="12" fillId="2" borderId="0" xfId="1" applyNumberFormat="1" applyFont="1" applyFill="1" applyBorder="1" applyAlignment="1">
      <alignment horizontal="center"/>
    </xf>
    <xf numFmtId="1" fontId="12" fillId="0" borderId="0" xfId="0" applyNumberFormat="1" applyFont="1" applyAlignment="1">
      <alignment wrapText="1"/>
    </xf>
    <xf numFmtId="164" fontId="12" fillId="0" borderId="0" xfId="47" applyNumberFormat="1" applyFont="1"/>
    <xf numFmtId="1" fontId="0" fillId="0" borderId="0" xfId="0" applyNumberFormat="1" applyAlignment="1">
      <alignment wrapText="1"/>
    </xf>
  </cellXfs>
  <cellStyles count="56">
    <cellStyle name="20 % – uthevingsfarge 1" xfId="24" builtinId="30" customBuiltin="1"/>
    <cellStyle name="20 % – uthevingsfarge 2" xfId="28" builtinId="34" customBuiltin="1"/>
    <cellStyle name="20 % – uthevingsfarge 3" xfId="32" builtinId="38" customBuiltin="1"/>
    <cellStyle name="20 % – uthevingsfarge 4" xfId="36" builtinId="42" customBuiltin="1"/>
    <cellStyle name="20 % – uthevingsfarge 5" xfId="40" builtinId="46" customBuiltin="1"/>
    <cellStyle name="20 % – uthevingsfarge 6" xfId="44" builtinId="50" customBuiltin="1"/>
    <cellStyle name="40 % – uthevingsfarge 1" xfId="25" builtinId="31" customBuiltin="1"/>
    <cellStyle name="40 % – uthevingsfarge 2" xfId="29" builtinId="35" customBuiltin="1"/>
    <cellStyle name="40 % – uthevingsfarge 3" xfId="33" builtinId="39" customBuiltin="1"/>
    <cellStyle name="40 % – uthevingsfarge 4" xfId="37" builtinId="43" customBuiltin="1"/>
    <cellStyle name="40 % – uthevingsfarge 5" xfId="41" builtinId="47" customBuiltin="1"/>
    <cellStyle name="40 % – uthevingsfarge 6" xfId="45" builtinId="51" customBuiltin="1"/>
    <cellStyle name="60 % – uthevingsfarge 1" xfId="26" builtinId="32" customBuiltin="1"/>
    <cellStyle name="60 % – uthevingsfarge 2" xfId="30" builtinId="36" customBuiltin="1"/>
    <cellStyle name="60 % – uthevingsfarge 3" xfId="34" builtinId="40" customBuiltin="1"/>
    <cellStyle name="60 % – uthevingsfarge 4" xfId="38" builtinId="44" customBuiltin="1"/>
    <cellStyle name="60 % – uthevingsfarge 5" xfId="42" builtinId="48" customBuiltin="1"/>
    <cellStyle name="60 % – uthevingsfarge 6" xfId="46" builtinId="52" customBuiltin="1"/>
    <cellStyle name="Beregning" xfId="16" builtinId="22" customBuiltin="1"/>
    <cellStyle name="Comma" xfId="53"/>
    <cellStyle name="Comma [0]" xfId="54"/>
    <cellStyle name="Currency" xfId="51"/>
    <cellStyle name="Currency [0]" xfId="52"/>
    <cellStyle name="Dårlig" xfId="12" builtinId="27" customBuiltin="1"/>
    <cellStyle name="Forklarende tekst" xfId="21" builtinId="53" customBuiltin="1"/>
    <cellStyle name="God" xfId="11" builtinId="26" customBuiltin="1"/>
    <cellStyle name="Inndata" xfId="14" builtinId="20" customBuiltin="1"/>
    <cellStyle name="Koblet celle" xfId="17" builtinId="24" customBuiltin="1"/>
    <cellStyle name="Komma" xfId="1" builtinId="3"/>
    <cellStyle name="Komma 2" xfId="3"/>
    <cellStyle name="Komma 2 2" xfId="49"/>
    <cellStyle name="Komma 3" xfId="47"/>
    <cellStyle name="Kontrollcelle" xfId="18" builtinId="23" customBuiltin="1"/>
    <cellStyle name="Merknad" xfId="20" builtinId="10" customBuiltin="1"/>
    <cellStyle name="Normal" xfId="0" builtinId="0"/>
    <cellStyle name="Normal 2" xfId="4"/>
    <cellStyle name="Normal 3" xfId="55"/>
    <cellStyle name="Nøytral" xfId="13" builtinId="28" customBuiltin="1"/>
    <cellStyle name="Overskrift 1" xfId="7" builtinId="16" customBuiltin="1"/>
    <cellStyle name="Overskrift 2" xfId="8" builtinId="17" customBuiltin="1"/>
    <cellStyle name="Overskrift 3" xfId="9" builtinId="18" customBuiltin="1"/>
    <cellStyle name="Overskrift 4" xfId="10" builtinId="19" customBuiltin="1"/>
    <cellStyle name="Percent" xfId="50"/>
    <cellStyle name="Prosent" xfId="2" builtinId="5"/>
    <cellStyle name="Prosent 2" xfId="48"/>
    <cellStyle name="Tittel" xfId="6" builtinId="15" customBuiltin="1"/>
    <cellStyle name="Totalt" xfId="22" builtinId="25" customBuiltin="1"/>
    <cellStyle name="Utdata" xfId="15" builtinId="21" customBuiltin="1"/>
    <cellStyle name="Uthevingsfarge1" xfId="23" builtinId="29" customBuiltin="1"/>
    <cellStyle name="Uthevingsfarge2" xfId="27" builtinId="33" customBuiltin="1"/>
    <cellStyle name="Uthevingsfarge3" xfId="31" builtinId="37" customBuiltin="1"/>
    <cellStyle name="Uthevingsfarge4" xfId="35" builtinId="41" customBuiltin="1"/>
    <cellStyle name="Uthevingsfarge5" xfId="39" builtinId="45" customBuiltin="1"/>
    <cellStyle name="Uthevingsfarge6" xfId="43" builtinId="49" customBuiltin="1"/>
    <cellStyle name="Valuta" xfId="5" builtinId="4"/>
    <cellStyle name="Varseltekst" xfId="19" builtinId="11" customBuiltin="1"/>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3"/>
          <c:order val="2"/>
          <c:tx>
            <c:v>Netto nåverdi</c:v>
          </c:tx>
          <c:spPr>
            <a:solidFill>
              <a:srgbClr val="00B050"/>
            </a:solidFill>
          </c:spPr>
          <c:cat>
            <c:numRef>
              <c:extLst>
                <c:ext xmlns:c15="http://schemas.microsoft.com/office/drawing/2012/chart" uri="{02D57815-91ED-43cb-92C2-25804820EDAC}">
                  <c15:fullRef>
                    <c15:sqref>'Beregning av nåverdi'!$C$2:$O$2</c15:sqref>
                  </c15:fullRef>
                </c:ext>
              </c:extLst>
              <c:f>'Beregning av nåverdi'!$C$2:$N$2</c:f>
              <c:numCache>
                <c:formatCode>_ * #\ ##0_ ;_ * \-#\ ##0_ ;_ * "-"??_ ;_ @_ </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extLst>
                <c:ext xmlns:c15="http://schemas.microsoft.com/office/drawing/2012/chart" uri="{02D57815-91ED-43cb-92C2-25804820EDAC}">
                  <c15:fullRef>
                    <c15:sqref>'Beregning av nåverdi'!$C$58:$O$58</c15:sqref>
                  </c15:fullRef>
                </c:ext>
              </c:extLst>
              <c:f>'Beregning av nåverdi'!$C$58:$N$58</c:f>
              <c:numCache>
                <c:formatCode>_ * #\ ##0_ ;_ * \-#\ ##0_ ;_ * "-"??_ ;_ @_ </c:formatCode>
                <c:ptCount val="12"/>
                <c:pt idx="0">
                  <c:v>-19629140.399999999</c:v>
                </c:pt>
                <c:pt idx="1">
                  <c:v>6249851.8400004124</c:v>
                </c:pt>
                <c:pt idx="2">
                  <c:v>84964193.408326656</c:v>
                </c:pt>
                <c:pt idx="3">
                  <c:v>98175451.366494387</c:v>
                </c:pt>
                <c:pt idx="4">
                  <c:v>94093044.416008964</c:v>
                </c:pt>
                <c:pt idx="5">
                  <c:v>87152237.458903909</c:v>
                </c:pt>
                <c:pt idx="6">
                  <c:v>221135057.54062971</c:v>
                </c:pt>
                <c:pt idx="7">
                  <c:v>215568073.8433153</c:v>
                </c:pt>
                <c:pt idx="8">
                  <c:v>210139355.93938854</c:v>
                </c:pt>
                <c:pt idx="9">
                  <c:v>204845594.80923158</c:v>
                </c:pt>
                <c:pt idx="10">
                  <c:v>199683835.0952175</c:v>
                </c:pt>
                <c:pt idx="11">
                  <c:v>194651067.41172928</c:v>
                </c:pt>
              </c:numCache>
            </c:numRef>
          </c:val>
          <c:extLst>
            <c:ext xmlns:c16="http://schemas.microsoft.com/office/drawing/2014/chart" uri="{C3380CC4-5D6E-409C-BE32-E72D297353CC}">
              <c16:uniqueId val="{00000000-4514-4D63-8350-3E93DAB92E4C}"/>
            </c:ext>
          </c:extLst>
        </c:ser>
        <c:dLbls>
          <c:showLegendKey val="0"/>
          <c:showVal val="0"/>
          <c:showCatName val="0"/>
          <c:showSerName val="0"/>
          <c:showPercent val="0"/>
          <c:showBubbleSize val="0"/>
        </c:dLbls>
        <c:axId val="78493952"/>
        <c:axId val="78503936"/>
      </c:areaChart>
      <c:lineChart>
        <c:grouping val="standard"/>
        <c:varyColors val="0"/>
        <c:ser>
          <c:idx val="0"/>
          <c:order val="0"/>
          <c:tx>
            <c:v>Nytteverdi</c:v>
          </c:tx>
          <c:spPr>
            <a:ln w="44450">
              <a:solidFill>
                <a:schemeClr val="accent5">
                  <a:lumMod val="75000"/>
                </a:schemeClr>
              </a:solidFill>
            </a:ln>
          </c:spPr>
          <c:marker>
            <c:symbol val="none"/>
          </c:marker>
          <c:cat>
            <c:numRef>
              <c:extLst>
                <c:ext xmlns:c15="http://schemas.microsoft.com/office/drawing/2012/chart" uri="{02D57815-91ED-43cb-92C2-25804820EDAC}">
                  <c15:fullRef>
                    <c15:sqref>'Beregning av nåverdi'!$C$2:$O$2</c15:sqref>
                  </c15:fullRef>
                </c:ext>
              </c:extLst>
              <c:f>'Beregning av nåverdi'!$C$2:$N$2</c:f>
              <c:numCache>
                <c:formatCode>_ * #\ ##0_ ;_ * \-#\ ##0_ ;_ * "-"??_ ;_ @_ </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extLst>
                <c:ext xmlns:c15="http://schemas.microsoft.com/office/drawing/2012/chart" uri="{02D57815-91ED-43cb-92C2-25804820EDAC}">
                  <c15:fullRef>
                    <c15:sqref>'Beregning av nåverdi'!$C$25:$O$25</c15:sqref>
                  </c15:fullRef>
                </c:ext>
              </c:extLst>
              <c:f>'Beregning av nåverdi'!$C$25:$N$25</c:f>
              <c:numCache>
                <c:formatCode>_ * #\ ##0_ ;_ * \-#\ ##0_ ;_ * "-"??_ ;_ @_ </c:formatCode>
                <c:ptCount val="12"/>
                <c:pt idx="0">
                  <c:v>0</c:v>
                </c:pt>
                <c:pt idx="1">
                  <c:v>44936141.376027629</c:v>
                </c:pt>
                <c:pt idx="2">
                  <c:v>158309526.77728561</c:v>
                </c:pt>
                <c:pt idx="3">
                  <c:v>199818992.79201987</c:v>
                </c:pt>
                <c:pt idx="4">
                  <c:v>233557661.19036478</c:v>
                </c:pt>
                <c:pt idx="5">
                  <c:v>257098716.38727891</c:v>
                </c:pt>
                <c:pt idx="6">
                  <c:v>266299590.69561714</c:v>
                </c:pt>
                <c:pt idx="7">
                  <c:v>269761485.37466013</c:v>
                </c:pt>
                <c:pt idx="8">
                  <c:v>273268384.68453074</c:v>
                </c:pt>
                <c:pt idx="9">
                  <c:v>276820873.68542963</c:v>
                </c:pt>
                <c:pt idx="10">
                  <c:v>280419545.04334021</c:v>
                </c:pt>
                <c:pt idx="11">
                  <c:v>284064999.12890357</c:v>
                </c:pt>
              </c:numCache>
            </c:numRef>
          </c:val>
          <c:smooth val="0"/>
          <c:extLst>
            <c:ext xmlns:c16="http://schemas.microsoft.com/office/drawing/2014/chart" uri="{C3380CC4-5D6E-409C-BE32-E72D297353CC}">
              <c16:uniqueId val="{00000001-4514-4D63-8350-3E93DAB92E4C}"/>
            </c:ext>
          </c:extLst>
        </c:ser>
        <c:ser>
          <c:idx val="2"/>
          <c:order val="1"/>
          <c:tx>
            <c:v>Kostnader</c:v>
          </c:tx>
          <c:spPr>
            <a:ln w="44450">
              <a:solidFill>
                <a:srgbClr val="FF0000"/>
              </a:solidFill>
            </a:ln>
          </c:spPr>
          <c:marker>
            <c:symbol val="none"/>
          </c:marker>
          <c:cat>
            <c:numRef>
              <c:extLst>
                <c:ext xmlns:c15="http://schemas.microsoft.com/office/drawing/2012/chart" uri="{02D57815-91ED-43cb-92C2-25804820EDAC}">
                  <c15:fullRef>
                    <c15:sqref>'Beregning av nåverdi'!$C$2:$O$2</c15:sqref>
                  </c15:fullRef>
                </c:ext>
              </c:extLst>
              <c:f>'Beregning av nåverdi'!$C$2:$N$2</c:f>
              <c:numCache>
                <c:formatCode>_ * #\ ##0_ ;_ * \-#\ ##0_ ;_ * "-"??_ ;_ @_ </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extLst>
                <c:ext xmlns:c15="http://schemas.microsoft.com/office/drawing/2012/chart" uri="{02D57815-91ED-43cb-92C2-25804820EDAC}">
                  <c15:fullRef>
                    <c15:sqref>'Beregning av nåverdi'!$C$52:$O$52</c15:sqref>
                  </c15:fullRef>
                </c:ext>
              </c:extLst>
              <c:f>'Beregning av nåverdi'!$C$52:$N$52</c:f>
              <c:numCache>
                <c:formatCode>_ * #\ ##0_ ;_ * \-#\ ##0_ ;_ * "-"??_ ;_ @_ </c:formatCode>
                <c:ptCount val="12"/>
                <c:pt idx="0">
                  <c:v>19629140.399999999</c:v>
                </c:pt>
                <c:pt idx="1">
                  <c:v>38436295.462427199</c:v>
                </c:pt>
                <c:pt idx="2">
                  <c:v>66412255.186839499</c:v>
                </c:pt>
                <c:pt idx="3">
                  <c:v>89384961.866099536</c:v>
                </c:pt>
                <c:pt idx="4">
                  <c:v>123482107.74383648</c:v>
                </c:pt>
                <c:pt idx="5">
                  <c:v>151064693.73224944</c:v>
                </c:pt>
                <c:pt idx="6">
                  <c:v>-13506803.266749024</c:v>
                </c:pt>
                <c:pt idx="7">
                  <c:v>-13911393.584416751</c:v>
                </c:pt>
                <c:pt idx="8">
                  <c:v>-14321834.126214169</c:v>
                </c:pt>
                <c:pt idx="9">
                  <c:v>-14738281.129054956</c:v>
                </c:pt>
                <c:pt idx="10">
                  <c:v>-15161310.646932669</c:v>
                </c:pt>
                <c:pt idx="11">
                  <c:v>-15591376.164142787</c:v>
                </c:pt>
              </c:numCache>
            </c:numRef>
          </c:val>
          <c:smooth val="0"/>
          <c:extLst>
            <c:ext xmlns:c16="http://schemas.microsoft.com/office/drawing/2014/chart" uri="{C3380CC4-5D6E-409C-BE32-E72D297353CC}">
              <c16:uniqueId val="{00000002-4514-4D63-8350-3E93DAB92E4C}"/>
            </c:ext>
          </c:extLst>
        </c:ser>
        <c:dLbls>
          <c:showLegendKey val="0"/>
          <c:showVal val="0"/>
          <c:showCatName val="0"/>
          <c:showSerName val="0"/>
          <c:showPercent val="0"/>
          <c:showBubbleSize val="0"/>
        </c:dLbls>
        <c:marker val="1"/>
        <c:smooth val="0"/>
        <c:axId val="78493952"/>
        <c:axId val="78503936"/>
      </c:lineChart>
      <c:catAx>
        <c:axId val="78493952"/>
        <c:scaling>
          <c:orientation val="minMax"/>
        </c:scaling>
        <c:delete val="0"/>
        <c:axPos val="b"/>
        <c:numFmt formatCode="_ * #\ ##0_ ;_ * \-#\ ##0_ ;_ * &quot;-&quot;??_ ;_ @_ " sourceLinked="1"/>
        <c:majorTickMark val="out"/>
        <c:minorTickMark val="none"/>
        <c:tickLblPos val="nextTo"/>
        <c:crossAx val="78503936"/>
        <c:crosses val="autoZero"/>
        <c:auto val="1"/>
        <c:lblAlgn val="ctr"/>
        <c:lblOffset val="100"/>
        <c:noMultiLvlLbl val="0"/>
      </c:catAx>
      <c:valAx>
        <c:axId val="78503936"/>
        <c:scaling>
          <c:orientation val="minMax"/>
        </c:scaling>
        <c:delete val="0"/>
        <c:axPos val="l"/>
        <c:majorGridlines/>
        <c:numFmt formatCode="_ * #\ ##0_ ;_ * \-#\ ##0_ ;_ * &quot;-&quot;??_ ;_ @_ " sourceLinked="1"/>
        <c:majorTickMark val="out"/>
        <c:minorTickMark val="none"/>
        <c:tickLblPos val="nextTo"/>
        <c:crossAx val="7849395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2338" cy="6076208"/>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topLeftCell="A31" zoomScale="85" zoomScaleNormal="85" workbookViewId="0">
      <selection activeCell="B35" sqref="B35"/>
    </sheetView>
  </sheetViews>
  <sheetFormatPr baseColWidth="10" defaultColWidth="11.5546875" defaultRowHeight="14.4" x14ac:dyDescent="0.3"/>
  <cols>
    <col min="1" max="1" width="52.109375" style="1" bestFit="1" customWidth="1"/>
    <col min="2" max="2" width="57.6640625" style="1" bestFit="1" customWidth="1"/>
    <col min="3" max="3" width="23.44140625" style="1" customWidth="1"/>
    <col min="4" max="4" width="13" style="1" customWidth="1"/>
    <col min="5" max="5" width="11.5546875" style="1"/>
    <col min="6" max="6" width="12.6640625" style="1" customWidth="1"/>
    <col min="7" max="7" width="14.6640625" style="1" bestFit="1" customWidth="1"/>
    <col min="8" max="16384" width="11.5546875" style="1"/>
  </cols>
  <sheetData>
    <row r="1" spans="1:5" x14ac:dyDescent="0.3">
      <c r="A1" s="47" t="s">
        <v>0</v>
      </c>
      <c r="B1" s="46"/>
    </row>
    <row r="2" spans="1:5" x14ac:dyDescent="0.3">
      <c r="A2" s="48"/>
      <c r="B2" s="5" t="s">
        <v>1</v>
      </c>
    </row>
    <row r="3" spans="1:5" x14ac:dyDescent="0.3">
      <c r="A3" s="84"/>
      <c r="B3" s="5" t="s">
        <v>2</v>
      </c>
    </row>
    <row r="4" spans="1:5" x14ac:dyDescent="0.3">
      <c r="A4" s="49"/>
      <c r="B4" s="5" t="s">
        <v>3</v>
      </c>
    </row>
    <row r="5" spans="1:5" x14ac:dyDescent="0.3">
      <c r="A5" s="107"/>
      <c r="B5" s="5" t="s">
        <v>4</v>
      </c>
    </row>
    <row r="6" spans="1:5" x14ac:dyDescent="0.3">
      <c r="A6" s="5"/>
      <c r="B6" s="5"/>
    </row>
    <row r="7" spans="1:5" x14ac:dyDescent="0.3">
      <c r="A7" s="5" t="s">
        <v>5</v>
      </c>
      <c r="B7" s="11">
        <v>2017</v>
      </c>
      <c r="C7" s="32" t="s">
        <v>6</v>
      </c>
    </row>
    <row r="8" spans="1:5" x14ac:dyDescent="0.3">
      <c r="A8" s="5"/>
      <c r="B8" s="5"/>
      <c r="C8" s="5"/>
    </row>
    <row r="9" spans="1:5" x14ac:dyDescent="0.3">
      <c r="A9" s="50" t="s">
        <v>7</v>
      </c>
      <c r="B9" s="6" t="s">
        <v>8</v>
      </c>
      <c r="C9" s="6" t="s">
        <v>9</v>
      </c>
      <c r="E9" s="5"/>
    </row>
    <row r="10" spans="1:5" x14ac:dyDescent="0.3">
      <c r="A10" s="5" t="s">
        <v>10</v>
      </c>
      <c r="B10" s="141" t="s">
        <v>174</v>
      </c>
      <c r="C10" s="32"/>
      <c r="E10" s="5"/>
    </row>
    <row r="11" spans="1:5" x14ac:dyDescent="0.3">
      <c r="A11" s="5" t="s">
        <v>11</v>
      </c>
      <c r="B11" s="111">
        <v>2017</v>
      </c>
      <c r="C11" s="32" t="s">
        <v>12</v>
      </c>
      <c r="E11" s="5"/>
    </row>
    <row r="12" spans="1:5" x14ac:dyDescent="0.3">
      <c r="A12" s="5" t="s">
        <v>13</v>
      </c>
      <c r="B12" s="111">
        <v>2018</v>
      </c>
      <c r="C12" s="5"/>
      <c r="E12" s="5"/>
    </row>
    <row r="13" spans="1:5" x14ac:dyDescent="0.3">
      <c r="A13" s="5" t="s">
        <v>14</v>
      </c>
      <c r="B13" s="112">
        <f>B12+B21</f>
        <v>2029</v>
      </c>
    </row>
    <row r="14" spans="1:5" x14ac:dyDescent="0.3">
      <c r="A14" s="5"/>
      <c r="B14" s="5"/>
      <c r="C14" s="5"/>
    </row>
    <row r="15" spans="1:5" x14ac:dyDescent="0.3">
      <c r="A15" s="50" t="s">
        <v>15</v>
      </c>
      <c r="B15" s="6" t="s">
        <v>8</v>
      </c>
      <c r="C15" s="6" t="s">
        <v>9</v>
      </c>
    </row>
    <row r="16" spans="1:5" x14ac:dyDescent="0.3">
      <c r="A16" s="5" t="s">
        <v>16</v>
      </c>
      <c r="B16" s="85">
        <v>0.04</v>
      </c>
      <c r="C16" s="32" t="s">
        <v>17</v>
      </c>
      <c r="E16" s="5"/>
    </row>
    <row r="17" spans="1:12" x14ac:dyDescent="0.3">
      <c r="A17" s="5" t="s">
        <v>18</v>
      </c>
      <c r="B17" s="86">
        <v>440</v>
      </c>
      <c r="C17" s="32" t="s">
        <v>19</v>
      </c>
    </row>
    <row r="18" spans="1:12" x14ac:dyDescent="0.3">
      <c r="A18" s="5" t="s">
        <v>20</v>
      </c>
      <c r="B18" s="86">
        <v>1020</v>
      </c>
      <c r="C18" s="32" t="s">
        <v>19</v>
      </c>
      <c r="E18" s="150"/>
    </row>
    <row r="19" spans="1:12" x14ac:dyDescent="0.3">
      <c r="A19" s="5" t="s">
        <v>21</v>
      </c>
      <c r="B19" s="86">
        <v>280</v>
      </c>
      <c r="C19" s="32" t="s">
        <v>19</v>
      </c>
    </row>
    <row r="20" spans="1:12" x14ac:dyDescent="0.3">
      <c r="A20" s="1" t="s">
        <v>22</v>
      </c>
      <c r="B20" s="87">
        <v>1.2999999999999999E-2</v>
      </c>
      <c r="C20" s="5"/>
      <c r="D20" s="5"/>
      <c r="E20" s="5"/>
      <c r="F20" s="5"/>
    </row>
    <row r="21" spans="1:12" x14ac:dyDescent="0.3">
      <c r="A21" s="5" t="s">
        <v>23</v>
      </c>
      <c r="B21" s="86">
        <v>11</v>
      </c>
      <c r="C21" s="32" t="s">
        <v>24</v>
      </c>
      <c r="D21" s="46"/>
      <c r="E21" s="143"/>
      <c r="F21" s="5"/>
    </row>
    <row r="22" spans="1:12" x14ac:dyDescent="0.3">
      <c r="D22" s="46"/>
      <c r="E22" s="5"/>
      <c r="F22" s="5"/>
    </row>
    <row r="23" spans="1:12" x14ac:dyDescent="0.3">
      <c r="D23" s="46"/>
      <c r="E23" s="5"/>
      <c r="F23" s="5"/>
    </row>
    <row r="24" spans="1:12" x14ac:dyDescent="0.3">
      <c r="C24" s="5"/>
      <c r="D24" s="5"/>
      <c r="E24" s="5"/>
      <c r="F24" s="5"/>
    </row>
    <row r="25" spans="1:12" x14ac:dyDescent="0.3">
      <c r="A25" s="144" t="s">
        <v>25</v>
      </c>
      <c r="B25" s="145">
        <v>2018</v>
      </c>
      <c r="C25" s="146">
        <v>2019</v>
      </c>
      <c r="D25" s="146">
        <v>2020</v>
      </c>
      <c r="E25" s="146">
        <v>2021</v>
      </c>
      <c r="F25" s="146">
        <v>2022</v>
      </c>
      <c r="G25" s="1">
        <v>2023</v>
      </c>
      <c r="H25" s="1">
        <f>G25+1</f>
        <v>2024</v>
      </c>
      <c r="I25" s="1">
        <f>H25+1</f>
        <v>2025</v>
      </c>
      <c r="J25" s="1">
        <f>I25+1</f>
        <v>2026</v>
      </c>
      <c r="K25" s="1">
        <f>J25+1</f>
        <v>2027</v>
      </c>
      <c r="L25" s="1">
        <f>K25+1</f>
        <v>2028</v>
      </c>
    </row>
    <row r="26" spans="1:12" x14ac:dyDescent="0.3">
      <c r="A26" s="1" t="s">
        <v>145</v>
      </c>
      <c r="B26" s="5">
        <v>10</v>
      </c>
      <c r="C26" s="143">
        <v>57</v>
      </c>
      <c r="D26" s="143">
        <v>97</v>
      </c>
      <c r="E26" s="143">
        <v>173</v>
      </c>
      <c r="F26" s="143">
        <v>285</v>
      </c>
      <c r="G26" s="143">
        <v>365</v>
      </c>
      <c r="H26" s="143">
        <v>365</v>
      </c>
      <c r="I26" s="143">
        <v>365</v>
      </c>
      <c r="J26" s="143">
        <v>365</v>
      </c>
      <c r="K26" s="143">
        <v>365</v>
      </c>
      <c r="L26" s="143">
        <v>365</v>
      </c>
    </row>
    <row r="27" spans="1:12" x14ac:dyDescent="0.3">
      <c r="A27" s="1" t="s">
        <v>146</v>
      </c>
      <c r="B27" s="149">
        <v>0.18</v>
      </c>
      <c r="C27" s="185">
        <v>0.626</v>
      </c>
      <c r="D27" s="185">
        <v>0.78</v>
      </c>
      <c r="E27" s="185">
        <v>0.9</v>
      </c>
      <c r="F27" s="185">
        <v>0.97799999999999998</v>
      </c>
      <c r="G27" s="185">
        <v>1</v>
      </c>
      <c r="H27" s="185">
        <v>1</v>
      </c>
      <c r="I27" s="185">
        <v>1</v>
      </c>
      <c r="J27" s="185">
        <v>1</v>
      </c>
      <c r="K27" s="185">
        <v>1</v>
      </c>
      <c r="L27" s="185">
        <v>1</v>
      </c>
    </row>
    <row r="28" spans="1:12" x14ac:dyDescent="0.3">
      <c r="A28" s="1" t="s">
        <v>26</v>
      </c>
      <c r="B28" s="1">
        <v>1695</v>
      </c>
    </row>
    <row r="29" spans="1:12" x14ac:dyDescent="0.3">
      <c r="A29" s="171" t="s">
        <v>27</v>
      </c>
      <c r="B29" s="176">
        <v>0.1</v>
      </c>
      <c r="C29" s="177">
        <v>0.1</v>
      </c>
      <c r="D29" s="177">
        <v>0.05</v>
      </c>
      <c r="E29" s="177">
        <v>0.05</v>
      </c>
      <c r="F29" s="177">
        <v>0.05</v>
      </c>
      <c r="G29" s="177">
        <v>0.05</v>
      </c>
      <c r="H29" s="177">
        <v>0.05</v>
      </c>
      <c r="I29" s="177">
        <v>0.05</v>
      </c>
      <c r="J29" s="177">
        <v>0.05</v>
      </c>
      <c r="K29" s="177">
        <v>0.05</v>
      </c>
      <c r="L29" s="177">
        <v>0.05</v>
      </c>
    </row>
    <row r="30" spans="1:12" x14ac:dyDescent="0.3">
      <c r="A30" s="1" t="s">
        <v>176</v>
      </c>
      <c r="B30" s="1">
        <v>3</v>
      </c>
      <c r="C30" s="1" t="s">
        <v>28</v>
      </c>
    </row>
    <row r="31" spans="1:12" x14ac:dyDescent="0.3">
      <c r="A31" s="1" t="s">
        <v>180</v>
      </c>
      <c r="B31" s="1">
        <v>5</v>
      </c>
    </row>
    <row r="32" spans="1:12" x14ac:dyDescent="0.3">
      <c r="A32" s="1" t="s">
        <v>29</v>
      </c>
      <c r="B32" s="1">
        <v>10</v>
      </c>
      <c r="C32" s="1" t="s">
        <v>28</v>
      </c>
    </row>
    <row r="33" spans="1:3" x14ac:dyDescent="0.3">
      <c r="A33" s="171" t="s">
        <v>30</v>
      </c>
      <c r="B33" s="171">
        <v>5</v>
      </c>
    </row>
    <row r="34" spans="1:3" x14ac:dyDescent="0.3">
      <c r="A34" s="1" t="s">
        <v>31</v>
      </c>
      <c r="B34" s="31">
        <v>16000</v>
      </c>
      <c r="C34" s="1" t="s">
        <v>177</v>
      </c>
    </row>
    <row r="35" spans="1:3" x14ac:dyDescent="0.3">
      <c r="A35" s="1" t="s">
        <v>179</v>
      </c>
      <c r="B35" s="31">
        <f>137950*0.5</f>
        <v>68975</v>
      </c>
      <c r="C35" s="183" t="s">
        <v>210</v>
      </c>
    </row>
    <row r="36" spans="1:3" x14ac:dyDescent="0.3">
      <c r="A36" s="1" t="s">
        <v>181</v>
      </c>
      <c r="B36" s="31">
        <f>75*3</f>
        <v>225</v>
      </c>
      <c r="C36" s="1" t="s">
        <v>182</v>
      </c>
    </row>
    <row r="37" spans="1:3" x14ac:dyDescent="0.3">
      <c r="A37" s="1" t="s">
        <v>183</v>
      </c>
      <c r="B37" s="31">
        <v>2</v>
      </c>
      <c r="C37" s="1" t="s">
        <v>28</v>
      </c>
    </row>
    <row r="38" spans="1:3" x14ac:dyDescent="0.3">
      <c r="A38" s="1" t="s">
        <v>193</v>
      </c>
      <c r="B38" s="179">
        <v>0.5</v>
      </c>
      <c r="C38" s="1" t="s">
        <v>28</v>
      </c>
    </row>
    <row r="39" spans="1:3" x14ac:dyDescent="0.3">
      <c r="A39" s="1" t="s">
        <v>194</v>
      </c>
      <c r="B39" s="31">
        <f>A68*0.5</f>
        <v>92752.5</v>
      </c>
      <c r="C39" s="31"/>
    </row>
    <row r="42" spans="1:3" x14ac:dyDescent="0.3">
      <c r="A42" s="144" t="s">
        <v>203</v>
      </c>
    </row>
    <row r="44" spans="1:3" x14ac:dyDescent="0.3">
      <c r="A44" s="157" t="s">
        <v>165</v>
      </c>
      <c r="B44" s="158"/>
    </row>
    <row r="45" spans="1:3" x14ac:dyDescent="0.3">
      <c r="A45" s="159" t="s">
        <v>147</v>
      </c>
      <c r="B45" s="158"/>
    </row>
    <row r="46" spans="1:3" x14ac:dyDescent="0.3">
      <c r="A46" s="159" t="s">
        <v>148</v>
      </c>
      <c r="B46" s="158"/>
    </row>
    <row r="47" spans="1:3" x14ac:dyDescent="0.3">
      <c r="A47" s="159" t="s">
        <v>149</v>
      </c>
      <c r="B47" s="158"/>
    </row>
    <row r="48" spans="1:3" x14ac:dyDescent="0.3">
      <c r="A48" s="159" t="s">
        <v>150</v>
      </c>
      <c r="B48" s="158"/>
    </row>
    <row r="49" spans="1:2" x14ac:dyDescent="0.3">
      <c r="A49" s="157" t="s">
        <v>152</v>
      </c>
      <c r="B49" s="158"/>
    </row>
    <row r="50" spans="1:2" x14ac:dyDescent="0.3">
      <c r="A50" s="160">
        <f>120*230*0.5*440</f>
        <v>6072000</v>
      </c>
      <c r="B50" s="158"/>
    </row>
    <row r="51" spans="1:2" x14ac:dyDescent="0.3">
      <c r="A51" s="158"/>
      <c r="B51" s="158"/>
    </row>
    <row r="52" spans="1:2" x14ac:dyDescent="0.3">
      <c r="A52" s="157" t="s">
        <v>153</v>
      </c>
      <c r="B52" s="158"/>
    </row>
    <row r="53" spans="1:2" x14ac:dyDescent="0.3">
      <c r="A53" s="158" t="s">
        <v>151</v>
      </c>
      <c r="B53" s="158"/>
    </row>
    <row r="54" spans="1:2" x14ac:dyDescent="0.3">
      <c r="A54" s="160">
        <f>1350*230*0.5*440</f>
        <v>68310000</v>
      </c>
      <c r="B54" s="158"/>
    </row>
    <row r="55" spans="1:2" x14ac:dyDescent="0.3">
      <c r="A55" s="158"/>
      <c r="B55" s="158"/>
    </row>
    <row r="57" spans="1:2" x14ac:dyDescent="0.3">
      <c r="A57" s="157" t="s">
        <v>154</v>
      </c>
      <c r="B57" s="158"/>
    </row>
    <row r="58" spans="1:2" x14ac:dyDescent="0.3">
      <c r="A58" s="182" t="s">
        <v>206</v>
      </c>
      <c r="B58" s="158"/>
    </row>
    <row r="59" spans="1:2" x14ac:dyDescent="0.3">
      <c r="A59" s="182" t="s">
        <v>207</v>
      </c>
      <c r="B59" s="158"/>
    </row>
    <row r="60" spans="1:2" x14ac:dyDescent="0.3">
      <c r="A60" s="182" t="s">
        <v>208</v>
      </c>
      <c r="B60" s="158"/>
    </row>
    <row r="61" spans="1:2" x14ac:dyDescent="0.3">
      <c r="A61" s="182" t="s">
        <v>209</v>
      </c>
      <c r="B61" s="158"/>
    </row>
    <row r="62" spans="1:2" x14ac:dyDescent="0.3">
      <c r="A62" s="158"/>
      <c r="B62" s="158"/>
    </row>
    <row r="63" spans="1:2" x14ac:dyDescent="0.3">
      <c r="A63" s="157" t="s">
        <v>155</v>
      </c>
      <c r="B63" s="158"/>
    </row>
    <row r="64" spans="1:2" x14ac:dyDescent="0.3">
      <c r="A64" s="181">
        <v>76086</v>
      </c>
      <c r="B64" s="158"/>
    </row>
    <row r="65" spans="1:6" x14ac:dyDescent="0.3">
      <c r="A65" s="181">
        <v>73025</v>
      </c>
      <c r="B65" s="158"/>
      <c r="F65" s="154"/>
    </row>
    <row r="66" spans="1:6" x14ac:dyDescent="0.3">
      <c r="A66" s="181">
        <v>27975</v>
      </c>
      <c r="B66" s="158"/>
      <c r="F66" s="154"/>
    </row>
    <row r="67" spans="1:6" x14ac:dyDescent="0.3">
      <c r="A67" s="181">
        <v>8419</v>
      </c>
      <c r="B67" s="158"/>
      <c r="F67" s="154"/>
    </row>
    <row r="68" spans="1:6" x14ac:dyDescent="0.3">
      <c r="A68" s="157">
        <f>SUM(A64:A67)</f>
        <v>185505</v>
      </c>
      <c r="B68" s="158"/>
      <c r="F68" s="154"/>
    </row>
    <row r="69" spans="1:6" x14ac:dyDescent="0.3">
      <c r="A69" s="158"/>
      <c r="B69" s="158"/>
      <c r="F69" s="154"/>
    </row>
    <row r="70" spans="1:6" x14ac:dyDescent="0.3">
      <c r="A70" s="158">
        <v>52</v>
      </c>
      <c r="B70" s="158" t="s">
        <v>158</v>
      </c>
      <c r="F70" s="154"/>
    </row>
    <row r="71" spans="1:6" x14ac:dyDescent="0.3">
      <c r="A71" s="158">
        <v>6</v>
      </c>
      <c r="B71" s="158" t="s">
        <v>157</v>
      </c>
      <c r="F71" s="154"/>
    </row>
    <row r="72" spans="1:6" x14ac:dyDescent="0.3">
      <c r="A72" s="158">
        <v>0.5</v>
      </c>
      <c r="B72" s="158" t="s">
        <v>28</v>
      </c>
      <c r="F72" s="154"/>
    </row>
    <row r="73" spans="1:6" x14ac:dyDescent="0.3">
      <c r="A73" s="158">
        <v>280</v>
      </c>
      <c r="B73" s="158" t="s">
        <v>156</v>
      </c>
      <c r="F73" s="154"/>
    </row>
    <row r="74" spans="1:6" x14ac:dyDescent="0.3">
      <c r="A74" s="161">
        <f>A70*A71*A72*A73*A68</f>
        <v>8102858400</v>
      </c>
      <c r="B74" s="158"/>
      <c r="F74" s="154"/>
    </row>
    <row r="75" spans="1:6" x14ac:dyDescent="0.3">
      <c r="A75" s="162">
        <v>0.5</v>
      </c>
      <c r="B75" s="158"/>
      <c r="F75" s="154"/>
    </row>
    <row r="76" spans="1:6" x14ac:dyDescent="0.3">
      <c r="A76" s="163">
        <f>A74*A75</f>
        <v>4051429200</v>
      </c>
      <c r="B76" s="158"/>
      <c r="F76" s="154"/>
    </row>
    <row r="77" spans="1:6" x14ac:dyDescent="0.3">
      <c r="F77" s="154"/>
    </row>
    <row r="78" spans="1:6" x14ac:dyDescent="0.3">
      <c r="A78" s="157" t="s">
        <v>159</v>
      </c>
      <c r="B78" s="158"/>
    </row>
    <row r="79" spans="1:6" x14ac:dyDescent="0.3">
      <c r="A79" s="158" t="s">
        <v>160</v>
      </c>
      <c r="B79" s="158"/>
    </row>
    <row r="80" spans="1:6" x14ac:dyDescent="0.3">
      <c r="A80" s="158" t="s">
        <v>161</v>
      </c>
      <c r="B80" s="158"/>
    </row>
    <row r="81" spans="1:7" x14ac:dyDescent="0.3">
      <c r="A81" s="158" t="s">
        <v>162</v>
      </c>
      <c r="B81" s="158"/>
    </row>
    <row r="82" spans="1:7" x14ac:dyDescent="0.3">
      <c r="A82" s="158"/>
      <c r="B82" s="158"/>
    </row>
    <row r="83" spans="1:7" x14ac:dyDescent="0.3">
      <c r="A83" s="158">
        <v>365</v>
      </c>
      <c r="B83" s="158"/>
    </row>
    <row r="84" spans="1:7" x14ac:dyDescent="0.3">
      <c r="A84" s="161">
        <v>1000000</v>
      </c>
      <c r="B84" s="158"/>
    </row>
    <row r="85" spans="1:7" x14ac:dyDescent="0.3">
      <c r="A85" s="162">
        <v>0.5</v>
      </c>
      <c r="B85" s="158"/>
    </row>
    <row r="86" spans="1:7" x14ac:dyDescent="0.3">
      <c r="A86" s="160">
        <f>A83*A84*A85</f>
        <v>182500000</v>
      </c>
      <c r="B86" s="158"/>
    </row>
    <row r="88" spans="1:7" x14ac:dyDescent="0.3">
      <c r="A88" s="157" t="s">
        <v>163</v>
      </c>
      <c r="B88" s="158"/>
    </row>
    <row r="89" spans="1:7" x14ac:dyDescent="0.3">
      <c r="A89" s="184">
        <f>76000</f>
        <v>76000</v>
      </c>
      <c r="B89" s="158" t="s">
        <v>164</v>
      </c>
    </row>
    <row r="90" spans="1:7" x14ac:dyDescent="0.3">
      <c r="A90" s="158">
        <v>12</v>
      </c>
      <c r="B90" s="158" t="s">
        <v>184</v>
      </c>
    </row>
    <row r="91" spans="1:7" x14ac:dyDescent="0.3">
      <c r="A91" s="158">
        <v>0.33</v>
      </c>
      <c r="B91" s="158" t="s">
        <v>28</v>
      </c>
      <c r="G91" s="169"/>
    </row>
    <row r="92" spans="1:7" x14ac:dyDescent="0.3">
      <c r="A92" s="158">
        <v>440</v>
      </c>
      <c r="B92" s="158" t="s">
        <v>156</v>
      </c>
    </row>
    <row r="93" spans="1:7" x14ac:dyDescent="0.3">
      <c r="A93" s="160">
        <f>A89*A90*A91*A92</f>
        <v>132422400</v>
      </c>
      <c r="B93" s="158"/>
    </row>
    <row r="95" spans="1:7" x14ac:dyDescent="0.3">
      <c r="A95" s="157" t="s">
        <v>170</v>
      </c>
      <c r="B95" s="158"/>
    </row>
    <row r="96" spans="1:7" x14ac:dyDescent="0.3">
      <c r="A96" s="164" t="s">
        <v>202</v>
      </c>
      <c r="B96" s="164">
        <v>8.93</v>
      </c>
    </row>
    <row r="97" spans="1:3" x14ac:dyDescent="0.3">
      <c r="A97" s="164" t="s">
        <v>167</v>
      </c>
      <c r="B97" s="164">
        <v>0.4</v>
      </c>
    </row>
    <row r="98" spans="1:3" x14ac:dyDescent="0.3">
      <c r="A98" s="164" t="s">
        <v>158</v>
      </c>
      <c r="B98" s="164">
        <v>52</v>
      </c>
    </row>
    <row r="99" spans="1:3" x14ac:dyDescent="0.3">
      <c r="A99" s="164" t="s">
        <v>168</v>
      </c>
      <c r="B99" s="164">
        <v>440</v>
      </c>
    </row>
    <row r="100" spans="1:3" x14ac:dyDescent="0.3">
      <c r="A100" s="181" t="s">
        <v>205</v>
      </c>
      <c r="B100" s="180">
        <f>B96*B97*B98*B99</f>
        <v>81727.360000000001</v>
      </c>
      <c r="C100" s="1">
        <f>1535/15182*100</f>
        <v>10.110657357396917</v>
      </c>
    </row>
    <row r="101" spans="1:3" x14ac:dyDescent="0.3">
      <c r="A101" s="181" t="s">
        <v>204</v>
      </c>
      <c r="B101" s="165">
        <f>B100*100/10.1</f>
        <v>809181.78217821789</v>
      </c>
      <c r="C101" s="1">
        <f>15983/185500*100</f>
        <v>8.6161725067385433</v>
      </c>
    </row>
    <row r="102" spans="1:3" x14ac:dyDescent="0.3">
      <c r="A102" s="164" t="s">
        <v>169</v>
      </c>
      <c r="B102" s="160">
        <f>B101*100/8.6</f>
        <v>9409090.4904443957</v>
      </c>
    </row>
    <row r="104" spans="1:3" x14ac:dyDescent="0.3">
      <c r="A104" s="157" t="s">
        <v>201</v>
      </c>
      <c r="B104" s="158"/>
    </row>
    <row r="105" spans="1:3" x14ac:dyDescent="0.3">
      <c r="A105" s="158">
        <v>542000</v>
      </c>
      <c r="B105" s="158" t="s">
        <v>196</v>
      </c>
    </row>
    <row r="106" spans="1:3" x14ac:dyDescent="0.3">
      <c r="A106" s="158">
        <v>0.5</v>
      </c>
      <c r="B106" s="158" t="s">
        <v>197</v>
      </c>
    </row>
    <row r="107" spans="1:3" x14ac:dyDescent="0.3">
      <c r="A107" s="162">
        <v>0.3</v>
      </c>
      <c r="B107" s="158" t="s">
        <v>198</v>
      </c>
    </row>
    <row r="108" spans="1:3" x14ac:dyDescent="0.3">
      <c r="A108" s="158">
        <v>440</v>
      </c>
      <c r="B108" s="158" t="s">
        <v>199</v>
      </c>
    </row>
    <row r="109" spans="1:3" x14ac:dyDescent="0.3">
      <c r="A109" s="161">
        <f>A105*A106*A107*A108</f>
        <v>35772000</v>
      </c>
      <c r="B109" s="158" t="s">
        <v>200</v>
      </c>
    </row>
  </sheetData>
  <protectedRanges>
    <protectedRange sqref="B16" name="Område1"/>
    <protectedRange sqref="B7 B10:B12 B21" name="Område1_1"/>
  </protectedRange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22"/>
  <sheetViews>
    <sheetView zoomScale="90" zoomScaleNormal="90" zoomScaleSheetLayoutView="70" workbookViewId="0">
      <selection activeCell="A33" sqref="A33"/>
    </sheetView>
  </sheetViews>
  <sheetFormatPr baseColWidth="10" defaultColWidth="13" defaultRowHeight="14.4" x14ac:dyDescent="0.3"/>
  <cols>
    <col min="1" max="1" width="107.109375" style="14" customWidth="1"/>
    <col min="2" max="2" width="17" style="2" bestFit="1" customWidth="1"/>
    <col min="3" max="3" width="18.6640625" style="96" customWidth="1"/>
    <col min="4" max="42" width="18.6640625" style="2" customWidth="1"/>
    <col min="43" max="43" width="18.6640625" style="1" customWidth="1"/>
    <col min="44" max="44" width="5.6640625" style="12" customWidth="1"/>
    <col min="45" max="16384" width="13" style="1"/>
  </cols>
  <sheetData>
    <row r="1" spans="1:46" ht="21" x14ac:dyDescent="0.4">
      <c r="A1" s="33" t="s">
        <v>32</v>
      </c>
    </row>
    <row r="2" spans="1:46" x14ac:dyDescent="0.3">
      <c r="A2" s="10" t="s">
        <v>187</v>
      </c>
      <c r="B2" s="9" t="s">
        <v>9</v>
      </c>
      <c r="C2" s="17" t="s">
        <v>33</v>
      </c>
      <c r="D2" s="1"/>
      <c r="E2" s="153"/>
    </row>
    <row r="3" spans="1:46" x14ac:dyDescent="0.3">
      <c r="A3" s="155" t="s">
        <v>173</v>
      </c>
      <c r="B3" s="6" t="s">
        <v>35</v>
      </c>
      <c r="C3" s="166"/>
      <c r="D3" s="1"/>
    </row>
    <row r="4" spans="1:46" x14ac:dyDescent="0.3">
      <c r="A4" s="15" t="s">
        <v>36</v>
      </c>
      <c r="B4" s="5" t="s">
        <v>37</v>
      </c>
      <c r="C4" s="18">
        <v>2018</v>
      </c>
    </row>
    <row r="5" spans="1:46" x14ac:dyDescent="0.3">
      <c r="A5" s="15" t="s">
        <v>38</v>
      </c>
      <c r="B5" s="5" t="s">
        <v>39</v>
      </c>
      <c r="C5" s="51">
        <v>1</v>
      </c>
    </row>
    <row r="6" spans="1:46" x14ac:dyDescent="0.3">
      <c r="A6" s="15"/>
      <c r="B6" s="5"/>
      <c r="C6" s="19"/>
      <c r="D6" s="136"/>
      <c r="E6" s="148"/>
      <c r="F6" s="148"/>
      <c r="G6" s="148"/>
      <c r="H6" s="148"/>
      <c r="I6" s="148"/>
      <c r="J6" s="148"/>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row>
    <row r="7" spans="1:46" x14ac:dyDescent="0.3">
      <c r="A7" s="15"/>
      <c r="B7" s="9"/>
      <c r="C7" s="20">
        <f>'Generelle forutsetninger'!$B$7</f>
        <v>2017</v>
      </c>
      <c r="D7" s="13">
        <f>C7+1</f>
        <v>2018</v>
      </c>
      <c r="E7" s="13">
        <f t="shared" ref="E7:AQ7" si="0">D7+1</f>
        <v>2019</v>
      </c>
      <c r="F7" s="13">
        <f t="shared" si="0"/>
        <v>2020</v>
      </c>
      <c r="G7" s="13">
        <f t="shared" si="0"/>
        <v>2021</v>
      </c>
      <c r="H7" s="13">
        <f t="shared" si="0"/>
        <v>2022</v>
      </c>
      <c r="I7" s="13">
        <f t="shared" si="0"/>
        <v>2023</v>
      </c>
      <c r="J7" s="13">
        <f t="shared" si="0"/>
        <v>2024</v>
      </c>
      <c r="K7" s="13">
        <f t="shared" si="0"/>
        <v>2025</v>
      </c>
      <c r="L7" s="13">
        <f t="shared" si="0"/>
        <v>2026</v>
      </c>
      <c r="M7" s="13">
        <f t="shared" si="0"/>
        <v>2027</v>
      </c>
      <c r="N7" s="13">
        <f t="shared" si="0"/>
        <v>2028</v>
      </c>
      <c r="O7" s="13">
        <f t="shared" si="0"/>
        <v>2029</v>
      </c>
      <c r="P7" s="13">
        <f t="shared" si="0"/>
        <v>2030</v>
      </c>
      <c r="Q7" s="13">
        <f t="shared" si="0"/>
        <v>2031</v>
      </c>
      <c r="R7" s="13">
        <f t="shared" si="0"/>
        <v>2032</v>
      </c>
      <c r="S7" s="13">
        <f t="shared" si="0"/>
        <v>2033</v>
      </c>
      <c r="T7" s="13">
        <f t="shared" si="0"/>
        <v>2034</v>
      </c>
      <c r="U7" s="13">
        <f t="shared" si="0"/>
        <v>2035</v>
      </c>
      <c r="V7" s="13">
        <f t="shared" si="0"/>
        <v>2036</v>
      </c>
      <c r="W7" s="13">
        <f t="shared" si="0"/>
        <v>2037</v>
      </c>
      <c r="X7" s="13">
        <f t="shared" si="0"/>
        <v>2038</v>
      </c>
      <c r="Y7" s="13">
        <f t="shared" si="0"/>
        <v>2039</v>
      </c>
      <c r="Z7" s="13">
        <f t="shared" si="0"/>
        <v>2040</v>
      </c>
      <c r="AA7" s="13">
        <f t="shared" si="0"/>
        <v>2041</v>
      </c>
      <c r="AB7" s="13">
        <f t="shared" si="0"/>
        <v>2042</v>
      </c>
      <c r="AC7" s="13">
        <f t="shared" si="0"/>
        <v>2043</v>
      </c>
      <c r="AD7" s="13">
        <f t="shared" si="0"/>
        <v>2044</v>
      </c>
      <c r="AE7" s="13">
        <f t="shared" si="0"/>
        <v>2045</v>
      </c>
      <c r="AF7" s="13">
        <f t="shared" si="0"/>
        <v>2046</v>
      </c>
      <c r="AG7" s="13">
        <f t="shared" si="0"/>
        <v>2047</v>
      </c>
      <c r="AH7" s="13">
        <f t="shared" si="0"/>
        <v>2048</v>
      </c>
      <c r="AI7" s="13">
        <f t="shared" si="0"/>
        <v>2049</v>
      </c>
      <c r="AJ7" s="13">
        <f t="shared" si="0"/>
        <v>2050</v>
      </c>
      <c r="AK7" s="13">
        <f t="shared" si="0"/>
        <v>2051</v>
      </c>
      <c r="AL7" s="13">
        <f t="shared" si="0"/>
        <v>2052</v>
      </c>
      <c r="AM7" s="13">
        <f t="shared" si="0"/>
        <v>2053</v>
      </c>
      <c r="AN7" s="13">
        <f t="shared" si="0"/>
        <v>2054</v>
      </c>
      <c r="AO7" s="13">
        <f t="shared" si="0"/>
        <v>2055</v>
      </c>
      <c r="AP7" s="13">
        <f t="shared" si="0"/>
        <v>2056</v>
      </c>
      <c r="AQ7" s="13">
        <f t="shared" si="0"/>
        <v>2057</v>
      </c>
    </row>
    <row r="8" spans="1:46" x14ac:dyDescent="0.3">
      <c r="A8" s="5" t="s">
        <v>40</v>
      </c>
      <c r="B8" s="5" t="s">
        <v>41</v>
      </c>
      <c r="C8" s="97">
        <f>IF(AND(C7&gt;=$C4,C7&lt;='Generelle forutsetninger'!$B$13),$C3*'Generelle forutsetninger'!$B$17*(1+'Generelle forutsetninger'!$B$20)^(C7-$C7),0)</f>
        <v>0</v>
      </c>
      <c r="D8" s="21">
        <f>IF(AND(D7&gt;=$C4,D7&lt;='Generelle forutsetninger'!$B$13),$C3*'Generelle forutsetninger'!$B$17*(1+'Generelle forutsetninger'!$B$20)^(D7-$C7),0)*'Generelle forutsetninger'!B$27</f>
        <v>0</v>
      </c>
      <c r="E8" s="21">
        <f>IF(AND(E7&gt;=$C4,E7&lt;='Generelle forutsetninger'!$B$13),$C3*'Generelle forutsetninger'!$B$17*(1+'Generelle forutsetninger'!$B$20)^(E7-$C7),0)*'Generelle forutsetninger'!C$27</f>
        <v>0</v>
      </c>
      <c r="F8" s="21">
        <f>IF(AND(F7&gt;=$C4,F7&lt;='Generelle forutsetninger'!$B$13),$C3*'Generelle forutsetninger'!$B$17*(1+'Generelle forutsetninger'!$B$20)^(F7-$C7),0)*'Generelle forutsetninger'!D$27</f>
        <v>0</v>
      </c>
      <c r="G8" s="21">
        <f>IF(AND(G7&gt;=$C4,G7&lt;='Generelle forutsetninger'!$B$13),$C3*'Generelle forutsetninger'!$B$17*(1+'Generelle forutsetninger'!$B$20)^(G7-$C7),0)*'Generelle forutsetninger'!E$27</f>
        <v>0</v>
      </c>
      <c r="H8" s="21">
        <f>IF(AND(H7&gt;=$C4,H7&lt;='Generelle forutsetninger'!$B$13),$C3*'Generelle forutsetninger'!$B$17*(1+'Generelle forutsetninger'!$B$20)^(H7-$C7),0)*'Generelle forutsetninger'!F$27</f>
        <v>0</v>
      </c>
      <c r="I8" s="21">
        <f>IF(AND(I7&gt;=$C4,I7&lt;='Generelle forutsetninger'!$B$13),$C3*'Generelle forutsetninger'!$B$17*(1+'Generelle forutsetninger'!$B$20)^(I7-$C7),0)*'Generelle forutsetninger'!G$27</f>
        <v>0</v>
      </c>
      <c r="J8" s="21">
        <f>IF(AND(J7&gt;=$C4,J7&lt;='Generelle forutsetninger'!$B$13),$C3*'Generelle forutsetninger'!$B$17*(1+'Generelle forutsetninger'!$B$20)^(J7-$C7),0)*'Generelle forutsetninger'!H$27</f>
        <v>0</v>
      </c>
      <c r="K8" s="21">
        <f>IF(AND(K7&gt;=$C4,K7&lt;='Generelle forutsetninger'!$B$13),$C3*'Generelle forutsetninger'!$B$17*(1+'Generelle forutsetninger'!$B$20)^(K7-$C7),0)*'Generelle forutsetninger'!I$27</f>
        <v>0</v>
      </c>
      <c r="L8" s="21">
        <f>IF(AND(L7&gt;=$C4,L7&lt;='Generelle forutsetninger'!$B$13),$C3*'Generelle forutsetninger'!$B$17*(1+'Generelle forutsetninger'!$B$20)^(L7-$C7),0)*'Generelle forutsetninger'!J$27</f>
        <v>0</v>
      </c>
      <c r="M8" s="21">
        <f>IF(AND(M7&gt;=$C4,M7&lt;='Generelle forutsetninger'!$B$13),$C3*'Generelle forutsetninger'!$B$17*(1+'Generelle forutsetninger'!$B$20)^(M7-$C7),0)*'Generelle forutsetninger'!K$27</f>
        <v>0</v>
      </c>
      <c r="N8" s="21">
        <f>IF(AND(N7&gt;=$C4,N7&lt;='Generelle forutsetninger'!$B$13),$C3*'Generelle forutsetninger'!$B$17*(1+'Generelle forutsetninger'!$B$20)^(N7-$C7),0)*'Generelle forutsetninger'!L$27</f>
        <v>0</v>
      </c>
      <c r="O8" s="21">
        <f>IF(AND(O7&gt;=$C4,O7&lt;='Generelle forutsetninger'!$B$13),$C3*'Generelle forutsetninger'!$B$17*(1+'Generelle forutsetninger'!$B$20)^(O7-$C7),0)*'Generelle forutsetninger'!L27</f>
        <v>0</v>
      </c>
      <c r="P8" s="21">
        <f>IF(AND(P7&gt;=$C4,P7&lt;='Generelle forutsetninger'!$B$13),$C3*'Generelle forutsetninger'!$B$17*(1+'Generelle forutsetninger'!$B$20)^(P7-$C7),0)</f>
        <v>0</v>
      </c>
      <c r="Q8" s="21">
        <f>IF(AND(Q7&gt;=$C4,Q7&lt;='Generelle forutsetninger'!$B$13),$C3*'Generelle forutsetninger'!$B$17*(1+'Generelle forutsetninger'!$B$20)^(Q7-$C7),0)</f>
        <v>0</v>
      </c>
      <c r="R8" s="21">
        <f>IF(AND(R7&gt;=$C4,R7&lt;='Generelle forutsetninger'!$B$13),$C3*'Generelle forutsetninger'!$B$17*(1+'Generelle forutsetninger'!$B$20)^(R7-$C7),0)</f>
        <v>0</v>
      </c>
      <c r="S8" s="21">
        <f>IF(AND(S7&gt;=$C4,S7&lt;='Generelle forutsetninger'!$B$13),$C3*'Generelle forutsetninger'!$B$17*(1+'Generelle forutsetninger'!$B$20)^(S7-$C7),0)</f>
        <v>0</v>
      </c>
      <c r="T8" s="21">
        <f>IF(AND(T7&gt;=$C4,T7&lt;='Generelle forutsetninger'!$B$13),$C3*'Generelle forutsetninger'!$B$17*(1+'Generelle forutsetninger'!$B$20)^(T7-$C7),0)</f>
        <v>0</v>
      </c>
      <c r="U8" s="21">
        <f>IF(AND(U7&gt;=$C4,U7&lt;='Generelle forutsetninger'!$B$13),$C3*'Generelle forutsetninger'!$B$17*(1+'Generelle forutsetninger'!$B$20)^(U7-$C7),0)</f>
        <v>0</v>
      </c>
      <c r="V8" s="21">
        <f>IF(AND(V7&gt;=$C4,V7&lt;='Generelle forutsetninger'!$B$13),$C3*'Generelle forutsetninger'!$B$17*(1+'Generelle forutsetninger'!$B$20)^(V7-$C7),0)</f>
        <v>0</v>
      </c>
      <c r="W8" s="21">
        <f>IF(AND(W7&gt;=$C4,W7&lt;='Generelle forutsetninger'!$B$13),$C3*'Generelle forutsetninger'!$B$17*(1+'Generelle forutsetninger'!$B$20)^(W7-$C7),0)</f>
        <v>0</v>
      </c>
      <c r="X8" s="21">
        <f>IF(AND(X7&gt;=$C4,X7&lt;='Generelle forutsetninger'!$B$13),$C3*'Generelle forutsetninger'!$B$17*(1+'Generelle forutsetninger'!$B$20)^(X7-$C7),0)</f>
        <v>0</v>
      </c>
      <c r="Y8" s="21">
        <f>IF(AND(Y7&gt;=$C4,Y7&lt;='Generelle forutsetninger'!$B$13),$C3*'Generelle forutsetninger'!$B$17*(1+'Generelle forutsetninger'!$B$20)^(Y7-$C7),0)</f>
        <v>0</v>
      </c>
      <c r="Z8" s="21">
        <f>IF(AND(Z7&gt;=$C4,Z7&lt;='Generelle forutsetninger'!$B$13),$C3*'Generelle forutsetninger'!$B$17*(1+'Generelle forutsetninger'!$B$20)^(Z7-$C7),0)</f>
        <v>0</v>
      </c>
      <c r="AA8" s="21">
        <f>IF(AND(AA7&gt;=$C4,AA7&lt;='Generelle forutsetninger'!$B$13),$C3*'Generelle forutsetninger'!$B$17*(1+'Generelle forutsetninger'!$B$20)^(AA7-$C7),0)</f>
        <v>0</v>
      </c>
      <c r="AB8" s="21">
        <f>IF(AND(AB7&gt;=$C4,AB7&lt;='Generelle forutsetninger'!$B$13),$C3*'Generelle forutsetninger'!$B$17*(1+'Generelle forutsetninger'!$B$20)^(AB7-$C7),0)</f>
        <v>0</v>
      </c>
      <c r="AC8" s="21">
        <f>IF(AND(AC7&gt;=$C4,AC7&lt;='Generelle forutsetninger'!$B$13),$C3*'Generelle forutsetninger'!$B$17*(1+'Generelle forutsetninger'!$B$20)^(AC7-$C7),0)</f>
        <v>0</v>
      </c>
      <c r="AD8" s="21">
        <f>IF(AND(AD7&gt;=$C4,AD7&lt;='Generelle forutsetninger'!$B$13),$C3*'Generelle forutsetninger'!$B$17*(1+'Generelle forutsetninger'!$B$20)^(AD7-$C7),0)</f>
        <v>0</v>
      </c>
      <c r="AE8" s="21">
        <f>IF(AND(AE7&gt;=$C4,AE7&lt;='Generelle forutsetninger'!$B$13),$C3*'Generelle forutsetninger'!$B$17*(1+'Generelle forutsetninger'!$B$20)^(AE7-$C7),0)</f>
        <v>0</v>
      </c>
      <c r="AF8" s="21">
        <f>IF(AND(AF7&gt;=$C4,AF7&lt;='Generelle forutsetninger'!$B$13),$C3*'Generelle forutsetninger'!$B$17*(1+'Generelle forutsetninger'!$B$20)^(AF7-$C7),0)</f>
        <v>0</v>
      </c>
      <c r="AG8" s="21">
        <f>IF(AND(AG7&gt;=$C4,AG7&lt;='Generelle forutsetninger'!$B$13),$C3*'Generelle forutsetninger'!$B$17*(1+'Generelle forutsetninger'!$B$20)^(AG7-$C7),0)</f>
        <v>0</v>
      </c>
      <c r="AH8" s="21">
        <f>IF(AND(AH7&gt;=$C4,AH7&lt;='Generelle forutsetninger'!$B$13),$C3*'Generelle forutsetninger'!$B$17*(1+'Generelle forutsetninger'!$B$20)^(AH7-$C7),0)</f>
        <v>0</v>
      </c>
      <c r="AI8" s="21">
        <f>IF(AND(AI7&gt;=$C4,AI7&lt;='Generelle forutsetninger'!$B$13),$C3*'Generelle forutsetninger'!$B$17*(1+'Generelle forutsetninger'!$B$20)^(AI7-$C7),0)</f>
        <v>0</v>
      </c>
      <c r="AJ8" s="21">
        <f>IF(AND(AJ7&gt;=$C4,AJ7&lt;='Generelle forutsetninger'!$B$13),$C3*'Generelle forutsetninger'!$B$17*(1+'Generelle forutsetninger'!$B$20)^(AJ7-$C7),0)</f>
        <v>0</v>
      </c>
      <c r="AK8" s="21">
        <f>IF(AND(AK7&gt;=$C4,AK7&lt;='Generelle forutsetninger'!$B$13),$C3*'Generelle forutsetninger'!$B$17*(1+'Generelle forutsetninger'!$B$20)^(AK7-$C7),0)</f>
        <v>0</v>
      </c>
      <c r="AL8" s="21">
        <f>IF(AND(AL7&gt;=$C4,AL7&lt;='Generelle forutsetninger'!$B$13),$C3*'Generelle forutsetninger'!$B$17*(1+'Generelle forutsetninger'!$B$20)^(AL7-$C7),0)</f>
        <v>0</v>
      </c>
      <c r="AM8" s="21">
        <f>IF(AND(AM7&gt;=$C4,AM7&lt;='Generelle forutsetninger'!$B$13),$C3*'Generelle forutsetninger'!$B$17*(1+'Generelle forutsetninger'!$B$20)^(AM7-$C7),0)</f>
        <v>0</v>
      </c>
      <c r="AN8" s="21">
        <f>IF(AND(AN7&gt;=$C4,AN7&lt;='Generelle forutsetninger'!$B$13),$C3*'Generelle forutsetninger'!$B$17*(1+'Generelle forutsetninger'!$B$20)^(AN7-$C7),0)</f>
        <v>0</v>
      </c>
      <c r="AO8" s="21">
        <f>IF(AND(AO7&gt;=$C4,AO7&lt;='Generelle forutsetninger'!$B$13),$C3*'Generelle forutsetninger'!$B$17*(1+'Generelle forutsetninger'!$B$20)^(AO7-$C7),0)</f>
        <v>0</v>
      </c>
      <c r="AP8" s="21">
        <f>IF(AND(AP7&gt;=$C4,AP7&lt;='Generelle forutsetninger'!$B$13),$C3*'Generelle forutsetninger'!$B$17*(1+'Generelle forutsetninger'!$B$20)^(AP7-$C7),0)</f>
        <v>0</v>
      </c>
      <c r="AQ8" s="21">
        <f>IF(AND(AQ7&gt;=$C4,AQ7&lt;='Generelle forutsetninger'!$B$13),$C3*'Generelle forutsetninger'!$B$17*(1+'Generelle forutsetninger'!$B$20)^(AQ7-$C7),0)</f>
        <v>0</v>
      </c>
    </row>
    <row r="9" spans="1:46" x14ac:dyDescent="0.3">
      <c r="A9" s="5" t="s">
        <v>42</v>
      </c>
      <c r="B9" s="5" t="s">
        <v>43</v>
      </c>
      <c r="C9" s="97">
        <f>0.2*C8</f>
        <v>0</v>
      </c>
      <c r="D9" s="97">
        <f>0.2*D8</f>
        <v>0</v>
      </c>
      <c r="E9" s="97">
        <f t="shared" ref="E9:AQ9" si="1">0.2*E8</f>
        <v>0</v>
      </c>
      <c r="F9" s="97">
        <f t="shared" si="1"/>
        <v>0</v>
      </c>
      <c r="G9" s="97">
        <f t="shared" si="1"/>
        <v>0</v>
      </c>
      <c r="H9" s="97">
        <f t="shared" si="1"/>
        <v>0</v>
      </c>
      <c r="I9" s="97">
        <f t="shared" si="1"/>
        <v>0</v>
      </c>
      <c r="J9" s="97">
        <f t="shared" si="1"/>
        <v>0</v>
      </c>
      <c r="K9" s="97">
        <f t="shared" si="1"/>
        <v>0</v>
      </c>
      <c r="L9" s="97">
        <f t="shared" si="1"/>
        <v>0</v>
      </c>
      <c r="M9" s="97">
        <f t="shared" si="1"/>
        <v>0</v>
      </c>
      <c r="N9" s="97">
        <f t="shared" si="1"/>
        <v>0</v>
      </c>
      <c r="O9" s="97">
        <f t="shared" si="1"/>
        <v>0</v>
      </c>
      <c r="P9" s="97">
        <f t="shared" si="1"/>
        <v>0</v>
      </c>
      <c r="Q9" s="97">
        <f t="shared" si="1"/>
        <v>0</v>
      </c>
      <c r="R9" s="97">
        <f t="shared" si="1"/>
        <v>0</v>
      </c>
      <c r="S9" s="97">
        <f t="shared" si="1"/>
        <v>0</v>
      </c>
      <c r="T9" s="97">
        <f t="shared" si="1"/>
        <v>0</v>
      </c>
      <c r="U9" s="97">
        <f t="shared" si="1"/>
        <v>0</v>
      </c>
      <c r="V9" s="97">
        <f t="shared" si="1"/>
        <v>0</v>
      </c>
      <c r="W9" s="97">
        <f t="shared" si="1"/>
        <v>0</v>
      </c>
      <c r="X9" s="97">
        <f t="shared" si="1"/>
        <v>0</v>
      </c>
      <c r="Y9" s="97">
        <f t="shared" si="1"/>
        <v>0</v>
      </c>
      <c r="Z9" s="97">
        <f t="shared" si="1"/>
        <v>0</v>
      </c>
      <c r="AA9" s="97">
        <f t="shared" si="1"/>
        <v>0</v>
      </c>
      <c r="AB9" s="97">
        <f t="shared" si="1"/>
        <v>0</v>
      </c>
      <c r="AC9" s="97">
        <f t="shared" si="1"/>
        <v>0</v>
      </c>
      <c r="AD9" s="97">
        <f t="shared" si="1"/>
        <v>0</v>
      </c>
      <c r="AE9" s="97">
        <f t="shared" si="1"/>
        <v>0</v>
      </c>
      <c r="AF9" s="97">
        <f t="shared" si="1"/>
        <v>0</v>
      </c>
      <c r="AG9" s="97">
        <f t="shared" si="1"/>
        <v>0</v>
      </c>
      <c r="AH9" s="97">
        <f t="shared" si="1"/>
        <v>0</v>
      </c>
      <c r="AI9" s="97">
        <f t="shared" si="1"/>
        <v>0</v>
      </c>
      <c r="AJ9" s="97">
        <f t="shared" si="1"/>
        <v>0</v>
      </c>
      <c r="AK9" s="97">
        <f t="shared" si="1"/>
        <v>0</v>
      </c>
      <c r="AL9" s="97">
        <f t="shared" si="1"/>
        <v>0</v>
      </c>
      <c r="AM9" s="97">
        <f t="shared" si="1"/>
        <v>0</v>
      </c>
      <c r="AN9" s="97">
        <f t="shared" si="1"/>
        <v>0</v>
      </c>
      <c r="AO9" s="97">
        <f t="shared" si="1"/>
        <v>0</v>
      </c>
      <c r="AP9" s="97">
        <f t="shared" si="1"/>
        <v>0</v>
      </c>
      <c r="AQ9" s="97">
        <f t="shared" si="1"/>
        <v>0</v>
      </c>
    </row>
    <row r="10" spans="1:46" x14ac:dyDescent="0.3">
      <c r="B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6" x14ac:dyDescent="0.3">
      <c r="A11" s="10" t="s">
        <v>191</v>
      </c>
      <c r="B11" s="9" t="s">
        <v>9</v>
      </c>
      <c r="C11" s="17" t="s">
        <v>33</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6" x14ac:dyDescent="0.3">
      <c r="A12" s="15" t="s">
        <v>44</v>
      </c>
      <c r="B12" s="5" t="s">
        <v>41</v>
      </c>
      <c r="C12" s="95"/>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6" x14ac:dyDescent="0.3">
      <c r="A13" s="15" t="s">
        <v>45</v>
      </c>
      <c r="B13" s="5" t="s">
        <v>46</v>
      </c>
      <c r="C13" s="18">
        <v>2018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6" hidden="1" x14ac:dyDescent="0.3">
      <c r="B14" s="1"/>
      <c r="C14" s="20"/>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row>
    <row r="15" spans="1:46" hidden="1" x14ac:dyDescent="0.3">
      <c r="A15" s="9"/>
      <c r="B15" s="9"/>
      <c r="C15" s="20">
        <f>'Generelle forutsetninger'!$B$7</f>
        <v>2017</v>
      </c>
      <c r="D15" s="13">
        <f>C15+1</f>
        <v>2018</v>
      </c>
      <c r="E15" s="13">
        <f t="shared" ref="E15:AQ15" si="2">D15+1</f>
        <v>2019</v>
      </c>
      <c r="F15" s="13">
        <f t="shared" si="2"/>
        <v>2020</v>
      </c>
      <c r="G15" s="13">
        <f t="shared" si="2"/>
        <v>2021</v>
      </c>
      <c r="H15" s="13">
        <f t="shared" si="2"/>
        <v>2022</v>
      </c>
      <c r="I15" s="13">
        <f t="shared" si="2"/>
        <v>2023</v>
      </c>
      <c r="J15" s="13">
        <f t="shared" si="2"/>
        <v>2024</v>
      </c>
      <c r="K15" s="13">
        <f t="shared" si="2"/>
        <v>2025</v>
      </c>
      <c r="L15" s="13">
        <f t="shared" si="2"/>
        <v>2026</v>
      </c>
      <c r="M15" s="13">
        <f t="shared" si="2"/>
        <v>2027</v>
      </c>
      <c r="N15" s="13">
        <f t="shared" si="2"/>
        <v>2028</v>
      </c>
      <c r="O15" s="13">
        <f t="shared" si="2"/>
        <v>2029</v>
      </c>
      <c r="P15" s="13">
        <f t="shared" si="2"/>
        <v>2030</v>
      </c>
      <c r="Q15" s="13">
        <f t="shared" si="2"/>
        <v>2031</v>
      </c>
      <c r="R15" s="13">
        <f t="shared" si="2"/>
        <v>2032</v>
      </c>
      <c r="S15" s="13">
        <f t="shared" si="2"/>
        <v>2033</v>
      </c>
      <c r="T15" s="13">
        <f t="shared" si="2"/>
        <v>2034</v>
      </c>
      <c r="U15" s="13">
        <f t="shared" si="2"/>
        <v>2035</v>
      </c>
      <c r="V15" s="13">
        <f t="shared" si="2"/>
        <v>2036</v>
      </c>
      <c r="W15" s="13">
        <f t="shared" si="2"/>
        <v>2037</v>
      </c>
      <c r="X15" s="13">
        <f t="shared" si="2"/>
        <v>2038</v>
      </c>
      <c r="Y15" s="13">
        <f t="shared" si="2"/>
        <v>2039</v>
      </c>
      <c r="Z15" s="13">
        <f t="shared" si="2"/>
        <v>2040</v>
      </c>
      <c r="AA15" s="13">
        <f t="shared" si="2"/>
        <v>2041</v>
      </c>
      <c r="AB15" s="13">
        <f t="shared" si="2"/>
        <v>2042</v>
      </c>
      <c r="AC15" s="13">
        <f t="shared" si="2"/>
        <v>2043</v>
      </c>
      <c r="AD15" s="13">
        <f t="shared" si="2"/>
        <v>2044</v>
      </c>
      <c r="AE15" s="13">
        <f t="shared" si="2"/>
        <v>2045</v>
      </c>
      <c r="AF15" s="13">
        <f t="shared" si="2"/>
        <v>2046</v>
      </c>
      <c r="AG15" s="13">
        <f t="shared" si="2"/>
        <v>2047</v>
      </c>
      <c r="AH15" s="13">
        <f t="shared" si="2"/>
        <v>2048</v>
      </c>
      <c r="AI15" s="13">
        <f t="shared" si="2"/>
        <v>2049</v>
      </c>
      <c r="AJ15" s="13">
        <f t="shared" si="2"/>
        <v>2050</v>
      </c>
      <c r="AK15" s="13">
        <f t="shared" si="2"/>
        <v>2051</v>
      </c>
      <c r="AL15" s="13">
        <f t="shared" si="2"/>
        <v>2052</v>
      </c>
      <c r="AM15" s="13">
        <f t="shared" si="2"/>
        <v>2053</v>
      </c>
      <c r="AN15" s="13">
        <f t="shared" si="2"/>
        <v>2054</v>
      </c>
      <c r="AO15" s="13">
        <f t="shared" si="2"/>
        <v>2055</v>
      </c>
      <c r="AP15" s="13">
        <f t="shared" si="2"/>
        <v>2056</v>
      </c>
      <c r="AQ15" s="13">
        <f t="shared" si="2"/>
        <v>2057</v>
      </c>
      <c r="AS15" s="10"/>
      <c r="AT15" s="10"/>
    </row>
    <row r="16" spans="1:46" hidden="1" x14ac:dyDescent="0.3">
      <c r="A16" s="5" t="s">
        <v>40</v>
      </c>
      <c r="B16" s="5" t="s">
        <v>41</v>
      </c>
      <c r="C16" s="97">
        <f>IF(AND(C15&gt;=$C13,C15&lt;='Generelle forutsetninger'!$B$13),$C12,0)</f>
        <v>0</v>
      </c>
      <c r="D16" s="21">
        <f>IF(AND(D15&gt;=$C13,D15&lt;='Generelle forutsetninger'!$B$13),$C12,0)</f>
        <v>0</v>
      </c>
      <c r="E16" s="21">
        <f>IF(AND(E15&gt;=$C13,E15&lt;='Generelle forutsetninger'!$B$13),$C12,0)</f>
        <v>0</v>
      </c>
      <c r="F16" s="21">
        <f>IF(AND(F15&gt;=$C13,F15&lt;='Generelle forutsetninger'!$B$13),$C12,0)</f>
        <v>0</v>
      </c>
      <c r="G16" s="21">
        <f>IF(AND(G15&gt;=$C13,G15&lt;='Generelle forutsetninger'!$B$13),$C12,0)</f>
        <v>0</v>
      </c>
      <c r="H16" s="21">
        <f>IF(AND(H15&gt;=$C13,H15&lt;='Generelle forutsetninger'!$B$13),$C12,0)</f>
        <v>0</v>
      </c>
      <c r="I16" s="21">
        <f>IF(AND(I15&gt;=$C13,I15&lt;='Generelle forutsetninger'!$B$13),$C12,0)</f>
        <v>0</v>
      </c>
      <c r="J16" s="21">
        <f>IF(AND(J15&gt;=$C13,J15&lt;='Generelle forutsetninger'!$B$13),$C12,0)</f>
        <v>0</v>
      </c>
      <c r="K16" s="21">
        <f>IF(AND(K15&gt;=$C13,K15&lt;='Generelle forutsetninger'!$B$13),$C12,0)</f>
        <v>0</v>
      </c>
      <c r="L16" s="21">
        <f>IF(AND(L15&gt;=$C13,L15&lt;='Generelle forutsetninger'!$B$13),$C12,0)</f>
        <v>0</v>
      </c>
      <c r="M16" s="21">
        <f>IF(AND(M15&gt;=$C13,M15&lt;='Generelle forutsetninger'!$B$13),$C12,0)</f>
        <v>0</v>
      </c>
      <c r="N16" s="21">
        <f>IF(AND(N15&gt;=$C13,N15&lt;='Generelle forutsetninger'!$B$13),$C12,0)</f>
        <v>0</v>
      </c>
      <c r="O16" s="21">
        <f>IF(AND(O15&gt;=$C13,O15&lt;='Generelle forutsetninger'!$B$13),$C12,0)</f>
        <v>0</v>
      </c>
      <c r="P16" s="21">
        <f>IF(AND(P15&gt;=$C13,P15&lt;='Generelle forutsetninger'!$B$13),$C12,0)</f>
        <v>0</v>
      </c>
      <c r="Q16" s="21">
        <f>IF(AND(Q15&gt;=$C13,Q15&lt;='Generelle forutsetninger'!$B$13),$C12,0)</f>
        <v>0</v>
      </c>
      <c r="R16" s="21">
        <f>IF(AND(R15&gt;=$C13,R15&lt;='Generelle forutsetninger'!$B$13),$C12,0)</f>
        <v>0</v>
      </c>
      <c r="S16" s="21">
        <f>IF(AND(S15&gt;=$C13,S15&lt;='Generelle forutsetninger'!$B$13),$C12,0)</f>
        <v>0</v>
      </c>
      <c r="T16" s="21">
        <f>IF(AND(T15&gt;=$C13,T15&lt;='Generelle forutsetninger'!$B$13),$C12,0)</f>
        <v>0</v>
      </c>
      <c r="U16" s="21">
        <f>IF(AND(U15&gt;=$C13,U15&lt;='Generelle forutsetninger'!$B$13),$C12,0)</f>
        <v>0</v>
      </c>
      <c r="V16" s="21">
        <f>IF(AND(V15&gt;=$C13,V15&lt;='Generelle forutsetninger'!$B$13),$C12,0)</f>
        <v>0</v>
      </c>
      <c r="W16" s="21">
        <f>IF(AND(W15&gt;=$C13,W15&lt;='Generelle forutsetninger'!$B$13),$C12,0)</f>
        <v>0</v>
      </c>
      <c r="X16" s="21">
        <f>IF(AND(X15&gt;=$C13,X15&lt;='Generelle forutsetninger'!$B$13),$C12,0)</f>
        <v>0</v>
      </c>
      <c r="Y16" s="21">
        <f>IF(AND(Y15&gt;=$C13,Y15&lt;='Generelle forutsetninger'!$B$13),$C12,0)</f>
        <v>0</v>
      </c>
      <c r="Z16" s="21">
        <f>IF(AND(Z15&gt;=$C13,Z15&lt;='Generelle forutsetninger'!$B$13),$C12,0)</f>
        <v>0</v>
      </c>
      <c r="AA16" s="21">
        <f>IF(AND(AA15&gt;=$C13,AA15&lt;='Generelle forutsetninger'!$B$13),$C12,0)</f>
        <v>0</v>
      </c>
      <c r="AB16" s="21">
        <f>IF(AND(AB15&gt;=$C13,AB15&lt;='Generelle forutsetninger'!$B$13),$C12,0)</f>
        <v>0</v>
      </c>
      <c r="AC16" s="21">
        <f>IF(AND(AC15&gt;=$C13,AC15&lt;='Generelle forutsetninger'!$B$13),$C12,0)</f>
        <v>0</v>
      </c>
      <c r="AD16" s="21">
        <f>IF(AND(AD15&gt;=$C13,AD15&lt;='Generelle forutsetninger'!$B$13),$C12,0)</f>
        <v>0</v>
      </c>
      <c r="AE16" s="21">
        <f>IF(AND(AE15&gt;=$C13,AE15&lt;='Generelle forutsetninger'!$B$13),$C12,0)</f>
        <v>0</v>
      </c>
      <c r="AF16" s="21">
        <f>IF(AND(AF15&gt;=$C13,AF15&lt;='Generelle forutsetninger'!$B$13),$C12,0)</f>
        <v>0</v>
      </c>
      <c r="AG16" s="21">
        <f>IF(AND(AG15&gt;=$C13,AG15&lt;='Generelle forutsetninger'!$B$13),$C12,0)</f>
        <v>0</v>
      </c>
      <c r="AH16" s="21">
        <f>IF(AND(AH15&gt;=$C13,AH15&lt;='Generelle forutsetninger'!$B$13),$C12,0)</f>
        <v>0</v>
      </c>
      <c r="AI16" s="21">
        <f>IF(AND(AI15&gt;=$C13,AI15&lt;='Generelle forutsetninger'!$B$13),$C12,0)</f>
        <v>0</v>
      </c>
      <c r="AJ16" s="21">
        <f>IF(AND(AJ15&gt;=$C13,AJ15&lt;='Generelle forutsetninger'!$B$13),$C12,0)</f>
        <v>0</v>
      </c>
      <c r="AK16" s="21">
        <f>IF(AND(AK15&gt;=$C13,AK15&lt;='Generelle forutsetninger'!$B$13),$C12,0)</f>
        <v>0</v>
      </c>
      <c r="AL16" s="21">
        <f>IF(AND(AL15&gt;=$C13,AL15&lt;='Generelle forutsetninger'!$B$13),$C12,0)</f>
        <v>0</v>
      </c>
      <c r="AM16" s="21">
        <f>IF(AND(AM15&gt;=$C13,AM15&lt;='Generelle forutsetninger'!$B$13),$C12,0)</f>
        <v>0</v>
      </c>
      <c r="AN16" s="21">
        <f>IF(AND(AN15&gt;=$C13,AN15&lt;='Generelle forutsetninger'!$B$13),$C12,0)</f>
        <v>0</v>
      </c>
      <c r="AO16" s="21">
        <f>IF(AND(AO15&gt;=$C13,AO15&lt;='Generelle forutsetninger'!$B$13),$C12,0)</f>
        <v>0</v>
      </c>
      <c r="AP16" s="21">
        <f>IF(AND(AP15&gt;=$C13,AP15&lt;='Generelle forutsetninger'!$B$13),$C12,0)</f>
        <v>0</v>
      </c>
      <c r="AQ16" s="21">
        <f>IF(AND(AQ15&gt;=$C13,AQ15&lt;='Generelle forutsetninger'!$B$13),$C12,0)</f>
        <v>0</v>
      </c>
    </row>
    <row r="17" spans="1:43" hidden="1" x14ac:dyDescent="0.3">
      <c r="A17" s="5" t="s">
        <v>42</v>
      </c>
      <c r="B17" s="5" t="s">
        <v>43</v>
      </c>
      <c r="C17" s="97">
        <f>0.2*C16</f>
        <v>0</v>
      </c>
      <c r="D17" s="97">
        <f t="shared" ref="D17:AQ17" si="3">0.2*D16</f>
        <v>0</v>
      </c>
      <c r="E17" s="97">
        <f t="shared" si="3"/>
        <v>0</v>
      </c>
      <c r="F17" s="97">
        <f t="shared" si="3"/>
        <v>0</v>
      </c>
      <c r="G17" s="97">
        <f t="shared" si="3"/>
        <v>0</v>
      </c>
      <c r="H17" s="97">
        <f t="shared" si="3"/>
        <v>0</v>
      </c>
      <c r="I17" s="97">
        <f t="shared" si="3"/>
        <v>0</v>
      </c>
      <c r="J17" s="97">
        <f t="shared" si="3"/>
        <v>0</v>
      </c>
      <c r="K17" s="97">
        <f t="shared" si="3"/>
        <v>0</v>
      </c>
      <c r="L17" s="97">
        <f t="shared" si="3"/>
        <v>0</v>
      </c>
      <c r="M17" s="97">
        <f t="shared" si="3"/>
        <v>0</v>
      </c>
      <c r="N17" s="97">
        <f t="shared" si="3"/>
        <v>0</v>
      </c>
      <c r="O17" s="97">
        <f t="shared" si="3"/>
        <v>0</v>
      </c>
      <c r="P17" s="97">
        <f t="shared" si="3"/>
        <v>0</v>
      </c>
      <c r="Q17" s="97">
        <f t="shared" si="3"/>
        <v>0</v>
      </c>
      <c r="R17" s="97">
        <f t="shared" si="3"/>
        <v>0</v>
      </c>
      <c r="S17" s="97">
        <f t="shared" si="3"/>
        <v>0</v>
      </c>
      <c r="T17" s="97">
        <f t="shared" si="3"/>
        <v>0</v>
      </c>
      <c r="U17" s="97">
        <f t="shared" si="3"/>
        <v>0</v>
      </c>
      <c r="V17" s="97">
        <f t="shared" si="3"/>
        <v>0</v>
      </c>
      <c r="W17" s="97">
        <f t="shared" si="3"/>
        <v>0</v>
      </c>
      <c r="X17" s="97">
        <f t="shared" si="3"/>
        <v>0</v>
      </c>
      <c r="Y17" s="97">
        <f t="shared" si="3"/>
        <v>0</v>
      </c>
      <c r="Z17" s="97">
        <f t="shared" si="3"/>
        <v>0</v>
      </c>
      <c r="AA17" s="97">
        <f t="shared" si="3"/>
        <v>0</v>
      </c>
      <c r="AB17" s="97">
        <f t="shared" si="3"/>
        <v>0</v>
      </c>
      <c r="AC17" s="97">
        <f t="shared" si="3"/>
        <v>0</v>
      </c>
      <c r="AD17" s="97">
        <f t="shared" si="3"/>
        <v>0</v>
      </c>
      <c r="AE17" s="97">
        <f t="shared" si="3"/>
        <v>0</v>
      </c>
      <c r="AF17" s="97">
        <f t="shared" si="3"/>
        <v>0</v>
      </c>
      <c r="AG17" s="97">
        <f t="shared" si="3"/>
        <v>0</v>
      </c>
      <c r="AH17" s="97">
        <f t="shared" si="3"/>
        <v>0</v>
      </c>
      <c r="AI17" s="97">
        <f t="shared" si="3"/>
        <v>0</v>
      </c>
      <c r="AJ17" s="97">
        <f t="shared" si="3"/>
        <v>0</v>
      </c>
      <c r="AK17" s="97">
        <f t="shared" si="3"/>
        <v>0</v>
      </c>
      <c r="AL17" s="97">
        <f t="shared" si="3"/>
        <v>0</v>
      </c>
      <c r="AM17" s="97">
        <f t="shared" si="3"/>
        <v>0</v>
      </c>
      <c r="AN17" s="97">
        <f t="shared" si="3"/>
        <v>0</v>
      </c>
      <c r="AO17" s="97">
        <f t="shared" si="3"/>
        <v>0</v>
      </c>
      <c r="AP17" s="97">
        <f t="shared" si="3"/>
        <v>0</v>
      </c>
      <c r="AQ17" s="97">
        <f t="shared" si="3"/>
        <v>0</v>
      </c>
    </row>
    <row r="18" spans="1:43" x14ac:dyDescent="0.3">
      <c r="A18" s="15"/>
      <c r="B18" s="5"/>
      <c r="C18" s="22"/>
    </row>
    <row r="19" spans="1:43" ht="21" x14ac:dyDescent="0.4">
      <c r="A19" s="33" t="s">
        <v>47</v>
      </c>
    </row>
    <row r="20" spans="1:43" x14ac:dyDescent="0.3">
      <c r="A20" s="10" t="s">
        <v>192</v>
      </c>
      <c r="B20" s="9" t="s">
        <v>9</v>
      </c>
      <c r="C20" s="17" t="s">
        <v>33</v>
      </c>
      <c r="D20" s="1"/>
    </row>
    <row r="21" spans="1:43" x14ac:dyDescent="0.3">
      <c r="A21" s="14" t="s">
        <v>185</v>
      </c>
      <c r="B21" s="14" t="s">
        <v>166</v>
      </c>
      <c r="C21" s="170">
        <f>'Generelle forutsetninger'!$A$93/'Generelle forutsetninger'!$B$17</f>
        <v>300960</v>
      </c>
      <c r="D21" s="171"/>
      <c r="E21" s="153"/>
    </row>
    <row r="22" spans="1:43" x14ac:dyDescent="0.3">
      <c r="A22" s="14" t="s">
        <v>171</v>
      </c>
      <c r="B22" s="14" t="s">
        <v>166</v>
      </c>
      <c r="C22" s="156">
        <f>36300000/'Generelle forutsetninger'!$B$17</f>
        <v>82500</v>
      </c>
      <c r="D22" s="1"/>
      <c r="E22" s="153"/>
      <c r="F22" s="172"/>
      <c r="H22" s="173"/>
    </row>
    <row r="23" spans="1:43" x14ac:dyDescent="0.3">
      <c r="A23" s="174" t="s">
        <v>172</v>
      </c>
      <c r="B23" s="14" t="s">
        <v>166</v>
      </c>
      <c r="C23" s="156">
        <f>'Generelle forutsetninger'!$A$54/'Generelle forutsetninger'!$B$17</f>
        <v>155250</v>
      </c>
      <c r="D23" s="1"/>
      <c r="E23" s="153"/>
      <c r="H23" s="173"/>
    </row>
    <row r="24" spans="1:43" x14ac:dyDescent="0.3">
      <c r="A24" s="174" t="s">
        <v>175</v>
      </c>
      <c r="B24" s="14" t="s">
        <v>166</v>
      </c>
      <c r="C24" s="156">
        <f>'Generelle forutsetninger'!$B$102/'Generelle forutsetninger'!$B$17</f>
        <v>21384.296569191807</v>
      </c>
      <c r="D24" s="1"/>
      <c r="E24" s="153"/>
    </row>
    <row r="25" spans="1:43" x14ac:dyDescent="0.3">
      <c r="A25" s="15" t="s">
        <v>34</v>
      </c>
      <c r="B25" s="5" t="s">
        <v>35</v>
      </c>
      <c r="C25" s="175">
        <f>SUM(C21:C24)</f>
        <v>560094.29656919185</v>
      </c>
      <c r="D25" s="1"/>
    </row>
    <row r="26" spans="1:43" x14ac:dyDescent="0.3">
      <c r="A26" s="15" t="s">
        <v>48</v>
      </c>
      <c r="B26" s="5" t="s">
        <v>46</v>
      </c>
      <c r="C26" s="18">
        <v>2018</v>
      </c>
    </row>
    <row r="27" spans="1:43" x14ac:dyDescent="0.3">
      <c r="A27" s="15"/>
      <c r="B27" s="5"/>
      <c r="C27" s="19"/>
      <c r="D27" s="136"/>
      <c r="E27" s="148"/>
      <c r="F27" s="148"/>
      <c r="G27" s="148"/>
      <c r="H27" s="148"/>
      <c r="I27" s="148"/>
      <c r="J27" s="148"/>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row>
    <row r="28" spans="1:43" x14ac:dyDescent="0.3">
      <c r="A28" s="15"/>
      <c r="B28" s="9"/>
      <c r="C28" s="20">
        <f>'Generelle forutsetninger'!$B$7</f>
        <v>2017</v>
      </c>
      <c r="D28" s="13">
        <f>C28+1</f>
        <v>2018</v>
      </c>
      <c r="E28" s="13">
        <f t="shared" ref="E28" si="4">D28+1</f>
        <v>2019</v>
      </c>
      <c r="F28" s="13">
        <f t="shared" ref="F28" si="5">E28+1</f>
        <v>2020</v>
      </c>
      <c r="G28" s="13">
        <f t="shared" ref="G28" si="6">F28+1</f>
        <v>2021</v>
      </c>
      <c r="H28" s="13">
        <f t="shared" ref="H28" si="7">G28+1</f>
        <v>2022</v>
      </c>
      <c r="I28" s="13">
        <f t="shared" ref="I28" si="8">H28+1</f>
        <v>2023</v>
      </c>
      <c r="J28" s="13">
        <f t="shared" ref="J28" si="9">I28+1</f>
        <v>2024</v>
      </c>
      <c r="K28" s="13">
        <f t="shared" ref="K28" si="10">J28+1</f>
        <v>2025</v>
      </c>
      <c r="L28" s="13">
        <f t="shared" ref="L28" si="11">K28+1</f>
        <v>2026</v>
      </c>
      <c r="M28" s="13">
        <f t="shared" ref="M28" si="12">L28+1</f>
        <v>2027</v>
      </c>
      <c r="N28" s="13">
        <f t="shared" ref="N28" si="13">M28+1</f>
        <v>2028</v>
      </c>
      <c r="O28" s="13">
        <f t="shared" ref="O28" si="14">N28+1</f>
        <v>2029</v>
      </c>
      <c r="P28" s="13">
        <f t="shared" ref="P28" si="15">O28+1</f>
        <v>2030</v>
      </c>
      <c r="Q28" s="13">
        <f t="shared" ref="Q28" si="16">P28+1</f>
        <v>2031</v>
      </c>
      <c r="R28" s="13">
        <f t="shared" ref="R28" si="17">Q28+1</f>
        <v>2032</v>
      </c>
      <c r="S28" s="13">
        <f t="shared" ref="S28" si="18">R28+1</f>
        <v>2033</v>
      </c>
      <c r="T28" s="13">
        <f t="shared" ref="T28" si="19">S28+1</f>
        <v>2034</v>
      </c>
      <c r="U28" s="13">
        <f t="shared" ref="U28" si="20">T28+1</f>
        <v>2035</v>
      </c>
      <c r="V28" s="13">
        <f t="shared" ref="V28" si="21">U28+1</f>
        <v>2036</v>
      </c>
      <c r="W28" s="13">
        <f t="shared" ref="W28" si="22">V28+1</f>
        <v>2037</v>
      </c>
      <c r="X28" s="13">
        <f t="shared" ref="X28" si="23">W28+1</f>
        <v>2038</v>
      </c>
      <c r="Y28" s="13">
        <f t="shared" ref="Y28" si="24">X28+1</f>
        <v>2039</v>
      </c>
      <c r="Z28" s="13">
        <f t="shared" ref="Z28" si="25">Y28+1</f>
        <v>2040</v>
      </c>
      <c r="AA28" s="13">
        <f t="shared" ref="AA28" si="26">Z28+1</f>
        <v>2041</v>
      </c>
      <c r="AB28" s="13">
        <f t="shared" ref="AB28" si="27">AA28+1</f>
        <v>2042</v>
      </c>
      <c r="AC28" s="13">
        <f t="shared" ref="AC28" si="28">AB28+1</f>
        <v>2043</v>
      </c>
      <c r="AD28" s="13">
        <f t="shared" ref="AD28" si="29">AC28+1</f>
        <v>2044</v>
      </c>
      <c r="AE28" s="13">
        <f t="shared" ref="AE28" si="30">AD28+1</f>
        <v>2045</v>
      </c>
      <c r="AF28" s="13">
        <f t="shared" ref="AF28" si="31">AE28+1</f>
        <v>2046</v>
      </c>
      <c r="AG28" s="13">
        <f t="shared" ref="AG28" si="32">AF28+1</f>
        <v>2047</v>
      </c>
      <c r="AH28" s="13">
        <f t="shared" ref="AH28" si="33">AG28+1</f>
        <v>2048</v>
      </c>
      <c r="AI28" s="13">
        <f t="shared" ref="AI28" si="34">AH28+1</f>
        <v>2049</v>
      </c>
      <c r="AJ28" s="13">
        <f t="shared" ref="AJ28" si="35">AI28+1</f>
        <v>2050</v>
      </c>
      <c r="AK28" s="13">
        <f t="shared" ref="AK28" si="36">AJ28+1</f>
        <v>2051</v>
      </c>
      <c r="AL28" s="13">
        <f t="shared" ref="AL28" si="37">AK28+1</f>
        <v>2052</v>
      </c>
      <c r="AM28" s="13">
        <f t="shared" ref="AM28" si="38">AL28+1</f>
        <v>2053</v>
      </c>
      <c r="AN28" s="13">
        <f t="shared" ref="AN28" si="39">AM28+1</f>
        <v>2054</v>
      </c>
      <c r="AO28" s="13">
        <f t="shared" ref="AO28" si="40">AN28+1</f>
        <v>2055</v>
      </c>
      <c r="AP28" s="13">
        <f t="shared" ref="AP28" si="41">AO28+1</f>
        <v>2056</v>
      </c>
      <c r="AQ28" s="13">
        <f t="shared" ref="AQ28" si="42">AP28+1</f>
        <v>2057</v>
      </c>
    </row>
    <row r="29" spans="1:43" x14ac:dyDescent="0.3">
      <c r="A29" s="5" t="s">
        <v>40</v>
      </c>
      <c r="B29" s="5" t="s">
        <v>41</v>
      </c>
      <c r="C29" s="97">
        <f>IF(AND(C28&gt;=$C25,C28&lt;='Generelle forutsetninger'!$B$13),$C24*'Generelle forutsetninger'!$B$17*(1+'Generelle forutsetninger'!$B$20)^(C28-$C28),0)</f>
        <v>0</v>
      </c>
      <c r="D29" s="21">
        <f>IF(AND(D28&gt;=$C301,D28&lt;='Generelle forutsetninger'!$B$13),$C25*'Generelle forutsetninger'!$B$17*(1+'Generelle forutsetninger'!$B$20)^(D28-$C28),0)*'Generelle forutsetninger'!B$27</f>
        <v>44936141.376027629</v>
      </c>
      <c r="E29" s="21">
        <f>IF(AND(E28&gt;=$C301,E28&lt;='Generelle forutsetninger'!$B$13),$C25*'Generelle forutsetninger'!$B$17*(1+'Generelle forutsetninger'!$B$20)^(E28-$C28),0)*'Generelle forutsetninger'!C$27</f>
        <v>158309526.77728561</v>
      </c>
      <c r="F29" s="21">
        <f>IF(AND(F28&gt;=$C301,F28&lt;='Generelle forutsetninger'!$B$13),$C25*'Generelle forutsetninger'!$B$17*(1+'Generelle forutsetninger'!$B$20)^(F28-$C28),0)*'Generelle forutsetninger'!D$27</f>
        <v>199818992.79201987</v>
      </c>
      <c r="G29" s="21">
        <f>IF(AND(G28&gt;=$C301,G28&lt;='Generelle forutsetninger'!$B$13),$C25*'Generelle forutsetninger'!$B$17*(1+'Generelle forutsetninger'!$B$20)^(G28-$C28),0)*'Generelle forutsetninger'!E$27</f>
        <v>233557661.19036478</v>
      </c>
      <c r="H29" s="21">
        <f>IF(AND(H28&gt;=$C301,H28&lt;='Generelle forutsetninger'!$B$13),$C25*'Generelle forutsetninger'!$B$17*(1+'Generelle forutsetninger'!$B$20)^(H28-$C28),0)*'Generelle forutsetninger'!F$27</f>
        <v>257098716.38727891</v>
      </c>
      <c r="I29" s="21">
        <f>IF(AND(I28&gt;=$C301,I28&lt;='Generelle forutsetninger'!$B$13),$C25*'Generelle forutsetninger'!$B$17*(1+'Generelle forutsetninger'!$B$20)^(I28-$C28),0)*'Generelle forutsetninger'!G$27</f>
        <v>266299590.69561714</v>
      </c>
      <c r="J29" s="21">
        <f>IF(AND(J28&gt;=$C301,J28&lt;='Generelle forutsetninger'!$B$13),$C25*'Generelle forutsetninger'!$B$17*(1+'Generelle forutsetninger'!$B$20)^(J28-$C28),0)*'Generelle forutsetninger'!H$27</f>
        <v>269761485.37466013</v>
      </c>
      <c r="K29" s="21">
        <f>IF(AND(K28&gt;=$C301,K28&lt;='Generelle forutsetninger'!$B$13),$C25*'Generelle forutsetninger'!$B$17*(1+'Generelle forutsetninger'!$B$20)^(K28-$C28),0)*'Generelle forutsetninger'!I$27</f>
        <v>273268384.68453074</v>
      </c>
      <c r="L29" s="21">
        <f>IF(AND(L28&gt;=$C301,L28&lt;='Generelle forutsetninger'!$B$13),$C25*'Generelle forutsetninger'!$B$17*(1+'Generelle forutsetninger'!$B$20)^(L28-$C28),0)*'Generelle forutsetninger'!J$27</f>
        <v>276820873.68542963</v>
      </c>
      <c r="M29" s="21">
        <f>IF(AND(M28&gt;=$C301,M28&lt;='Generelle forutsetninger'!$B$13),$C25*'Generelle forutsetninger'!$B$17*(1+'Generelle forutsetninger'!$B$20)^(M28-$C28),0)*'Generelle forutsetninger'!K$27</f>
        <v>280419545.04334021</v>
      </c>
      <c r="N29" s="21">
        <f>IF(AND(N28&gt;=$C301,N28&lt;='Generelle forutsetninger'!$B$13),$C25*'Generelle forutsetninger'!$B$17*(1+'Generelle forutsetninger'!$B$20)^(N28-$C28),0)*'Generelle forutsetninger'!L$27</f>
        <v>284064999.12890357</v>
      </c>
      <c r="O29" s="21">
        <f>IF(AND(O28&gt;=$C301,O28&lt;='Generelle forutsetninger'!$B$13),$C25*'Generelle forutsetninger'!$B$17*(1+'Generelle forutsetninger'!$B$20)^(O28-$C28),0)*'Generelle forutsetninger'!M$27</f>
        <v>0</v>
      </c>
      <c r="P29" s="21">
        <f>IF(AND(P28&gt;=$C25,P28&lt;='Generelle forutsetninger'!$B$13),$C24*'Generelle forutsetninger'!$B$17*(1+'Generelle forutsetninger'!$B$20)^(P28-$C28),0)</f>
        <v>0</v>
      </c>
      <c r="Q29" s="21">
        <f>IF(AND(Q28&gt;=$C25,Q28&lt;='Generelle forutsetninger'!$B$13),$C24*'Generelle forutsetninger'!$B$17*(1+'Generelle forutsetninger'!$B$20)^(Q28-$C28),0)</f>
        <v>0</v>
      </c>
      <c r="R29" s="21">
        <f>IF(AND(R28&gt;=$C25,R28&lt;='Generelle forutsetninger'!$B$13),$C24*'Generelle forutsetninger'!$B$17*(1+'Generelle forutsetninger'!$B$20)^(R28-$C28),0)</f>
        <v>0</v>
      </c>
      <c r="S29" s="21">
        <f>IF(AND(S28&gt;=$C25,S28&lt;='Generelle forutsetninger'!$B$13),$C24*'Generelle forutsetninger'!$B$17*(1+'Generelle forutsetninger'!$B$20)^(S28-$C28),0)</f>
        <v>0</v>
      </c>
      <c r="T29" s="21">
        <f>IF(AND(T28&gt;=$C25,T28&lt;='Generelle forutsetninger'!$B$13),$C24*'Generelle forutsetninger'!$B$17*(1+'Generelle forutsetninger'!$B$20)^(T28-$C28),0)</f>
        <v>0</v>
      </c>
      <c r="U29" s="21">
        <f>IF(AND(U28&gt;=$C25,U28&lt;='Generelle forutsetninger'!$B$13),$C24*'Generelle forutsetninger'!$B$17*(1+'Generelle forutsetninger'!$B$20)^(U28-$C28),0)</f>
        <v>0</v>
      </c>
      <c r="V29" s="21">
        <f>IF(AND(V28&gt;=$C25,V28&lt;='Generelle forutsetninger'!$B$13),$C24*'Generelle forutsetninger'!$B$17*(1+'Generelle forutsetninger'!$B$20)^(V28-$C28),0)</f>
        <v>0</v>
      </c>
      <c r="W29" s="21">
        <f>IF(AND(W28&gt;=$C25,W28&lt;='Generelle forutsetninger'!$B$13),$C24*'Generelle forutsetninger'!$B$17*(1+'Generelle forutsetninger'!$B$20)^(W28-$C28),0)</f>
        <v>0</v>
      </c>
      <c r="X29" s="21">
        <f>IF(AND(X28&gt;=$C25,X28&lt;='Generelle forutsetninger'!$B$13),$C24*'Generelle forutsetninger'!$B$17*(1+'Generelle forutsetninger'!$B$20)^(X28-$C28),0)</f>
        <v>0</v>
      </c>
      <c r="Y29" s="21">
        <f>IF(AND(Y28&gt;=$C25,Y28&lt;='Generelle forutsetninger'!$B$13),$C24*'Generelle forutsetninger'!$B$17*(1+'Generelle forutsetninger'!$B$20)^(Y28-$C28),0)</f>
        <v>0</v>
      </c>
      <c r="Z29" s="21">
        <f>IF(AND(Z28&gt;=$C25,Z28&lt;='Generelle forutsetninger'!$B$13),$C24*'Generelle forutsetninger'!$B$17*(1+'Generelle forutsetninger'!$B$20)^(Z28-$C28),0)</f>
        <v>0</v>
      </c>
      <c r="AA29" s="21">
        <f>IF(AND(AA28&gt;=$C25,AA28&lt;='Generelle forutsetninger'!$B$13),$C24*'Generelle forutsetninger'!$B$17*(1+'Generelle forutsetninger'!$B$20)^(AA28-$C28),0)</f>
        <v>0</v>
      </c>
      <c r="AB29" s="21">
        <f>IF(AND(AB28&gt;=$C25,AB28&lt;='Generelle forutsetninger'!$B$13),$C24*'Generelle forutsetninger'!$B$17*(1+'Generelle forutsetninger'!$B$20)^(AB28-$C28),0)</f>
        <v>0</v>
      </c>
      <c r="AC29" s="21">
        <f>IF(AND(AC28&gt;=$C25,AC28&lt;='Generelle forutsetninger'!$B$13),$C24*'Generelle forutsetninger'!$B$17*(1+'Generelle forutsetninger'!$B$20)^(AC28-$C28),0)</f>
        <v>0</v>
      </c>
      <c r="AD29" s="21">
        <f>IF(AND(AD28&gt;=$C25,AD28&lt;='Generelle forutsetninger'!$B$13),$C24*'Generelle forutsetninger'!$B$17*(1+'Generelle forutsetninger'!$B$20)^(AD28-$C28),0)</f>
        <v>0</v>
      </c>
      <c r="AE29" s="21">
        <f>IF(AND(AE28&gt;=$C25,AE28&lt;='Generelle forutsetninger'!$B$13),$C24*'Generelle forutsetninger'!$B$17*(1+'Generelle forutsetninger'!$B$20)^(AE28-$C28),0)</f>
        <v>0</v>
      </c>
      <c r="AF29" s="21">
        <f>IF(AND(AF28&gt;=$C25,AF28&lt;='Generelle forutsetninger'!$B$13),$C24*'Generelle forutsetninger'!$B$17*(1+'Generelle forutsetninger'!$B$20)^(AF28-$C28),0)</f>
        <v>0</v>
      </c>
      <c r="AG29" s="21">
        <f>IF(AND(AG28&gt;=$C25,AG28&lt;='Generelle forutsetninger'!$B$13),$C24*'Generelle forutsetninger'!$B$17*(1+'Generelle forutsetninger'!$B$20)^(AG28-$C28),0)</f>
        <v>0</v>
      </c>
      <c r="AH29" s="21">
        <f>IF(AND(AH28&gt;=$C25,AH28&lt;='Generelle forutsetninger'!$B$13),$C24*'Generelle forutsetninger'!$B$17*(1+'Generelle forutsetninger'!$B$20)^(AH28-$C28),0)</f>
        <v>0</v>
      </c>
      <c r="AI29" s="21">
        <f>IF(AND(AI28&gt;=$C25,AI28&lt;='Generelle forutsetninger'!$B$13),$C24*'Generelle forutsetninger'!$B$17*(1+'Generelle forutsetninger'!$B$20)^(AI28-$C28),0)</f>
        <v>0</v>
      </c>
      <c r="AJ29" s="21">
        <f>IF(AND(AJ28&gt;=$C25,AJ28&lt;='Generelle forutsetninger'!$B$13),$C24*'Generelle forutsetninger'!$B$17*(1+'Generelle forutsetninger'!$B$20)^(AJ28-$C28),0)</f>
        <v>0</v>
      </c>
      <c r="AK29" s="21">
        <f>IF(AND(AK28&gt;=$C25,AK28&lt;='Generelle forutsetninger'!$B$13),$C24*'Generelle forutsetninger'!$B$17*(1+'Generelle forutsetninger'!$B$20)^(AK28-$C28),0)</f>
        <v>0</v>
      </c>
      <c r="AL29" s="21">
        <f>IF(AND(AL28&gt;=$C25,AL28&lt;='Generelle forutsetninger'!$B$13),$C24*'Generelle forutsetninger'!$B$17*(1+'Generelle forutsetninger'!$B$20)^(AL28-$C28),0)</f>
        <v>0</v>
      </c>
      <c r="AM29" s="21">
        <f>IF(AND(AM28&gt;=$C25,AM28&lt;='Generelle forutsetninger'!$B$13),$C24*'Generelle forutsetninger'!$B$17*(1+'Generelle forutsetninger'!$B$20)^(AM28-$C28),0)</f>
        <v>0</v>
      </c>
      <c r="AN29" s="21">
        <f>IF(AND(AN28&gt;=$C25,AN28&lt;='Generelle forutsetninger'!$B$13),$C24*'Generelle forutsetninger'!$B$17*(1+'Generelle forutsetninger'!$B$20)^(AN28-$C28),0)</f>
        <v>0</v>
      </c>
      <c r="AO29" s="21">
        <f>IF(AND(AO28&gt;=$C25,AO28&lt;='Generelle forutsetninger'!$B$13),$C24*'Generelle forutsetninger'!$B$17*(1+'Generelle forutsetninger'!$B$20)^(AO28-$C28),0)</f>
        <v>0</v>
      </c>
      <c r="AP29" s="21">
        <f>IF(AND(AP28&gt;=$C25,AP28&lt;='Generelle forutsetninger'!$B$13),$C24*'Generelle forutsetninger'!$B$17*(1+'Generelle forutsetninger'!$B$20)^(AP28-$C28),0)</f>
        <v>0</v>
      </c>
      <c r="AQ29" s="21">
        <f>IF(AND(AQ28&gt;=$C25,AQ28&lt;='Generelle forutsetninger'!$B$13),$C24*'Generelle forutsetninger'!$B$17*(1+'Generelle forutsetninger'!$B$20)^(AQ28-$C28),0)</f>
        <v>0</v>
      </c>
    </row>
    <row r="30" spans="1:43" x14ac:dyDescent="0.3">
      <c r="A30" s="5" t="s">
        <v>42</v>
      </c>
      <c r="B30" s="5" t="s">
        <v>43</v>
      </c>
      <c r="C30" s="97">
        <f>0.2*C29</f>
        <v>0</v>
      </c>
      <c r="D30" s="97">
        <f>0.2*D29</f>
        <v>8987228.2752055265</v>
      </c>
      <c r="E30" s="97">
        <f t="shared" ref="E30:AQ30" si="43">0.2*E29</f>
        <v>31661905.355457123</v>
      </c>
      <c r="F30" s="97">
        <f t="shared" si="43"/>
        <v>39963798.558403976</v>
      </c>
      <c r="G30" s="97">
        <f t="shared" si="43"/>
        <v>46711532.238072962</v>
      </c>
      <c r="H30" s="97">
        <f t="shared" si="43"/>
        <v>51419743.277455784</v>
      </c>
      <c r="I30" s="97">
        <f t="shared" si="43"/>
        <v>53259918.139123432</v>
      </c>
      <c r="J30" s="97">
        <f t="shared" si="43"/>
        <v>53952297.074932031</v>
      </c>
      <c r="K30" s="97">
        <f t="shared" si="43"/>
        <v>54653676.936906151</v>
      </c>
      <c r="L30" s="97">
        <f t="shared" si="43"/>
        <v>55364174.737085931</v>
      </c>
      <c r="M30" s="97">
        <f t="shared" si="43"/>
        <v>56083909.008668043</v>
      </c>
      <c r="N30" s="97">
        <f t="shared" si="43"/>
        <v>56812999.82578072</v>
      </c>
      <c r="O30" s="97">
        <f t="shared" si="43"/>
        <v>0</v>
      </c>
      <c r="P30" s="97">
        <f t="shared" si="43"/>
        <v>0</v>
      </c>
      <c r="Q30" s="97">
        <f t="shared" si="43"/>
        <v>0</v>
      </c>
      <c r="R30" s="97">
        <f t="shared" si="43"/>
        <v>0</v>
      </c>
      <c r="S30" s="97">
        <f t="shared" si="43"/>
        <v>0</v>
      </c>
      <c r="T30" s="97">
        <f t="shared" si="43"/>
        <v>0</v>
      </c>
      <c r="U30" s="97">
        <f t="shared" si="43"/>
        <v>0</v>
      </c>
      <c r="V30" s="97">
        <f t="shared" si="43"/>
        <v>0</v>
      </c>
      <c r="W30" s="97">
        <f t="shared" si="43"/>
        <v>0</v>
      </c>
      <c r="X30" s="97">
        <f t="shared" si="43"/>
        <v>0</v>
      </c>
      <c r="Y30" s="97">
        <f t="shared" si="43"/>
        <v>0</v>
      </c>
      <c r="Z30" s="97">
        <f t="shared" si="43"/>
        <v>0</v>
      </c>
      <c r="AA30" s="97">
        <f t="shared" si="43"/>
        <v>0</v>
      </c>
      <c r="AB30" s="97">
        <f t="shared" si="43"/>
        <v>0</v>
      </c>
      <c r="AC30" s="97">
        <f t="shared" si="43"/>
        <v>0</v>
      </c>
      <c r="AD30" s="97">
        <f t="shared" si="43"/>
        <v>0</v>
      </c>
      <c r="AE30" s="97">
        <f t="shared" si="43"/>
        <v>0</v>
      </c>
      <c r="AF30" s="97">
        <f t="shared" si="43"/>
        <v>0</v>
      </c>
      <c r="AG30" s="97">
        <f t="shared" si="43"/>
        <v>0</v>
      </c>
      <c r="AH30" s="97">
        <f t="shared" si="43"/>
        <v>0</v>
      </c>
      <c r="AI30" s="97">
        <f t="shared" si="43"/>
        <v>0</v>
      </c>
      <c r="AJ30" s="97">
        <f t="shared" si="43"/>
        <v>0</v>
      </c>
      <c r="AK30" s="97">
        <f t="shared" si="43"/>
        <v>0</v>
      </c>
      <c r="AL30" s="97">
        <f t="shared" si="43"/>
        <v>0</v>
      </c>
      <c r="AM30" s="97">
        <f t="shared" si="43"/>
        <v>0</v>
      </c>
      <c r="AN30" s="97">
        <f t="shared" si="43"/>
        <v>0</v>
      </c>
      <c r="AO30" s="97">
        <f t="shared" si="43"/>
        <v>0</v>
      </c>
      <c r="AP30" s="97">
        <f t="shared" si="43"/>
        <v>0</v>
      </c>
      <c r="AQ30" s="97">
        <f t="shared" si="43"/>
        <v>0</v>
      </c>
    </row>
    <row r="31" spans="1:43" x14ac:dyDescent="0.3">
      <c r="B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3" x14ac:dyDescent="0.3">
      <c r="B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6" x14ac:dyDescent="0.3">
      <c r="A33" s="10" t="s">
        <v>190</v>
      </c>
      <c r="B33" s="9" t="s">
        <v>9</v>
      </c>
      <c r="C33" s="17" t="s">
        <v>33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6" x14ac:dyDescent="0.3">
      <c r="A34" s="15" t="s">
        <v>44</v>
      </c>
      <c r="B34" s="5" t="s">
        <v>41</v>
      </c>
      <c r="C34" s="9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6" x14ac:dyDescent="0.3">
      <c r="A35" s="15" t="s">
        <v>45</v>
      </c>
      <c r="B35" s="5" t="s">
        <v>46</v>
      </c>
      <c r="C35" s="18"/>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6" hidden="1" x14ac:dyDescent="0.3">
      <c r="B36" s="1"/>
      <c r="C36" s="20"/>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row>
    <row r="37" spans="1:46" hidden="1" x14ac:dyDescent="0.3">
      <c r="A37" s="9"/>
      <c r="B37" s="9"/>
      <c r="C37" s="20">
        <f>'Generelle forutsetninger'!$B$7</f>
        <v>2017</v>
      </c>
      <c r="D37" s="13">
        <f t="shared" ref="D37:AQ37" si="44">C37+1</f>
        <v>2018</v>
      </c>
      <c r="E37" s="13">
        <f t="shared" si="44"/>
        <v>2019</v>
      </c>
      <c r="F37" s="13">
        <f t="shared" si="44"/>
        <v>2020</v>
      </c>
      <c r="G37" s="13">
        <f t="shared" si="44"/>
        <v>2021</v>
      </c>
      <c r="H37" s="13">
        <f t="shared" si="44"/>
        <v>2022</v>
      </c>
      <c r="I37" s="13">
        <f t="shared" si="44"/>
        <v>2023</v>
      </c>
      <c r="J37" s="13">
        <f t="shared" si="44"/>
        <v>2024</v>
      </c>
      <c r="K37" s="13">
        <f t="shared" si="44"/>
        <v>2025</v>
      </c>
      <c r="L37" s="13">
        <f t="shared" si="44"/>
        <v>2026</v>
      </c>
      <c r="M37" s="13">
        <f t="shared" si="44"/>
        <v>2027</v>
      </c>
      <c r="N37" s="13">
        <f t="shared" si="44"/>
        <v>2028</v>
      </c>
      <c r="O37" s="13">
        <f t="shared" si="44"/>
        <v>2029</v>
      </c>
      <c r="P37" s="13">
        <f t="shared" si="44"/>
        <v>2030</v>
      </c>
      <c r="Q37" s="13">
        <f t="shared" si="44"/>
        <v>2031</v>
      </c>
      <c r="R37" s="13">
        <f t="shared" si="44"/>
        <v>2032</v>
      </c>
      <c r="S37" s="13">
        <f t="shared" si="44"/>
        <v>2033</v>
      </c>
      <c r="T37" s="13">
        <f t="shared" si="44"/>
        <v>2034</v>
      </c>
      <c r="U37" s="13">
        <f t="shared" si="44"/>
        <v>2035</v>
      </c>
      <c r="V37" s="13">
        <f t="shared" si="44"/>
        <v>2036</v>
      </c>
      <c r="W37" s="13">
        <f t="shared" si="44"/>
        <v>2037</v>
      </c>
      <c r="X37" s="13">
        <f t="shared" si="44"/>
        <v>2038</v>
      </c>
      <c r="Y37" s="13">
        <f t="shared" si="44"/>
        <v>2039</v>
      </c>
      <c r="Z37" s="13">
        <f t="shared" si="44"/>
        <v>2040</v>
      </c>
      <c r="AA37" s="13">
        <f t="shared" si="44"/>
        <v>2041</v>
      </c>
      <c r="AB37" s="13">
        <f t="shared" si="44"/>
        <v>2042</v>
      </c>
      <c r="AC37" s="13">
        <f t="shared" si="44"/>
        <v>2043</v>
      </c>
      <c r="AD37" s="13">
        <f t="shared" si="44"/>
        <v>2044</v>
      </c>
      <c r="AE37" s="13">
        <f t="shared" si="44"/>
        <v>2045</v>
      </c>
      <c r="AF37" s="13">
        <f t="shared" si="44"/>
        <v>2046</v>
      </c>
      <c r="AG37" s="13">
        <f t="shared" si="44"/>
        <v>2047</v>
      </c>
      <c r="AH37" s="13">
        <f t="shared" si="44"/>
        <v>2048</v>
      </c>
      <c r="AI37" s="13">
        <f t="shared" si="44"/>
        <v>2049</v>
      </c>
      <c r="AJ37" s="13">
        <f t="shared" si="44"/>
        <v>2050</v>
      </c>
      <c r="AK37" s="13">
        <f t="shared" si="44"/>
        <v>2051</v>
      </c>
      <c r="AL37" s="13">
        <f t="shared" si="44"/>
        <v>2052</v>
      </c>
      <c r="AM37" s="13">
        <f t="shared" si="44"/>
        <v>2053</v>
      </c>
      <c r="AN37" s="13">
        <f t="shared" si="44"/>
        <v>2054</v>
      </c>
      <c r="AO37" s="13">
        <f t="shared" si="44"/>
        <v>2055</v>
      </c>
      <c r="AP37" s="13">
        <f t="shared" si="44"/>
        <v>2056</v>
      </c>
      <c r="AQ37" s="13">
        <f t="shared" si="44"/>
        <v>2057</v>
      </c>
      <c r="AS37" s="10"/>
      <c r="AT37" s="10"/>
    </row>
    <row r="38" spans="1:46" hidden="1" x14ac:dyDescent="0.3">
      <c r="A38" s="5" t="s">
        <v>40</v>
      </c>
      <c r="B38" s="5" t="s">
        <v>41</v>
      </c>
      <c r="C38" s="97">
        <f>IF(AND(C37&gt;=$C35,C37&lt;='Generelle forutsetninger'!$B$13),$C34,0)</f>
        <v>0</v>
      </c>
      <c r="D38" s="21">
        <f>IF(AND(D37&gt;=$C35,D37&lt;='Generelle forutsetninger'!$B$13),$C34,0)</f>
        <v>0</v>
      </c>
      <c r="E38" s="21">
        <f>IF(AND(E37&gt;=$C35,E37&lt;='Generelle forutsetninger'!$B$13),$C34,0)</f>
        <v>0</v>
      </c>
      <c r="F38" s="21">
        <f>IF(AND(F37&gt;=$C35,F37&lt;='Generelle forutsetninger'!$B$13),$C34,0)</f>
        <v>0</v>
      </c>
      <c r="G38" s="21">
        <f>IF(AND(G37&gt;=$C35,G37&lt;='Generelle forutsetninger'!$B$13),$C34,0)</f>
        <v>0</v>
      </c>
      <c r="H38" s="21">
        <f>IF(AND(H37&gt;=$C35,H37&lt;='Generelle forutsetninger'!$B$13),$C34,0)</f>
        <v>0</v>
      </c>
      <c r="I38" s="21">
        <f>IF(AND(I37&gt;=$C35,I37&lt;='Generelle forutsetninger'!$B$13),$C34,0)</f>
        <v>0</v>
      </c>
      <c r="J38" s="21">
        <f>IF(AND(J37&gt;=$C35,J37&lt;='Generelle forutsetninger'!$B$13),$C34,0)</f>
        <v>0</v>
      </c>
      <c r="K38" s="21">
        <f>IF(AND(K37&gt;=$C35,K37&lt;='Generelle forutsetninger'!$B$13),$C34,0)</f>
        <v>0</v>
      </c>
      <c r="L38" s="21">
        <f>IF(AND(L37&gt;=$C35,L37&lt;='Generelle forutsetninger'!$B$13),$C34,0)</f>
        <v>0</v>
      </c>
      <c r="M38" s="21">
        <f>IF(AND(M37&gt;=$C35,M37&lt;='Generelle forutsetninger'!$B$13),$C34,0)</f>
        <v>0</v>
      </c>
      <c r="N38" s="21">
        <f>IF(AND(N37&gt;=$C35,N37&lt;='Generelle forutsetninger'!$B$13),$C34,0)</f>
        <v>0</v>
      </c>
      <c r="O38" s="21">
        <f>IF(AND(O37&gt;=$C35,O37&lt;='Generelle forutsetninger'!$B$13),$C34,0)</f>
        <v>0</v>
      </c>
      <c r="P38" s="21">
        <f>IF(AND(P37&gt;=$C35,P37&lt;='Generelle forutsetninger'!$B$13),$C34,0)</f>
        <v>0</v>
      </c>
      <c r="Q38" s="21">
        <f>IF(AND(Q37&gt;=$C35,Q37&lt;='Generelle forutsetninger'!$B$13),$C34,0)</f>
        <v>0</v>
      </c>
      <c r="R38" s="21">
        <f>IF(AND(R37&gt;=$C35,R37&lt;='Generelle forutsetninger'!$B$13),$C34,0)</f>
        <v>0</v>
      </c>
      <c r="S38" s="21">
        <f>IF(AND(S37&gt;=$C35,S37&lt;='Generelle forutsetninger'!$B$13),$C34,0)</f>
        <v>0</v>
      </c>
      <c r="T38" s="21">
        <f>IF(AND(T37&gt;=$C35,T37&lt;='Generelle forutsetninger'!$B$13),$C34,0)</f>
        <v>0</v>
      </c>
      <c r="U38" s="21">
        <f>IF(AND(U37&gt;=$C35,U37&lt;='Generelle forutsetninger'!$B$13),$C34,0)</f>
        <v>0</v>
      </c>
      <c r="V38" s="21">
        <f>IF(AND(V37&gt;=$C35,V37&lt;='Generelle forutsetninger'!$B$13),$C34,0)</f>
        <v>0</v>
      </c>
      <c r="W38" s="21">
        <f>IF(AND(W37&gt;=$C35,W37&lt;='Generelle forutsetninger'!$B$13),$C34,0)</f>
        <v>0</v>
      </c>
      <c r="X38" s="21">
        <f>IF(AND(X37&gt;=$C35,X37&lt;='Generelle forutsetninger'!$B$13),$C34,0)</f>
        <v>0</v>
      </c>
      <c r="Y38" s="21">
        <f>IF(AND(Y37&gt;=$C35,Y37&lt;='Generelle forutsetninger'!$B$13),$C34,0)</f>
        <v>0</v>
      </c>
      <c r="Z38" s="21">
        <f>IF(AND(Z37&gt;=$C35,Z37&lt;='Generelle forutsetninger'!$B$13),$C34,0)</f>
        <v>0</v>
      </c>
      <c r="AA38" s="21">
        <f>IF(AND(AA37&gt;=$C35,AA37&lt;='Generelle forutsetninger'!$B$13),$C34,0)</f>
        <v>0</v>
      </c>
      <c r="AB38" s="21">
        <f>IF(AND(AB37&gt;=$C35,AB37&lt;='Generelle forutsetninger'!$B$13),$C34,0)</f>
        <v>0</v>
      </c>
      <c r="AC38" s="21">
        <f>IF(AND(AC37&gt;=$C35,AC37&lt;='Generelle forutsetninger'!$B$13),$C34,0)</f>
        <v>0</v>
      </c>
      <c r="AD38" s="21">
        <f>IF(AND(AD37&gt;=$C35,AD37&lt;='Generelle forutsetninger'!$B$13),$C34,0)</f>
        <v>0</v>
      </c>
      <c r="AE38" s="21">
        <f>IF(AND(AE37&gt;=$C35,AE37&lt;='Generelle forutsetninger'!$B$13),$C34,0)</f>
        <v>0</v>
      </c>
      <c r="AF38" s="21">
        <f>IF(AND(AF37&gt;=$C35,AF37&lt;='Generelle forutsetninger'!$B$13),$C34,0)</f>
        <v>0</v>
      </c>
      <c r="AG38" s="21">
        <f>IF(AND(AG37&gt;=$C35,AG37&lt;='Generelle forutsetninger'!$B$13),$C34,0)</f>
        <v>0</v>
      </c>
      <c r="AH38" s="21">
        <f>IF(AND(AH37&gt;=$C35,AH37&lt;='Generelle forutsetninger'!$B$13),$C34,0)</f>
        <v>0</v>
      </c>
      <c r="AI38" s="21">
        <f>IF(AND(AI37&gt;=$C35,AI37&lt;='Generelle forutsetninger'!$B$13),$C34,0)</f>
        <v>0</v>
      </c>
      <c r="AJ38" s="21">
        <f>IF(AND(AJ37&gt;=$C35,AJ37&lt;='Generelle forutsetninger'!$B$13),$C34,0)</f>
        <v>0</v>
      </c>
      <c r="AK38" s="21">
        <f>IF(AND(AK37&gt;=$C35,AK37&lt;='Generelle forutsetninger'!$B$13),$C34,0)</f>
        <v>0</v>
      </c>
      <c r="AL38" s="21">
        <f>IF(AND(AL37&gt;=$C35,AL37&lt;='Generelle forutsetninger'!$B$13),$C34,0)</f>
        <v>0</v>
      </c>
      <c r="AM38" s="21">
        <f>IF(AND(AM37&gt;=$C35,AM37&lt;='Generelle forutsetninger'!$B$13),$C34,0)</f>
        <v>0</v>
      </c>
      <c r="AN38" s="21">
        <f>IF(AND(AN37&gt;=$C35,AN37&lt;='Generelle forutsetninger'!$B$13),$C34,0)</f>
        <v>0</v>
      </c>
      <c r="AO38" s="21">
        <f>IF(AND(AO37&gt;=$C35,AO37&lt;='Generelle forutsetninger'!$B$13),$C34,0)</f>
        <v>0</v>
      </c>
      <c r="AP38" s="21">
        <f>IF(AND(AP37&gt;=$C35,AP37&lt;='Generelle forutsetninger'!$B$13),$C34,0)</f>
        <v>0</v>
      </c>
      <c r="AQ38" s="21">
        <f>IF(AND(AQ37&gt;=$C35,AQ37&lt;='Generelle forutsetninger'!$B$13),$C34,0)</f>
        <v>0</v>
      </c>
    </row>
    <row r="39" spans="1:46" hidden="1" x14ac:dyDescent="0.3">
      <c r="A39" s="5" t="s">
        <v>42</v>
      </c>
      <c r="B39" s="5" t="s">
        <v>43</v>
      </c>
      <c r="C39" s="97">
        <f t="shared" ref="C39:AQ39" si="45">0.2*C38</f>
        <v>0</v>
      </c>
      <c r="D39" s="97">
        <f t="shared" si="45"/>
        <v>0</v>
      </c>
      <c r="E39" s="97">
        <f t="shared" si="45"/>
        <v>0</v>
      </c>
      <c r="F39" s="97">
        <f t="shared" si="45"/>
        <v>0</v>
      </c>
      <c r="G39" s="97">
        <f t="shared" si="45"/>
        <v>0</v>
      </c>
      <c r="H39" s="97">
        <f t="shared" si="45"/>
        <v>0</v>
      </c>
      <c r="I39" s="97">
        <f t="shared" si="45"/>
        <v>0</v>
      </c>
      <c r="J39" s="97">
        <f t="shared" si="45"/>
        <v>0</v>
      </c>
      <c r="K39" s="97">
        <f t="shared" si="45"/>
        <v>0</v>
      </c>
      <c r="L39" s="97">
        <f t="shared" si="45"/>
        <v>0</v>
      </c>
      <c r="M39" s="97">
        <f t="shared" si="45"/>
        <v>0</v>
      </c>
      <c r="N39" s="97">
        <f t="shared" si="45"/>
        <v>0</v>
      </c>
      <c r="O39" s="97">
        <f t="shared" si="45"/>
        <v>0</v>
      </c>
      <c r="P39" s="97">
        <f t="shared" si="45"/>
        <v>0</v>
      </c>
      <c r="Q39" s="97">
        <f t="shared" si="45"/>
        <v>0</v>
      </c>
      <c r="R39" s="97">
        <f t="shared" si="45"/>
        <v>0</v>
      </c>
      <c r="S39" s="97">
        <f t="shared" si="45"/>
        <v>0</v>
      </c>
      <c r="T39" s="97">
        <f t="shared" si="45"/>
        <v>0</v>
      </c>
      <c r="U39" s="97">
        <f t="shared" si="45"/>
        <v>0</v>
      </c>
      <c r="V39" s="97">
        <f t="shared" si="45"/>
        <v>0</v>
      </c>
      <c r="W39" s="97">
        <f t="shared" si="45"/>
        <v>0</v>
      </c>
      <c r="X39" s="97">
        <f t="shared" si="45"/>
        <v>0</v>
      </c>
      <c r="Y39" s="97">
        <f t="shared" si="45"/>
        <v>0</v>
      </c>
      <c r="Z39" s="97">
        <f t="shared" si="45"/>
        <v>0</v>
      </c>
      <c r="AA39" s="97">
        <f t="shared" si="45"/>
        <v>0</v>
      </c>
      <c r="AB39" s="97">
        <f t="shared" si="45"/>
        <v>0</v>
      </c>
      <c r="AC39" s="97">
        <f t="shared" si="45"/>
        <v>0</v>
      </c>
      <c r="AD39" s="97">
        <f t="shared" si="45"/>
        <v>0</v>
      </c>
      <c r="AE39" s="97">
        <f t="shared" si="45"/>
        <v>0</v>
      </c>
      <c r="AF39" s="97">
        <f t="shared" si="45"/>
        <v>0</v>
      </c>
      <c r="AG39" s="97">
        <f t="shared" si="45"/>
        <v>0</v>
      </c>
      <c r="AH39" s="97">
        <f t="shared" si="45"/>
        <v>0</v>
      </c>
      <c r="AI39" s="97">
        <f t="shared" si="45"/>
        <v>0</v>
      </c>
      <c r="AJ39" s="97">
        <f t="shared" si="45"/>
        <v>0</v>
      </c>
      <c r="AK39" s="97">
        <f t="shared" si="45"/>
        <v>0</v>
      </c>
      <c r="AL39" s="97">
        <f t="shared" si="45"/>
        <v>0</v>
      </c>
      <c r="AM39" s="97">
        <f t="shared" si="45"/>
        <v>0</v>
      </c>
      <c r="AN39" s="97">
        <f t="shared" si="45"/>
        <v>0</v>
      </c>
      <c r="AO39" s="97">
        <f t="shared" si="45"/>
        <v>0</v>
      </c>
      <c r="AP39" s="97">
        <f t="shared" si="45"/>
        <v>0</v>
      </c>
      <c r="AQ39" s="97">
        <f t="shared" si="45"/>
        <v>0</v>
      </c>
    </row>
    <row r="40" spans="1:46" hidden="1" x14ac:dyDescent="0.3">
      <c r="A40" s="15"/>
      <c r="B40" s="5"/>
      <c r="C40" s="22"/>
    </row>
    <row r="41" spans="1:46" ht="21" x14ac:dyDescent="0.4">
      <c r="A41" s="33" t="s">
        <v>49</v>
      </c>
      <c r="B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6" x14ac:dyDescent="0.3">
      <c r="A42" s="10" t="s">
        <v>50</v>
      </c>
      <c r="B42" s="9" t="s">
        <v>9</v>
      </c>
      <c r="C42" s="17" t="s">
        <v>33</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6" x14ac:dyDescent="0.3">
      <c r="A43" s="15" t="s">
        <v>51</v>
      </c>
      <c r="B43" s="5" t="s">
        <v>35</v>
      </c>
      <c r="C43" s="18"/>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6" x14ac:dyDescent="0.3">
      <c r="A44" s="15" t="s">
        <v>52</v>
      </c>
      <c r="B44" s="5" t="s">
        <v>46</v>
      </c>
      <c r="C44" s="1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6" hidden="1" x14ac:dyDescent="0.3">
      <c r="A45" s="15"/>
      <c r="B45" s="5"/>
      <c r="C45" s="22"/>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6" hidden="1" x14ac:dyDescent="0.3">
      <c r="A46" s="9"/>
      <c r="B46" s="9"/>
      <c r="C46" s="20">
        <f>'Generelle forutsetninger'!$B$7</f>
        <v>2017</v>
      </c>
      <c r="D46" s="13">
        <f>C46+1</f>
        <v>2018</v>
      </c>
      <c r="E46" s="13">
        <f t="shared" ref="E46:AQ46" si="46">D46+1</f>
        <v>2019</v>
      </c>
      <c r="F46" s="13">
        <f t="shared" si="46"/>
        <v>2020</v>
      </c>
      <c r="G46" s="13">
        <f t="shared" si="46"/>
        <v>2021</v>
      </c>
      <c r="H46" s="13">
        <f t="shared" si="46"/>
        <v>2022</v>
      </c>
      <c r="I46" s="13">
        <f t="shared" si="46"/>
        <v>2023</v>
      </c>
      <c r="J46" s="13">
        <f t="shared" si="46"/>
        <v>2024</v>
      </c>
      <c r="K46" s="13">
        <f t="shared" si="46"/>
        <v>2025</v>
      </c>
      <c r="L46" s="13">
        <f t="shared" si="46"/>
        <v>2026</v>
      </c>
      <c r="M46" s="13">
        <f t="shared" si="46"/>
        <v>2027</v>
      </c>
      <c r="N46" s="13">
        <f t="shared" si="46"/>
        <v>2028</v>
      </c>
      <c r="O46" s="13">
        <f t="shared" si="46"/>
        <v>2029</v>
      </c>
      <c r="P46" s="13">
        <f t="shared" si="46"/>
        <v>2030</v>
      </c>
      <c r="Q46" s="13">
        <f t="shared" si="46"/>
        <v>2031</v>
      </c>
      <c r="R46" s="13">
        <f t="shared" si="46"/>
        <v>2032</v>
      </c>
      <c r="S46" s="13">
        <f t="shared" si="46"/>
        <v>2033</v>
      </c>
      <c r="T46" s="13">
        <f t="shared" si="46"/>
        <v>2034</v>
      </c>
      <c r="U46" s="13">
        <f t="shared" si="46"/>
        <v>2035</v>
      </c>
      <c r="V46" s="13">
        <f t="shared" si="46"/>
        <v>2036</v>
      </c>
      <c r="W46" s="13">
        <f t="shared" si="46"/>
        <v>2037</v>
      </c>
      <c r="X46" s="13">
        <f t="shared" si="46"/>
        <v>2038</v>
      </c>
      <c r="Y46" s="13">
        <f t="shared" si="46"/>
        <v>2039</v>
      </c>
      <c r="Z46" s="13">
        <f t="shared" si="46"/>
        <v>2040</v>
      </c>
      <c r="AA46" s="13">
        <f t="shared" si="46"/>
        <v>2041</v>
      </c>
      <c r="AB46" s="13">
        <f t="shared" si="46"/>
        <v>2042</v>
      </c>
      <c r="AC46" s="13">
        <f t="shared" si="46"/>
        <v>2043</v>
      </c>
      <c r="AD46" s="13">
        <f t="shared" si="46"/>
        <v>2044</v>
      </c>
      <c r="AE46" s="13">
        <f t="shared" si="46"/>
        <v>2045</v>
      </c>
      <c r="AF46" s="13">
        <f t="shared" si="46"/>
        <v>2046</v>
      </c>
      <c r="AG46" s="13">
        <f t="shared" si="46"/>
        <v>2047</v>
      </c>
      <c r="AH46" s="13">
        <f t="shared" si="46"/>
        <v>2048</v>
      </c>
      <c r="AI46" s="13">
        <f t="shared" si="46"/>
        <v>2049</v>
      </c>
      <c r="AJ46" s="13">
        <f t="shared" si="46"/>
        <v>2050</v>
      </c>
      <c r="AK46" s="13">
        <f t="shared" si="46"/>
        <v>2051</v>
      </c>
      <c r="AL46" s="13">
        <f t="shared" si="46"/>
        <v>2052</v>
      </c>
      <c r="AM46" s="13">
        <f t="shared" si="46"/>
        <v>2053</v>
      </c>
      <c r="AN46" s="13">
        <f t="shared" si="46"/>
        <v>2054</v>
      </c>
      <c r="AO46" s="13">
        <f t="shared" si="46"/>
        <v>2055</v>
      </c>
      <c r="AP46" s="13">
        <f t="shared" si="46"/>
        <v>2056</v>
      </c>
      <c r="AQ46" s="13">
        <f t="shared" si="46"/>
        <v>2057</v>
      </c>
      <c r="AS46" s="10"/>
      <c r="AT46" s="10"/>
    </row>
    <row r="47" spans="1:46" hidden="1" x14ac:dyDescent="0.3">
      <c r="A47" s="5" t="s">
        <v>40</v>
      </c>
      <c r="B47" s="5" t="s">
        <v>41</v>
      </c>
      <c r="C47" s="97">
        <f>IF(AND(C46&gt;=$C44,C46&lt;='Generelle forutsetninger'!$B$13),$C43*'Generelle forutsetninger'!$B$17*(1+'Generelle forutsetninger'!$B$20)^(C46-$C46),0)</f>
        <v>0</v>
      </c>
      <c r="D47" s="21">
        <f>IF(AND(D46&gt;=$C44,D46&lt;='Generelle forutsetninger'!$B$13),$C43*'Generelle forutsetninger'!$B$17*(1+'Generelle forutsetninger'!$B$20)^(D46-$C46),0)</f>
        <v>0</v>
      </c>
      <c r="E47" s="21">
        <f>IF(AND(E46&gt;=$C44,E46&lt;='Generelle forutsetninger'!$B$13),$C43*'Generelle forutsetninger'!$B$17*(1+'Generelle forutsetninger'!$B$20)^(E46-$C46),0)</f>
        <v>0</v>
      </c>
      <c r="F47" s="21">
        <f>IF(AND(F46&gt;=$C44,F46&lt;='Generelle forutsetninger'!$B$13),$C43*'Generelle forutsetninger'!$B$17*(1+'Generelle forutsetninger'!$B$20)^(F46-$C46),0)</f>
        <v>0</v>
      </c>
      <c r="G47" s="21">
        <f>IF(AND(G46&gt;=$C44,G46&lt;='Generelle forutsetninger'!$B$13),$C43*'Generelle forutsetninger'!$B$17*(1+'Generelle forutsetninger'!$B$20)^(G46-$C46),0)</f>
        <v>0</v>
      </c>
      <c r="H47" s="21">
        <f>IF(AND(H46&gt;=$C44,H46&lt;='Generelle forutsetninger'!$B$13),$C43*'Generelle forutsetninger'!$B$17*(1+'Generelle forutsetninger'!$B$20)^(H46-$C46),0)</f>
        <v>0</v>
      </c>
      <c r="I47" s="21">
        <f>IF(AND(I46&gt;=$C44,I46&lt;='Generelle forutsetninger'!$B$13),$C43*'Generelle forutsetninger'!$B$17*(1+'Generelle forutsetninger'!$B$20)^(I46-$C46),0)</f>
        <v>0</v>
      </c>
      <c r="J47" s="21">
        <f>IF(AND(J46&gt;=$C44,J46&lt;='Generelle forutsetninger'!$B$13),$C43*'Generelle forutsetninger'!$B$17*(1+'Generelle forutsetninger'!$B$20)^(J46-$C46),0)</f>
        <v>0</v>
      </c>
      <c r="K47" s="21">
        <f>IF(AND(K46&gt;=$C44,K46&lt;='Generelle forutsetninger'!$B$13),$C43*'Generelle forutsetninger'!$B$17*(1+'Generelle forutsetninger'!$B$20)^(K46-$C46),0)</f>
        <v>0</v>
      </c>
      <c r="L47" s="21">
        <f>IF(AND(L46&gt;=$C44,L46&lt;='Generelle forutsetninger'!$B$13),$C43*'Generelle forutsetninger'!$B$17*(1+'Generelle forutsetninger'!$B$20)^(L46-$C46),0)</f>
        <v>0</v>
      </c>
      <c r="M47" s="21">
        <f>IF(AND(M46&gt;=$C44,M46&lt;='Generelle forutsetninger'!$B$13),$C43*'Generelle forutsetninger'!$B$17*(1+'Generelle forutsetninger'!$B$20)^(M46-$C46),0)</f>
        <v>0</v>
      </c>
      <c r="N47" s="21">
        <f>IF(AND(N46&gt;=$C44,N46&lt;='Generelle forutsetninger'!$B$13),$C43*'Generelle forutsetninger'!$B$17*(1+'Generelle forutsetninger'!$B$20)^(N46-$C46),0)</f>
        <v>0</v>
      </c>
      <c r="O47" s="21">
        <f>IF(AND(O46&gt;=$C44,O46&lt;='Generelle forutsetninger'!$B$13),$C43*'Generelle forutsetninger'!$B$17*(1+'Generelle forutsetninger'!$B$20)^(O46-$C46),0)</f>
        <v>0</v>
      </c>
      <c r="P47" s="21">
        <f>IF(AND(P46&gt;=$C44,P46&lt;='Generelle forutsetninger'!$B$13),$C43*'Generelle forutsetninger'!$B$17*(1+'Generelle forutsetninger'!$B$20)^(P46-$C46),0)</f>
        <v>0</v>
      </c>
      <c r="Q47" s="21">
        <f>IF(AND(Q46&gt;=$C44,Q46&lt;='Generelle forutsetninger'!$B$13),$C43*'Generelle forutsetninger'!$B$17*(1+'Generelle forutsetninger'!$B$20)^(Q46-$C46),0)</f>
        <v>0</v>
      </c>
      <c r="R47" s="21">
        <f>IF(AND(R46&gt;=$C44,R46&lt;='Generelle forutsetninger'!$B$13),$C43*'Generelle forutsetninger'!$B$17*(1+'Generelle forutsetninger'!$B$20)^(R46-$C46),0)</f>
        <v>0</v>
      </c>
      <c r="S47" s="21">
        <f>IF(AND(S46&gt;=$C44,S46&lt;='Generelle forutsetninger'!$B$13),$C43*'Generelle forutsetninger'!$B$17*(1+'Generelle forutsetninger'!$B$20)^(S46-$C46),0)</f>
        <v>0</v>
      </c>
      <c r="T47" s="21">
        <f>IF(AND(T46&gt;=$C44,T46&lt;='Generelle forutsetninger'!$B$13),$C43*'Generelle forutsetninger'!$B$17*(1+'Generelle forutsetninger'!$B$20)^(T46-$C46),0)</f>
        <v>0</v>
      </c>
      <c r="U47" s="21">
        <f>IF(AND(U46&gt;=$C44,U46&lt;='Generelle forutsetninger'!$B$13),$C43*'Generelle forutsetninger'!$B$17*(1+'Generelle forutsetninger'!$B$20)^(U46-$C46),0)</f>
        <v>0</v>
      </c>
      <c r="V47" s="21">
        <f>IF(AND(V46&gt;=$C44,V46&lt;='Generelle forutsetninger'!$B$13),$C43*'Generelle forutsetninger'!$B$17*(1+'Generelle forutsetninger'!$B$20)^(V46-$C46),0)</f>
        <v>0</v>
      </c>
      <c r="W47" s="21">
        <f>IF(AND(W46&gt;=$C44,W46&lt;='Generelle forutsetninger'!$B$13),$C43*'Generelle forutsetninger'!$B$17*(1+'Generelle forutsetninger'!$B$20)^(W46-$C46),0)</f>
        <v>0</v>
      </c>
      <c r="X47" s="21">
        <f>IF(AND(X46&gt;=$C44,X46&lt;='Generelle forutsetninger'!$B$13),$C43*'Generelle forutsetninger'!$B$17*(1+'Generelle forutsetninger'!$B$20)^(X46-$C46),0)</f>
        <v>0</v>
      </c>
      <c r="Y47" s="21">
        <f>IF(AND(Y46&gt;=$C44,Y46&lt;='Generelle forutsetninger'!$B$13),$C43*'Generelle forutsetninger'!$B$17*(1+'Generelle forutsetninger'!$B$20)^(Y46-$C46),0)</f>
        <v>0</v>
      </c>
      <c r="Z47" s="21">
        <f>IF(AND(Z46&gt;=$C44,Z46&lt;='Generelle forutsetninger'!$B$13),$C43*'Generelle forutsetninger'!$B$17*(1+'Generelle forutsetninger'!$B$20)^(Z46-$C46),0)</f>
        <v>0</v>
      </c>
      <c r="AA47" s="21">
        <f>IF(AND(AA46&gt;=$C44,AA46&lt;='Generelle forutsetninger'!$B$13),$C43*'Generelle forutsetninger'!$B$17*(1+'Generelle forutsetninger'!$B$20)^(AA46-$C46),0)</f>
        <v>0</v>
      </c>
      <c r="AB47" s="21">
        <f>IF(AND(AB46&gt;=$C44,AB46&lt;='Generelle forutsetninger'!$B$13),$C43*'Generelle forutsetninger'!$B$17*(1+'Generelle forutsetninger'!$B$20)^(AB46-$C46),0)</f>
        <v>0</v>
      </c>
      <c r="AC47" s="21">
        <f>IF(AND(AC46&gt;=$C44,AC46&lt;='Generelle forutsetninger'!$B$13),$C43*'Generelle forutsetninger'!$B$17*(1+'Generelle forutsetninger'!$B$20)^(AC46-$C46),0)</f>
        <v>0</v>
      </c>
      <c r="AD47" s="21">
        <f>IF(AND(AD46&gt;=$C44,AD46&lt;='Generelle forutsetninger'!$B$13),$C43*'Generelle forutsetninger'!$B$17*(1+'Generelle forutsetninger'!$B$20)^(AD46-$C46),0)</f>
        <v>0</v>
      </c>
      <c r="AE47" s="21">
        <f>IF(AND(AE46&gt;=$C44,AE46&lt;='Generelle forutsetninger'!$B$13),$C43*'Generelle forutsetninger'!$B$17*(1+'Generelle forutsetninger'!$B$20)^(AE46-$C46),0)</f>
        <v>0</v>
      </c>
      <c r="AF47" s="21">
        <f>IF(AND(AF46&gt;=$C44,AF46&lt;='Generelle forutsetninger'!$B$13),$C43*'Generelle forutsetninger'!$B$17*(1+'Generelle forutsetninger'!$B$20)^(AF46-$C46),0)</f>
        <v>0</v>
      </c>
      <c r="AG47" s="21">
        <f>IF(AND(AG46&gt;=$C44,AG46&lt;='Generelle forutsetninger'!$B$13),$C43*'Generelle forutsetninger'!$B$17*(1+'Generelle forutsetninger'!$B$20)^(AG46-$C46),0)</f>
        <v>0</v>
      </c>
      <c r="AH47" s="21">
        <f>IF(AND(AH46&gt;=$C44,AH46&lt;='Generelle forutsetninger'!$B$13),$C43*'Generelle forutsetninger'!$B$17*(1+'Generelle forutsetninger'!$B$20)^(AH46-$C46),0)</f>
        <v>0</v>
      </c>
      <c r="AI47" s="21">
        <f>IF(AND(AI46&gt;=$C44,AI46&lt;='Generelle forutsetninger'!$B$13),$C43*'Generelle forutsetninger'!$B$17*(1+'Generelle forutsetninger'!$B$20)^(AI46-$C46),0)</f>
        <v>0</v>
      </c>
      <c r="AJ47" s="21">
        <f>IF(AND(AJ46&gt;=$C44,AJ46&lt;='Generelle forutsetninger'!$B$13),$C43*'Generelle forutsetninger'!$B$17*(1+'Generelle forutsetninger'!$B$20)^(AJ46-$C46),0)</f>
        <v>0</v>
      </c>
      <c r="AK47" s="21">
        <f>IF(AND(AK46&gt;=$C44,AK46&lt;='Generelle forutsetninger'!$B$13),$C43*'Generelle forutsetninger'!$B$17*(1+'Generelle forutsetninger'!$B$20)^(AK46-$C46),0)</f>
        <v>0</v>
      </c>
      <c r="AL47" s="21">
        <f>IF(AND(AL46&gt;=$C44,AL46&lt;='Generelle forutsetninger'!$B$13),$C43*'Generelle forutsetninger'!$B$17*(1+'Generelle forutsetninger'!$B$20)^(AL46-$C46),0)</f>
        <v>0</v>
      </c>
      <c r="AM47" s="21">
        <f>IF(AND(AM46&gt;=$C44,AM46&lt;='Generelle forutsetninger'!$B$13),$C43*'Generelle forutsetninger'!$B$17*(1+'Generelle forutsetninger'!$B$20)^(AM46-$C46),0)</f>
        <v>0</v>
      </c>
      <c r="AN47" s="21">
        <f>IF(AND(AN46&gt;=$C44,AN46&lt;='Generelle forutsetninger'!$B$13),$C43*'Generelle forutsetninger'!$B$17*(1+'Generelle forutsetninger'!$B$20)^(AN46-$C46),0)</f>
        <v>0</v>
      </c>
      <c r="AO47" s="21">
        <f>IF(AND(AO46&gt;=$C44,AO46&lt;='Generelle forutsetninger'!$B$13),$C43*'Generelle forutsetninger'!$B$17*(1+'Generelle forutsetninger'!$B$20)^(AO46-$C46),0)</f>
        <v>0</v>
      </c>
      <c r="AP47" s="21">
        <f>IF(AND(AP46&gt;=$C44,AP46&lt;='Generelle forutsetninger'!$B$13),$C43*'Generelle forutsetninger'!$B$17*(1+'Generelle forutsetninger'!$B$20)^(AP46-$C46),0)</f>
        <v>0</v>
      </c>
      <c r="AQ47" s="21">
        <f>IF(AND(AQ46&gt;=$C44,AQ46&lt;='Generelle forutsetninger'!$B$13),$C43*'Generelle forutsetninger'!$B$17*(1+'Generelle forutsetninger'!$B$20)^(AQ46-$C46),0)</f>
        <v>0</v>
      </c>
      <c r="AS47" s="10"/>
      <c r="AT47" s="10"/>
    </row>
    <row r="48" spans="1:46" x14ac:dyDescent="0.3">
      <c r="A48" s="10"/>
      <c r="B48" s="10"/>
      <c r="C48" s="98"/>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23"/>
      <c r="AS48" s="10"/>
    </row>
    <row r="49" spans="1:46" x14ac:dyDescent="0.3">
      <c r="A49" s="10" t="s">
        <v>53</v>
      </c>
      <c r="B49" s="9" t="s">
        <v>9</v>
      </c>
      <c r="C49" s="17" t="s">
        <v>33</v>
      </c>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23"/>
      <c r="AS49" s="10"/>
    </row>
    <row r="50" spans="1:46" x14ac:dyDescent="0.3">
      <c r="A50" s="15" t="s">
        <v>54</v>
      </c>
      <c r="B50" s="5" t="s">
        <v>41</v>
      </c>
      <c r="C50" s="18"/>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6" x14ac:dyDescent="0.3">
      <c r="A51" s="15" t="s">
        <v>55</v>
      </c>
      <c r="B51" s="5" t="s">
        <v>46</v>
      </c>
      <c r="C51" s="18"/>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6" x14ac:dyDescent="0.3">
      <c r="A52" s="15"/>
      <c r="B52" s="5"/>
      <c r="C52" s="22"/>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6" hidden="1" x14ac:dyDescent="0.3">
      <c r="A53" s="9"/>
      <c r="B53" s="9"/>
      <c r="C53" s="20">
        <f>'Generelle forutsetninger'!$B$7</f>
        <v>2017</v>
      </c>
      <c r="D53" s="13">
        <f>C53+1</f>
        <v>2018</v>
      </c>
      <c r="E53" s="13">
        <f t="shared" ref="E53:AQ53" si="47">D53+1</f>
        <v>2019</v>
      </c>
      <c r="F53" s="13">
        <f t="shared" si="47"/>
        <v>2020</v>
      </c>
      <c r="G53" s="13">
        <f t="shared" si="47"/>
        <v>2021</v>
      </c>
      <c r="H53" s="13">
        <f t="shared" si="47"/>
        <v>2022</v>
      </c>
      <c r="I53" s="13">
        <f t="shared" si="47"/>
        <v>2023</v>
      </c>
      <c r="J53" s="13">
        <f t="shared" si="47"/>
        <v>2024</v>
      </c>
      <c r="K53" s="13">
        <f t="shared" si="47"/>
        <v>2025</v>
      </c>
      <c r="L53" s="13">
        <f t="shared" si="47"/>
        <v>2026</v>
      </c>
      <c r="M53" s="13">
        <f t="shared" si="47"/>
        <v>2027</v>
      </c>
      <c r="N53" s="13">
        <f t="shared" si="47"/>
        <v>2028</v>
      </c>
      <c r="O53" s="13">
        <f t="shared" si="47"/>
        <v>2029</v>
      </c>
      <c r="P53" s="13">
        <f t="shared" si="47"/>
        <v>2030</v>
      </c>
      <c r="Q53" s="13">
        <f t="shared" si="47"/>
        <v>2031</v>
      </c>
      <c r="R53" s="13">
        <f t="shared" si="47"/>
        <v>2032</v>
      </c>
      <c r="S53" s="13">
        <f t="shared" si="47"/>
        <v>2033</v>
      </c>
      <c r="T53" s="13">
        <f t="shared" si="47"/>
        <v>2034</v>
      </c>
      <c r="U53" s="13">
        <f t="shared" si="47"/>
        <v>2035</v>
      </c>
      <c r="V53" s="13">
        <f t="shared" si="47"/>
        <v>2036</v>
      </c>
      <c r="W53" s="13">
        <f t="shared" si="47"/>
        <v>2037</v>
      </c>
      <c r="X53" s="13">
        <f t="shared" si="47"/>
        <v>2038</v>
      </c>
      <c r="Y53" s="13">
        <f t="shared" si="47"/>
        <v>2039</v>
      </c>
      <c r="Z53" s="13">
        <f t="shared" si="47"/>
        <v>2040</v>
      </c>
      <c r="AA53" s="13">
        <f t="shared" si="47"/>
        <v>2041</v>
      </c>
      <c r="AB53" s="13">
        <f t="shared" si="47"/>
        <v>2042</v>
      </c>
      <c r="AC53" s="13">
        <f t="shared" si="47"/>
        <v>2043</v>
      </c>
      <c r="AD53" s="13">
        <f t="shared" si="47"/>
        <v>2044</v>
      </c>
      <c r="AE53" s="13">
        <f t="shared" si="47"/>
        <v>2045</v>
      </c>
      <c r="AF53" s="13">
        <f t="shared" si="47"/>
        <v>2046</v>
      </c>
      <c r="AG53" s="13">
        <f t="shared" si="47"/>
        <v>2047</v>
      </c>
      <c r="AH53" s="13">
        <f t="shared" si="47"/>
        <v>2048</v>
      </c>
      <c r="AI53" s="13">
        <f t="shared" si="47"/>
        <v>2049</v>
      </c>
      <c r="AJ53" s="13">
        <f t="shared" si="47"/>
        <v>2050</v>
      </c>
      <c r="AK53" s="13">
        <f t="shared" si="47"/>
        <v>2051</v>
      </c>
      <c r="AL53" s="13">
        <f t="shared" si="47"/>
        <v>2052</v>
      </c>
      <c r="AM53" s="13">
        <f t="shared" si="47"/>
        <v>2053</v>
      </c>
      <c r="AN53" s="13">
        <f t="shared" si="47"/>
        <v>2054</v>
      </c>
      <c r="AO53" s="13">
        <f t="shared" si="47"/>
        <v>2055</v>
      </c>
      <c r="AP53" s="13">
        <f t="shared" si="47"/>
        <v>2056</v>
      </c>
      <c r="AQ53" s="13">
        <f t="shared" si="47"/>
        <v>2057</v>
      </c>
    </row>
    <row r="54" spans="1:46" hidden="1" x14ac:dyDescent="0.3">
      <c r="A54" s="5" t="s">
        <v>40</v>
      </c>
      <c r="B54" s="5" t="s">
        <v>41</v>
      </c>
      <c r="C54" s="97">
        <f>IF(AND(C53&gt;=$C51,C53&lt;='Generelle forutsetninger'!$B$13),$C50,0)</f>
        <v>0</v>
      </c>
      <c r="D54" s="21">
        <f>IF(AND(D53&gt;=$C51,D53&lt;='Generelle forutsetninger'!$B$13),$C50,0)</f>
        <v>0</v>
      </c>
      <c r="E54" s="21">
        <f>IF(AND(E53&gt;=$C51,E53&lt;='Generelle forutsetninger'!$B$13),$C50,0)</f>
        <v>0</v>
      </c>
      <c r="F54" s="21">
        <f>IF(AND(F53&gt;=$C51,F53&lt;='Generelle forutsetninger'!$B$13),$C50,0)</f>
        <v>0</v>
      </c>
      <c r="G54" s="21">
        <f>IF(AND(G53&gt;=$C51,G53&lt;='Generelle forutsetninger'!$B$13),$C50,0)</f>
        <v>0</v>
      </c>
      <c r="H54" s="21">
        <f>IF(AND(H53&gt;=$C51,H53&lt;='Generelle forutsetninger'!$B$13),$C50,0)</f>
        <v>0</v>
      </c>
      <c r="I54" s="21">
        <f>IF(AND(I53&gt;=$C51,I53&lt;='Generelle forutsetninger'!$B$13),$C50,0)</f>
        <v>0</v>
      </c>
      <c r="J54" s="21">
        <f>IF(AND(J53&gt;=$C51,J53&lt;='Generelle forutsetninger'!$B$13),$C50,0)</f>
        <v>0</v>
      </c>
      <c r="K54" s="21">
        <f>IF(AND(K53&gt;=$C51,K53&lt;='Generelle forutsetninger'!$B$13),$C50,0)</f>
        <v>0</v>
      </c>
      <c r="L54" s="21">
        <f>IF(AND(L53&gt;=$C51,L53&lt;='Generelle forutsetninger'!$B$13),$C50,0)</f>
        <v>0</v>
      </c>
      <c r="M54" s="21">
        <f>IF(AND(M53&gt;=$C51,M53&lt;='Generelle forutsetninger'!$B$13),$C50,0)</f>
        <v>0</v>
      </c>
      <c r="N54" s="21">
        <f>IF(AND(N53&gt;=$C51,N53&lt;='Generelle forutsetninger'!$B$13),$C50,0)</f>
        <v>0</v>
      </c>
      <c r="O54" s="21">
        <f>IF(AND(O53&gt;=$C51,O53&lt;='Generelle forutsetninger'!$B$13),$C50,0)</f>
        <v>0</v>
      </c>
      <c r="P54" s="21">
        <f>IF(AND(P53&gt;=$C51,P53&lt;='Generelle forutsetninger'!$B$13),$C50,0)</f>
        <v>0</v>
      </c>
      <c r="Q54" s="21">
        <f>IF(AND(Q53&gt;=$C51,Q53&lt;='Generelle forutsetninger'!$B$13),$C50,0)</f>
        <v>0</v>
      </c>
      <c r="R54" s="21">
        <f>IF(AND(R53&gt;=$C51,R53&lt;='Generelle forutsetninger'!$B$13),$C50,0)</f>
        <v>0</v>
      </c>
      <c r="S54" s="21">
        <f>IF(AND(S53&gt;=$C51,S53&lt;='Generelle forutsetninger'!$B$13),$C50,0)</f>
        <v>0</v>
      </c>
      <c r="T54" s="21">
        <f>IF(AND(T53&gt;=$C51,T53&lt;='Generelle forutsetninger'!$B$13),$C50,0)</f>
        <v>0</v>
      </c>
      <c r="U54" s="21">
        <f>IF(AND(U53&gt;=$C51,U53&lt;='Generelle forutsetninger'!$B$13),$C50,0)</f>
        <v>0</v>
      </c>
      <c r="V54" s="21">
        <f>IF(AND(V53&gt;=$C51,V53&lt;='Generelle forutsetninger'!$B$13),$C50,0)</f>
        <v>0</v>
      </c>
      <c r="W54" s="21">
        <f>IF(AND(W53&gt;=$C51,W53&lt;='Generelle forutsetninger'!$B$13),$C50,0)</f>
        <v>0</v>
      </c>
      <c r="X54" s="21">
        <f>IF(AND(X53&gt;=$C51,X53&lt;='Generelle forutsetninger'!$B$13),$C50,0)</f>
        <v>0</v>
      </c>
      <c r="Y54" s="21">
        <f>IF(AND(Y53&gt;=$C51,Y53&lt;='Generelle forutsetninger'!$B$13),$C50,0)</f>
        <v>0</v>
      </c>
      <c r="Z54" s="21">
        <f>IF(AND(Z53&gt;=$C51,Z53&lt;='Generelle forutsetninger'!$B$13),$C50,0)</f>
        <v>0</v>
      </c>
      <c r="AA54" s="21">
        <f>IF(AND(AA53&gt;=$C51,AA53&lt;='Generelle forutsetninger'!$B$13),$C50,0)</f>
        <v>0</v>
      </c>
      <c r="AB54" s="21">
        <f>IF(AND(AB53&gt;=$C51,AB53&lt;='Generelle forutsetninger'!$B$13),$C50,0)</f>
        <v>0</v>
      </c>
      <c r="AC54" s="21">
        <f>IF(AND(AC53&gt;=$C51,AC53&lt;='Generelle forutsetninger'!$B$13),$C50,0)</f>
        <v>0</v>
      </c>
      <c r="AD54" s="21">
        <f>IF(AND(AD53&gt;=$C51,AD53&lt;='Generelle forutsetninger'!$B$13),$C50,0)</f>
        <v>0</v>
      </c>
      <c r="AE54" s="21">
        <f>IF(AND(AE53&gt;=$C51,AE53&lt;='Generelle forutsetninger'!$B$13),$C50,0)</f>
        <v>0</v>
      </c>
      <c r="AF54" s="21">
        <f>IF(AND(AF53&gt;=$C51,AF53&lt;='Generelle forutsetninger'!$B$13),$C50,0)</f>
        <v>0</v>
      </c>
      <c r="AG54" s="21">
        <f>IF(AND(AG53&gt;=$C51,AG53&lt;='Generelle forutsetninger'!$B$13),$C50,0)</f>
        <v>0</v>
      </c>
      <c r="AH54" s="21">
        <f>IF(AND(AH53&gt;=$C51,AH53&lt;='Generelle forutsetninger'!$B$13),$C50,0)</f>
        <v>0</v>
      </c>
      <c r="AI54" s="21">
        <f>IF(AND(AI53&gt;=$C51,AI53&lt;='Generelle forutsetninger'!$B$13),$C50,0)</f>
        <v>0</v>
      </c>
      <c r="AJ54" s="21">
        <f>IF(AND(AJ53&gt;=$C51,AJ53&lt;='Generelle forutsetninger'!$B$13),$C50,0)</f>
        <v>0</v>
      </c>
      <c r="AK54" s="21">
        <f>IF(AND(AK53&gt;=$C51,AK53&lt;='Generelle forutsetninger'!$B$13),$C50,0)</f>
        <v>0</v>
      </c>
      <c r="AL54" s="21">
        <f>IF(AND(AL53&gt;=$C51,AL53&lt;='Generelle forutsetninger'!$B$13),$C50,0)</f>
        <v>0</v>
      </c>
      <c r="AM54" s="21">
        <f>IF(AND(AM53&gt;=$C51,AM53&lt;='Generelle forutsetninger'!$B$13),$C50,0)</f>
        <v>0</v>
      </c>
      <c r="AN54" s="21">
        <f>IF(AND(AN53&gt;=$C51,AN53&lt;='Generelle forutsetninger'!$B$13),$C50,0)</f>
        <v>0</v>
      </c>
      <c r="AO54" s="21">
        <f>IF(AND(AO53&gt;=$C51,AO53&lt;='Generelle forutsetninger'!$B$13),$C50,0)</f>
        <v>0</v>
      </c>
      <c r="AP54" s="21">
        <f>IF(AND(AP53&gt;=$C51,AP53&lt;='Generelle forutsetninger'!$B$13),$C50,0)</f>
        <v>0</v>
      </c>
      <c r="AQ54" s="21">
        <f>IF(AND(AQ53&gt;=$C51,AQ53&lt;='Generelle forutsetninger'!$B$13),$C50,0)</f>
        <v>0</v>
      </c>
    </row>
    <row r="55" spans="1:46" hidden="1" x14ac:dyDescent="0.3"/>
    <row r="56" spans="1:46" x14ac:dyDescent="0.3">
      <c r="A56" s="10" t="s">
        <v>56</v>
      </c>
      <c r="B56" s="9" t="s">
        <v>9</v>
      </c>
      <c r="C56" s="17" t="s">
        <v>33</v>
      </c>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23"/>
      <c r="AS56" s="10"/>
    </row>
    <row r="57" spans="1:46" x14ac:dyDescent="0.3">
      <c r="A57" s="15" t="s">
        <v>57</v>
      </c>
      <c r="B57" s="5" t="s">
        <v>58</v>
      </c>
      <c r="C57" s="18"/>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23"/>
      <c r="AS57" s="10"/>
    </row>
    <row r="58" spans="1:46" x14ac:dyDescent="0.3">
      <c r="A58" s="15" t="s">
        <v>59</v>
      </c>
      <c r="B58" s="5" t="s">
        <v>41</v>
      </c>
      <c r="C58" s="18"/>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6" x14ac:dyDescent="0.3">
      <c r="A59" s="15" t="s">
        <v>60</v>
      </c>
      <c r="B59" s="5" t="s">
        <v>46</v>
      </c>
      <c r="C59" s="18"/>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6" hidden="1" x14ac:dyDescent="0.3">
      <c r="A60" s="15"/>
      <c r="B60" s="5"/>
      <c r="C60" s="22"/>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6" hidden="1" x14ac:dyDescent="0.3">
      <c r="A61" s="9"/>
      <c r="B61" s="9"/>
      <c r="C61" s="20">
        <f>'Generelle forutsetninger'!$B$7</f>
        <v>2017</v>
      </c>
      <c r="D61" s="13">
        <f>C61+1</f>
        <v>2018</v>
      </c>
      <c r="E61" s="13">
        <f t="shared" ref="E61:AQ61" si="48">D61+1</f>
        <v>2019</v>
      </c>
      <c r="F61" s="13">
        <f t="shared" si="48"/>
        <v>2020</v>
      </c>
      <c r="G61" s="13">
        <f t="shared" si="48"/>
        <v>2021</v>
      </c>
      <c r="H61" s="13">
        <f t="shared" si="48"/>
        <v>2022</v>
      </c>
      <c r="I61" s="13">
        <f t="shared" si="48"/>
        <v>2023</v>
      </c>
      <c r="J61" s="13">
        <f t="shared" si="48"/>
        <v>2024</v>
      </c>
      <c r="K61" s="13">
        <f t="shared" si="48"/>
        <v>2025</v>
      </c>
      <c r="L61" s="13">
        <f t="shared" si="48"/>
        <v>2026</v>
      </c>
      <c r="M61" s="13">
        <f t="shared" si="48"/>
        <v>2027</v>
      </c>
      <c r="N61" s="13">
        <f t="shared" si="48"/>
        <v>2028</v>
      </c>
      <c r="O61" s="13">
        <f t="shared" si="48"/>
        <v>2029</v>
      </c>
      <c r="P61" s="13">
        <f t="shared" si="48"/>
        <v>2030</v>
      </c>
      <c r="Q61" s="13">
        <f t="shared" si="48"/>
        <v>2031</v>
      </c>
      <c r="R61" s="13">
        <f t="shared" si="48"/>
        <v>2032</v>
      </c>
      <c r="S61" s="13">
        <f t="shared" si="48"/>
        <v>2033</v>
      </c>
      <c r="T61" s="13">
        <f t="shared" si="48"/>
        <v>2034</v>
      </c>
      <c r="U61" s="13">
        <f t="shared" si="48"/>
        <v>2035</v>
      </c>
      <c r="V61" s="13">
        <f t="shared" si="48"/>
        <v>2036</v>
      </c>
      <c r="W61" s="13">
        <f t="shared" si="48"/>
        <v>2037</v>
      </c>
      <c r="X61" s="13">
        <f t="shared" si="48"/>
        <v>2038</v>
      </c>
      <c r="Y61" s="13">
        <f t="shared" si="48"/>
        <v>2039</v>
      </c>
      <c r="Z61" s="13">
        <f t="shared" si="48"/>
        <v>2040</v>
      </c>
      <c r="AA61" s="13">
        <f t="shared" si="48"/>
        <v>2041</v>
      </c>
      <c r="AB61" s="13">
        <f t="shared" si="48"/>
        <v>2042</v>
      </c>
      <c r="AC61" s="13">
        <f t="shared" si="48"/>
        <v>2043</v>
      </c>
      <c r="AD61" s="13">
        <f t="shared" si="48"/>
        <v>2044</v>
      </c>
      <c r="AE61" s="13">
        <f t="shared" si="48"/>
        <v>2045</v>
      </c>
      <c r="AF61" s="13">
        <f t="shared" si="48"/>
        <v>2046</v>
      </c>
      <c r="AG61" s="13">
        <f t="shared" si="48"/>
        <v>2047</v>
      </c>
      <c r="AH61" s="13">
        <f t="shared" si="48"/>
        <v>2048</v>
      </c>
      <c r="AI61" s="13">
        <f t="shared" si="48"/>
        <v>2049</v>
      </c>
      <c r="AJ61" s="13">
        <f t="shared" si="48"/>
        <v>2050</v>
      </c>
      <c r="AK61" s="13">
        <f t="shared" si="48"/>
        <v>2051</v>
      </c>
      <c r="AL61" s="13">
        <f t="shared" si="48"/>
        <v>2052</v>
      </c>
      <c r="AM61" s="13">
        <f t="shared" si="48"/>
        <v>2053</v>
      </c>
      <c r="AN61" s="13">
        <f t="shared" si="48"/>
        <v>2054</v>
      </c>
      <c r="AO61" s="13">
        <f t="shared" si="48"/>
        <v>2055</v>
      </c>
      <c r="AP61" s="13">
        <f t="shared" si="48"/>
        <v>2056</v>
      </c>
      <c r="AQ61" s="13">
        <f t="shared" si="48"/>
        <v>2057</v>
      </c>
      <c r="AS61" s="10"/>
      <c r="AT61" s="10"/>
    </row>
    <row r="62" spans="1:46" hidden="1" x14ac:dyDescent="0.3">
      <c r="A62" s="5" t="s">
        <v>40</v>
      </c>
      <c r="B62" s="5" t="s">
        <v>41</v>
      </c>
      <c r="C62" s="97">
        <f>IF(AND(C61&gt;=$C59,C61&lt;='Generelle forutsetninger'!$B$13),$C58,0)</f>
        <v>0</v>
      </c>
      <c r="D62" s="21">
        <f>IF(AND(D61&gt;=$C59,D61&lt;='Generelle forutsetninger'!$B$13),$C58,0)</f>
        <v>0</v>
      </c>
      <c r="E62" s="21">
        <f>IF(AND(E61&gt;=$C59,E61&lt;='Generelle forutsetninger'!$B$13),$C58,0)</f>
        <v>0</v>
      </c>
      <c r="F62" s="21">
        <f>IF(AND(F61&gt;=$C59,F61&lt;='Generelle forutsetninger'!$B$13),$C58,0)</f>
        <v>0</v>
      </c>
      <c r="G62" s="21">
        <f>IF(AND(G61&gt;=$C59,G61&lt;='Generelle forutsetninger'!$B$13),$C58,0)</f>
        <v>0</v>
      </c>
      <c r="H62" s="21">
        <f>IF(AND(H61&gt;=$C59,H61&lt;='Generelle forutsetninger'!$B$13),$C58,0)</f>
        <v>0</v>
      </c>
      <c r="I62" s="21">
        <f>IF(AND(I61&gt;=$C59,I61&lt;='Generelle forutsetninger'!$B$13),$C58,0)</f>
        <v>0</v>
      </c>
      <c r="J62" s="21">
        <f>IF(AND(J61&gt;=$C59,J61&lt;='Generelle forutsetninger'!$B$13),$C58,0)</f>
        <v>0</v>
      </c>
      <c r="K62" s="21">
        <f>IF(AND(K61&gt;=$C59,K61&lt;='Generelle forutsetninger'!$B$13),$C58,0)</f>
        <v>0</v>
      </c>
      <c r="L62" s="21">
        <f>IF(AND(L61&gt;=$C59,L61&lt;='Generelle forutsetninger'!$B$13),$C58,0)</f>
        <v>0</v>
      </c>
      <c r="M62" s="21">
        <f>IF(AND(M61&gt;=$C59,M61&lt;='Generelle forutsetninger'!$B$13),$C58,0)</f>
        <v>0</v>
      </c>
      <c r="N62" s="21">
        <f>IF(AND(N61&gt;=$C59,N61&lt;='Generelle forutsetninger'!$B$13),$C58,0)</f>
        <v>0</v>
      </c>
      <c r="O62" s="21">
        <f>IF(AND(O61&gt;=$C59,O61&lt;='Generelle forutsetninger'!$B$13),$C58,0)</f>
        <v>0</v>
      </c>
      <c r="P62" s="21">
        <f>IF(AND(P61&gt;=$C59,P61&lt;='Generelle forutsetninger'!$B$13),$C58,0)</f>
        <v>0</v>
      </c>
      <c r="Q62" s="21">
        <f>IF(AND(Q61&gt;=$C59,Q61&lt;='Generelle forutsetninger'!$B$13),$C58,0)</f>
        <v>0</v>
      </c>
      <c r="R62" s="21">
        <f>IF(AND(R61&gt;=$C59,R61&lt;='Generelle forutsetninger'!$B$13),$C58,0)</f>
        <v>0</v>
      </c>
      <c r="S62" s="21">
        <f>IF(AND(S61&gt;=$C59,S61&lt;='Generelle forutsetninger'!$B$13),$C58,0)</f>
        <v>0</v>
      </c>
      <c r="T62" s="21">
        <f>IF(AND(T61&gt;=$C59,T61&lt;='Generelle forutsetninger'!$B$13),$C58,0)</f>
        <v>0</v>
      </c>
      <c r="U62" s="21">
        <f>IF(AND(U61&gt;=$C59,U61&lt;='Generelle forutsetninger'!$B$13),$C58,0)</f>
        <v>0</v>
      </c>
      <c r="V62" s="21">
        <f>IF(AND(V61&gt;=$C59,V61&lt;='Generelle forutsetninger'!$B$13),$C58,0)</f>
        <v>0</v>
      </c>
      <c r="W62" s="21">
        <f>IF(AND(W61&gt;=$C59,W61&lt;='Generelle forutsetninger'!$B$13),$C58,0)</f>
        <v>0</v>
      </c>
      <c r="X62" s="21">
        <f>IF(AND(X61&gt;=$C59,X61&lt;='Generelle forutsetninger'!$B$13),$C58,0)</f>
        <v>0</v>
      </c>
      <c r="Y62" s="21">
        <f>IF(AND(Y61&gt;=$C59,Y61&lt;='Generelle forutsetninger'!$B$13),$C58,0)</f>
        <v>0</v>
      </c>
      <c r="Z62" s="21">
        <f>IF(AND(Z61&gt;=$C59,Z61&lt;='Generelle forutsetninger'!$B$13),$C58,0)</f>
        <v>0</v>
      </c>
      <c r="AA62" s="21">
        <f>IF(AND(AA61&gt;=$C59,AA61&lt;='Generelle forutsetninger'!$B$13),$C58,0)</f>
        <v>0</v>
      </c>
      <c r="AB62" s="21">
        <f>IF(AND(AB61&gt;=$C59,AB61&lt;='Generelle forutsetninger'!$B$13),$C58,0)</f>
        <v>0</v>
      </c>
      <c r="AC62" s="21">
        <f>IF(AND(AC61&gt;=$C59,AC61&lt;='Generelle forutsetninger'!$B$13),$C58,0)</f>
        <v>0</v>
      </c>
      <c r="AD62" s="21">
        <f>IF(AND(AD61&gt;=$C59,AD61&lt;='Generelle forutsetninger'!$B$13),$C58,0)</f>
        <v>0</v>
      </c>
      <c r="AE62" s="21">
        <f>IF(AND(AE61&gt;=$C59,AE61&lt;='Generelle forutsetninger'!$B$13),$C58,0)</f>
        <v>0</v>
      </c>
      <c r="AF62" s="21">
        <f>IF(AND(AF61&gt;=$C59,AF61&lt;='Generelle forutsetninger'!$B$13),$C58,0)</f>
        <v>0</v>
      </c>
      <c r="AG62" s="21">
        <f>IF(AND(AG61&gt;=$C59,AG61&lt;='Generelle forutsetninger'!$B$13),$C58,0)</f>
        <v>0</v>
      </c>
      <c r="AH62" s="21">
        <f>IF(AND(AH61&gt;=$C59,AH61&lt;='Generelle forutsetninger'!$B$13),$C58,0)</f>
        <v>0</v>
      </c>
      <c r="AI62" s="21">
        <f>IF(AND(AI61&gt;=$C59,AI61&lt;='Generelle forutsetninger'!$B$13),$C58,0)</f>
        <v>0</v>
      </c>
      <c r="AJ62" s="21">
        <f>IF(AND(AJ61&gt;=$C59,AJ61&lt;='Generelle forutsetninger'!$B$13),$C58,0)</f>
        <v>0</v>
      </c>
      <c r="AK62" s="21">
        <f>IF(AND(AK61&gt;=$C59,AK61&lt;='Generelle forutsetninger'!$B$13),$C58,0)</f>
        <v>0</v>
      </c>
      <c r="AL62" s="21">
        <f>IF(AND(AL61&gt;=$C59,AL61&lt;='Generelle forutsetninger'!$B$13),$C58,0)</f>
        <v>0</v>
      </c>
      <c r="AM62" s="21">
        <f>IF(AND(AM61&gt;=$C59,AM61&lt;='Generelle forutsetninger'!$B$13),$C58,0)</f>
        <v>0</v>
      </c>
      <c r="AN62" s="21">
        <f>IF(AND(AN61&gt;=$C59,AN61&lt;='Generelle forutsetninger'!$B$13),$C58,0)</f>
        <v>0</v>
      </c>
      <c r="AO62" s="21">
        <f>IF(AND(AO61&gt;=$C59,AO61&lt;='Generelle forutsetninger'!$B$13),$C58,0)</f>
        <v>0</v>
      </c>
      <c r="AP62" s="21">
        <f>IF(AND(AP61&gt;=$C59,AP61&lt;='Generelle forutsetninger'!$B$13),$C58,0)</f>
        <v>0</v>
      </c>
      <c r="AQ62" s="21">
        <f>IF(AND(AQ61&gt;=$C59,AQ61&lt;='Generelle forutsetninger'!$B$13),$C58,0)</f>
        <v>0</v>
      </c>
      <c r="AS62" s="10"/>
      <c r="AT62" s="10"/>
    </row>
    <row r="63" spans="1:46" x14ac:dyDescent="0.3">
      <c r="A63" s="10"/>
      <c r="B63" s="10"/>
      <c r="C63" s="98"/>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3"/>
      <c r="AS63" s="10"/>
    </row>
    <row r="64" spans="1:46" x14ac:dyDescent="0.3">
      <c r="A64" s="10" t="s">
        <v>56</v>
      </c>
      <c r="B64" s="9" t="s">
        <v>9</v>
      </c>
      <c r="C64" s="17" t="s">
        <v>33</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23"/>
      <c r="AS64" s="10"/>
    </row>
    <row r="65" spans="1:46" x14ac:dyDescent="0.3">
      <c r="A65" s="15" t="s">
        <v>57</v>
      </c>
      <c r="B65" s="5" t="s">
        <v>58</v>
      </c>
      <c r="C65" s="18"/>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3"/>
      <c r="AS65" s="10"/>
    </row>
    <row r="66" spans="1:46" x14ac:dyDescent="0.3">
      <c r="A66" s="15" t="s">
        <v>59</v>
      </c>
      <c r="B66" s="5" t="s">
        <v>41</v>
      </c>
      <c r="C66" s="18"/>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6" x14ac:dyDescent="0.3">
      <c r="A67" s="15" t="s">
        <v>60</v>
      </c>
      <c r="B67" s="5" t="s">
        <v>46</v>
      </c>
      <c r="C67" s="18"/>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6" hidden="1" x14ac:dyDescent="0.3">
      <c r="A68" s="15"/>
      <c r="B68" s="5"/>
      <c r="C68" s="2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6" hidden="1" x14ac:dyDescent="0.3">
      <c r="A69" s="9"/>
      <c r="B69" s="9"/>
      <c r="C69" s="20">
        <f>'Generelle forutsetninger'!$B$7</f>
        <v>2017</v>
      </c>
      <c r="D69" s="13">
        <f t="shared" ref="D69:AQ69" si="49">C69+1</f>
        <v>2018</v>
      </c>
      <c r="E69" s="13">
        <f t="shared" si="49"/>
        <v>2019</v>
      </c>
      <c r="F69" s="13">
        <f t="shared" si="49"/>
        <v>2020</v>
      </c>
      <c r="G69" s="13">
        <f t="shared" si="49"/>
        <v>2021</v>
      </c>
      <c r="H69" s="13">
        <f t="shared" si="49"/>
        <v>2022</v>
      </c>
      <c r="I69" s="13">
        <f t="shared" si="49"/>
        <v>2023</v>
      </c>
      <c r="J69" s="13">
        <f t="shared" si="49"/>
        <v>2024</v>
      </c>
      <c r="K69" s="13">
        <f t="shared" si="49"/>
        <v>2025</v>
      </c>
      <c r="L69" s="13">
        <f t="shared" si="49"/>
        <v>2026</v>
      </c>
      <c r="M69" s="13">
        <f t="shared" si="49"/>
        <v>2027</v>
      </c>
      <c r="N69" s="13">
        <f t="shared" si="49"/>
        <v>2028</v>
      </c>
      <c r="O69" s="13">
        <f t="shared" si="49"/>
        <v>2029</v>
      </c>
      <c r="P69" s="13">
        <f t="shared" si="49"/>
        <v>2030</v>
      </c>
      <c r="Q69" s="13">
        <f t="shared" si="49"/>
        <v>2031</v>
      </c>
      <c r="R69" s="13">
        <f t="shared" si="49"/>
        <v>2032</v>
      </c>
      <c r="S69" s="13">
        <f t="shared" si="49"/>
        <v>2033</v>
      </c>
      <c r="T69" s="13">
        <f t="shared" si="49"/>
        <v>2034</v>
      </c>
      <c r="U69" s="13">
        <f t="shared" si="49"/>
        <v>2035</v>
      </c>
      <c r="V69" s="13">
        <f t="shared" si="49"/>
        <v>2036</v>
      </c>
      <c r="W69" s="13">
        <f t="shared" si="49"/>
        <v>2037</v>
      </c>
      <c r="X69" s="13">
        <f t="shared" si="49"/>
        <v>2038</v>
      </c>
      <c r="Y69" s="13">
        <f t="shared" si="49"/>
        <v>2039</v>
      </c>
      <c r="Z69" s="13">
        <f t="shared" si="49"/>
        <v>2040</v>
      </c>
      <c r="AA69" s="13">
        <f t="shared" si="49"/>
        <v>2041</v>
      </c>
      <c r="AB69" s="13">
        <f t="shared" si="49"/>
        <v>2042</v>
      </c>
      <c r="AC69" s="13">
        <f t="shared" si="49"/>
        <v>2043</v>
      </c>
      <c r="AD69" s="13">
        <f t="shared" si="49"/>
        <v>2044</v>
      </c>
      <c r="AE69" s="13">
        <f t="shared" si="49"/>
        <v>2045</v>
      </c>
      <c r="AF69" s="13">
        <f t="shared" si="49"/>
        <v>2046</v>
      </c>
      <c r="AG69" s="13">
        <f t="shared" si="49"/>
        <v>2047</v>
      </c>
      <c r="AH69" s="13">
        <f t="shared" si="49"/>
        <v>2048</v>
      </c>
      <c r="AI69" s="13">
        <f t="shared" si="49"/>
        <v>2049</v>
      </c>
      <c r="AJ69" s="13">
        <f t="shared" si="49"/>
        <v>2050</v>
      </c>
      <c r="AK69" s="13">
        <f t="shared" si="49"/>
        <v>2051</v>
      </c>
      <c r="AL69" s="13">
        <f t="shared" si="49"/>
        <v>2052</v>
      </c>
      <c r="AM69" s="13">
        <f t="shared" si="49"/>
        <v>2053</v>
      </c>
      <c r="AN69" s="13">
        <f t="shared" si="49"/>
        <v>2054</v>
      </c>
      <c r="AO69" s="13">
        <f t="shared" si="49"/>
        <v>2055</v>
      </c>
      <c r="AP69" s="13">
        <f t="shared" si="49"/>
        <v>2056</v>
      </c>
      <c r="AQ69" s="13">
        <f t="shared" si="49"/>
        <v>2057</v>
      </c>
      <c r="AS69" s="10"/>
      <c r="AT69" s="10"/>
    </row>
    <row r="70" spans="1:46" hidden="1" x14ac:dyDescent="0.3">
      <c r="A70" s="5" t="s">
        <v>40</v>
      </c>
      <c r="B70" s="5" t="s">
        <v>41</v>
      </c>
      <c r="C70" s="97">
        <f>IF(AND(C69&gt;=$C67,C69&lt;='Generelle forutsetninger'!$B$13),$C66,0)</f>
        <v>0</v>
      </c>
      <c r="D70" s="21">
        <f>IF(AND(D69&gt;=$C67,D69&lt;='Generelle forutsetninger'!$B$13),$C66,0)</f>
        <v>0</v>
      </c>
      <c r="E70" s="21">
        <f>IF(AND(E69&gt;=$C67,E69&lt;='Generelle forutsetninger'!$B$13),$C66,0)</f>
        <v>0</v>
      </c>
      <c r="F70" s="21">
        <f>IF(AND(F69&gt;=$C67,F69&lt;='Generelle forutsetninger'!$B$13),$C66,0)</f>
        <v>0</v>
      </c>
      <c r="G70" s="21">
        <f>IF(AND(G69&gt;=$C67,G69&lt;='Generelle forutsetninger'!$B$13),$C66,0)</f>
        <v>0</v>
      </c>
      <c r="H70" s="21">
        <f>IF(AND(H69&gt;=$C67,H69&lt;='Generelle forutsetninger'!$B$13),$C66,0)</f>
        <v>0</v>
      </c>
      <c r="I70" s="21">
        <f>IF(AND(I69&gt;=$C67,I69&lt;='Generelle forutsetninger'!$B$13),$C66,0)</f>
        <v>0</v>
      </c>
      <c r="J70" s="21">
        <f>IF(AND(J69&gt;=$C67,J69&lt;='Generelle forutsetninger'!$B$13),$C66,0)</f>
        <v>0</v>
      </c>
      <c r="K70" s="21">
        <f>IF(AND(K69&gt;=$C67,K69&lt;='Generelle forutsetninger'!$B$13),$C66,0)</f>
        <v>0</v>
      </c>
      <c r="L70" s="21">
        <f>IF(AND(L69&gt;=$C67,L69&lt;='Generelle forutsetninger'!$B$13),$C66,0)</f>
        <v>0</v>
      </c>
      <c r="M70" s="21">
        <f>IF(AND(M69&gt;=$C67,M69&lt;='Generelle forutsetninger'!$B$13),$C66,0)</f>
        <v>0</v>
      </c>
      <c r="N70" s="21">
        <f>IF(AND(N69&gt;=$C67,N69&lt;='Generelle forutsetninger'!$B$13),$C66,0)</f>
        <v>0</v>
      </c>
      <c r="O70" s="21">
        <f>IF(AND(O69&gt;=$C67,O69&lt;='Generelle forutsetninger'!$B$13),$C66,0)</f>
        <v>0</v>
      </c>
      <c r="P70" s="21">
        <f>IF(AND(P69&gt;=$C67,P69&lt;='Generelle forutsetninger'!$B$13),$C66,0)</f>
        <v>0</v>
      </c>
      <c r="Q70" s="21">
        <f>IF(AND(Q69&gt;=$C67,Q69&lt;='Generelle forutsetninger'!$B$13),$C66,0)</f>
        <v>0</v>
      </c>
      <c r="R70" s="21">
        <f>IF(AND(R69&gt;=$C67,R69&lt;='Generelle forutsetninger'!$B$13),$C66,0)</f>
        <v>0</v>
      </c>
      <c r="S70" s="21">
        <f>IF(AND(S69&gt;=$C67,S69&lt;='Generelle forutsetninger'!$B$13),$C66,0)</f>
        <v>0</v>
      </c>
      <c r="T70" s="21">
        <f>IF(AND(T69&gt;=$C67,T69&lt;='Generelle forutsetninger'!$B$13),$C66,0)</f>
        <v>0</v>
      </c>
      <c r="U70" s="21">
        <f>IF(AND(U69&gt;=$C67,U69&lt;='Generelle forutsetninger'!$B$13),$C66,0)</f>
        <v>0</v>
      </c>
      <c r="V70" s="21">
        <f>IF(AND(V69&gt;=$C67,V69&lt;='Generelle forutsetninger'!$B$13),$C66,0)</f>
        <v>0</v>
      </c>
      <c r="W70" s="21">
        <f>IF(AND(W69&gt;=$C67,W69&lt;='Generelle forutsetninger'!$B$13),$C66,0)</f>
        <v>0</v>
      </c>
      <c r="X70" s="21">
        <f>IF(AND(X69&gt;=$C67,X69&lt;='Generelle forutsetninger'!$B$13),$C66,0)</f>
        <v>0</v>
      </c>
      <c r="Y70" s="21">
        <f>IF(AND(Y69&gt;=$C67,Y69&lt;='Generelle forutsetninger'!$B$13),$C66,0)</f>
        <v>0</v>
      </c>
      <c r="Z70" s="21">
        <f>IF(AND(Z69&gt;=$C67,Z69&lt;='Generelle forutsetninger'!$B$13),$C66,0)</f>
        <v>0</v>
      </c>
      <c r="AA70" s="21">
        <f>IF(AND(AA69&gt;=$C67,AA69&lt;='Generelle forutsetninger'!$B$13),$C66,0)</f>
        <v>0</v>
      </c>
      <c r="AB70" s="21">
        <f>IF(AND(AB69&gt;=$C67,AB69&lt;='Generelle forutsetninger'!$B$13),$C66,0)</f>
        <v>0</v>
      </c>
      <c r="AC70" s="21">
        <f>IF(AND(AC69&gt;=$C67,AC69&lt;='Generelle forutsetninger'!$B$13),$C66,0)</f>
        <v>0</v>
      </c>
      <c r="AD70" s="21">
        <f>IF(AND(AD69&gt;=$C67,AD69&lt;='Generelle forutsetninger'!$B$13),$C66,0)</f>
        <v>0</v>
      </c>
      <c r="AE70" s="21">
        <f>IF(AND(AE69&gt;=$C67,AE69&lt;='Generelle forutsetninger'!$B$13),$C66,0)</f>
        <v>0</v>
      </c>
      <c r="AF70" s="21">
        <f>IF(AND(AF69&gt;=$C67,AF69&lt;='Generelle forutsetninger'!$B$13),$C66,0)</f>
        <v>0</v>
      </c>
      <c r="AG70" s="21">
        <f>IF(AND(AG69&gt;=$C67,AG69&lt;='Generelle forutsetninger'!$B$13),$C66,0)</f>
        <v>0</v>
      </c>
      <c r="AH70" s="21">
        <f>IF(AND(AH69&gt;=$C67,AH69&lt;='Generelle forutsetninger'!$B$13),$C66,0)</f>
        <v>0</v>
      </c>
      <c r="AI70" s="21">
        <f>IF(AND(AI69&gt;=$C67,AI69&lt;='Generelle forutsetninger'!$B$13),$C66,0)</f>
        <v>0</v>
      </c>
      <c r="AJ70" s="21">
        <f>IF(AND(AJ69&gt;=$C67,AJ69&lt;='Generelle forutsetninger'!$B$13),$C66,0)</f>
        <v>0</v>
      </c>
      <c r="AK70" s="21">
        <f>IF(AND(AK69&gt;=$C67,AK69&lt;='Generelle forutsetninger'!$B$13),$C66,0)</f>
        <v>0</v>
      </c>
      <c r="AL70" s="21">
        <f>IF(AND(AL69&gt;=$C67,AL69&lt;='Generelle forutsetninger'!$B$13),$C66,0)</f>
        <v>0</v>
      </c>
      <c r="AM70" s="21">
        <f>IF(AND(AM69&gt;=$C67,AM69&lt;='Generelle forutsetninger'!$B$13),$C66,0)</f>
        <v>0</v>
      </c>
      <c r="AN70" s="21">
        <f>IF(AND(AN69&gt;=$C67,AN69&lt;='Generelle forutsetninger'!$B$13),$C66,0)</f>
        <v>0</v>
      </c>
      <c r="AO70" s="21">
        <f>IF(AND(AO69&gt;=$C67,AO69&lt;='Generelle forutsetninger'!$B$13),$C66,0)</f>
        <v>0</v>
      </c>
      <c r="AP70" s="21">
        <f>IF(AND(AP69&gt;=$C67,AP69&lt;='Generelle forutsetninger'!$B$13),$C66,0)</f>
        <v>0</v>
      </c>
      <c r="AQ70" s="21">
        <f>IF(AND(AQ69&gt;=$C67,AQ69&lt;='Generelle forutsetninger'!$B$13),$C66,0)</f>
        <v>0</v>
      </c>
      <c r="AS70" s="10"/>
      <c r="AT70" s="10"/>
    </row>
    <row r="71" spans="1:46" x14ac:dyDescent="0.3">
      <c r="A71" s="10"/>
      <c r="B71" s="10"/>
      <c r="C71" s="98"/>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23"/>
      <c r="AS71" s="10"/>
    </row>
    <row r="72" spans="1:46" ht="21" x14ac:dyDescent="0.4">
      <c r="A72" s="33" t="s">
        <v>61</v>
      </c>
      <c r="B72" s="10"/>
      <c r="C72" s="98"/>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23"/>
      <c r="AS72" s="10"/>
    </row>
    <row r="73" spans="1:46" x14ac:dyDescent="0.3">
      <c r="A73" s="10" t="s">
        <v>62</v>
      </c>
      <c r="B73" s="9" t="s">
        <v>9</v>
      </c>
      <c r="C73" s="17" t="s">
        <v>33</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6" x14ac:dyDescent="0.3">
      <c r="A74" s="15" t="s">
        <v>63</v>
      </c>
      <c r="B74" s="5" t="s">
        <v>35</v>
      </c>
      <c r="C74" s="15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6" x14ac:dyDescent="0.3">
      <c r="A75" s="15" t="s">
        <v>52</v>
      </c>
      <c r="B75" s="5" t="s">
        <v>46</v>
      </c>
      <c r="C75" s="18"/>
    </row>
    <row r="76" spans="1:46" hidden="1" x14ac:dyDescent="0.3">
      <c r="A76" s="15"/>
      <c r="B76" s="5"/>
      <c r="C76" s="22"/>
    </row>
    <row r="77" spans="1:46" hidden="1" x14ac:dyDescent="0.3">
      <c r="A77" s="9"/>
      <c r="B77" s="9"/>
      <c r="C77" s="20">
        <f>'Generelle forutsetninger'!$B$7</f>
        <v>2017</v>
      </c>
      <c r="D77" s="13">
        <f>C77+1</f>
        <v>2018</v>
      </c>
      <c r="E77" s="13">
        <f t="shared" ref="E77:AQ77" si="50">D77+1</f>
        <v>2019</v>
      </c>
      <c r="F77" s="13">
        <f t="shared" si="50"/>
        <v>2020</v>
      </c>
      <c r="G77" s="13">
        <f t="shared" si="50"/>
        <v>2021</v>
      </c>
      <c r="H77" s="13">
        <f t="shared" si="50"/>
        <v>2022</v>
      </c>
      <c r="I77" s="13">
        <f t="shared" si="50"/>
        <v>2023</v>
      </c>
      <c r="J77" s="13">
        <f t="shared" si="50"/>
        <v>2024</v>
      </c>
      <c r="K77" s="13">
        <f t="shared" si="50"/>
        <v>2025</v>
      </c>
      <c r="L77" s="13">
        <f t="shared" si="50"/>
        <v>2026</v>
      </c>
      <c r="M77" s="13">
        <f t="shared" si="50"/>
        <v>2027</v>
      </c>
      <c r="N77" s="13">
        <f t="shared" si="50"/>
        <v>2028</v>
      </c>
      <c r="O77" s="13">
        <f t="shared" si="50"/>
        <v>2029</v>
      </c>
      <c r="P77" s="13">
        <f t="shared" si="50"/>
        <v>2030</v>
      </c>
      <c r="Q77" s="13">
        <f t="shared" si="50"/>
        <v>2031</v>
      </c>
      <c r="R77" s="13">
        <f t="shared" si="50"/>
        <v>2032</v>
      </c>
      <c r="S77" s="13">
        <f t="shared" si="50"/>
        <v>2033</v>
      </c>
      <c r="T77" s="13">
        <f t="shared" si="50"/>
        <v>2034</v>
      </c>
      <c r="U77" s="13">
        <f t="shared" si="50"/>
        <v>2035</v>
      </c>
      <c r="V77" s="13">
        <f t="shared" si="50"/>
        <v>2036</v>
      </c>
      <c r="W77" s="13">
        <f t="shared" si="50"/>
        <v>2037</v>
      </c>
      <c r="X77" s="13">
        <f t="shared" si="50"/>
        <v>2038</v>
      </c>
      <c r="Y77" s="13">
        <f t="shared" si="50"/>
        <v>2039</v>
      </c>
      <c r="Z77" s="13">
        <f t="shared" si="50"/>
        <v>2040</v>
      </c>
      <c r="AA77" s="13">
        <f t="shared" si="50"/>
        <v>2041</v>
      </c>
      <c r="AB77" s="13">
        <f t="shared" si="50"/>
        <v>2042</v>
      </c>
      <c r="AC77" s="13">
        <f t="shared" si="50"/>
        <v>2043</v>
      </c>
      <c r="AD77" s="13">
        <f t="shared" si="50"/>
        <v>2044</v>
      </c>
      <c r="AE77" s="13">
        <f t="shared" si="50"/>
        <v>2045</v>
      </c>
      <c r="AF77" s="13">
        <f t="shared" si="50"/>
        <v>2046</v>
      </c>
      <c r="AG77" s="13">
        <f t="shared" si="50"/>
        <v>2047</v>
      </c>
      <c r="AH77" s="13">
        <f t="shared" si="50"/>
        <v>2048</v>
      </c>
      <c r="AI77" s="13">
        <f t="shared" si="50"/>
        <v>2049</v>
      </c>
      <c r="AJ77" s="13">
        <f t="shared" si="50"/>
        <v>2050</v>
      </c>
      <c r="AK77" s="13">
        <f t="shared" si="50"/>
        <v>2051</v>
      </c>
      <c r="AL77" s="13">
        <f t="shared" si="50"/>
        <v>2052</v>
      </c>
      <c r="AM77" s="13">
        <f t="shared" si="50"/>
        <v>2053</v>
      </c>
      <c r="AN77" s="13">
        <f t="shared" si="50"/>
        <v>2054</v>
      </c>
      <c r="AO77" s="13">
        <f t="shared" si="50"/>
        <v>2055</v>
      </c>
      <c r="AP77" s="13">
        <f t="shared" si="50"/>
        <v>2056</v>
      </c>
      <c r="AQ77" s="13">
        <f t="shared" si="50"/>
        <v>2057</v>
      </c>
      <c r="AS77" s="10"/>
      <c r="AT77" s="10"/>
    </row>
    <row r="78" spans="1:46" s="8" customFormat="1" hidden="1" x14ac:dyDescent="0.3">
      <c r="A78" s="5" t="s">
        <v>40</v>
      </c>
      <c r="B78" s="5" t="s">
        <v>41</v>
      </c>
      <c r="C78" s="97">
        <f>IF(AND(C77&gt;=$C75,C77&lt;='Generelle forutsetninger'!$B$13),$C74*'Generelle forutsetninger'!$B$19*(1+'Generelle forutsetninger'!$B$20)^(C77-$C77),0)</f>
        <v>0</v>
      </c>
      <c r="D78" s="21">
        <f>IF(AND(D77&gt;=$C75,D77&lt;='Generelle forutsetninger'!$B$13),$C74*'Generelle forutsetninger'!$B$19*(1+'Generelle forutsetninger'!$B$20)^(D77-$C77),0)</f>
        <v>0</v>
      </c>
      <c r="E78" s="21">
        <f>IF(AND(E77&gt;=$C75,E77&lt;='Generelle forutsetninger'!$B$13),$C74*'Generelle forutsetninger'!$B$19*(1+'Generelle forutsetninger'!$B$20)^(E77-$C77),0)</f>
        <v>0</v>
      </c>
      <c r="F78" s="21">
        <f>IF(AND(F77&gt;=$C75,F77&lt;='Generelle forutsetninger'!$B$13),$C74*'Generelle forutsetninger'!$B$19*(1+'Generelle forutsetninger'!$B$20)^(F77-$C77),0)</f>
        <v>0</v>
      </c>
      <c r="G78" s="21">
        <f>IF(AND(G77&gt;=$C75,G77&lt;='Generelle forutsetninger'!$B$13),$C74*'Generelle forutsetninger'!$B$19*(1+'Generelle forutsetninger'!$B$20)^(G77-$C77),0)</f>
        <v>0</v>
      </c>
      <c r="H78" s="21">
        <f>IF(AND(H77&gt;=$C75,H77&lt;='Generelle forutsetninger'!$B$13),$C74*'Generelle forutsetninger'!$B$19*(1+'Generelle forutsetninger'!$B$20)^(H77-$C77),0)</f>
        <v>0</v>
      </c>
      <c r="I78" s="21">
        <f>IF(AND(I77&gt;=$C75,I77&lt;='Generelle forutsetninger'!$B$13),$C74*'Generelle forutsetninger'!$B$19*(1+'Generelle forutsetninger'!$B$20)^(I77-$C77),0)</f>
        <v>0</v>
      </c>
      <c r="J78" s="21">
        <f>IF(AND(J77&gt;=$C75,J77&lt;='Generelle forutsetninger'!$B$13),$C74*'Generelle forutsetninger'!$B$19*(1+'Generelle forutsetninger'!$B$20)^(J77-$C77),0)</f>
        <v>0</v>
      </c>
      <c r="K78" s="21">
        <f>IF(AND(K77&gt;=$C75,K77&lt;='Generelle forutsetninger'!$B$13),$C74*'Generelle forutsetninger'!$B$19*(1+'Generelle forutsetninger'!$B$20)^(K77-$C77),0)</f>
        <v>0</v>
      </c>
      <c r="L78" s="21">
        <f>IF(AND(L77&gt;=$C75,L77&lt;='Generelle forutsetninger'!$B$13),$C74*'Generelle forutsetninger'!$B$19*(1+'Generelle forutsetninger'!$B$20)^(L77-$C77),0)</f>
        <v>0</v>
      </c>
      <c r="M78" s="21">
        <f>IF(AND(M77&gt;=$C75,M77&lt;='Generelle forutsetninger'!$B$13),$C74*'Generelle forutsetninger'!$B$19*(1+'Generelle forutsetninger'!$B$20)^(M77-$C77),0)</f>
        <v>0</v>
      </c>
      <c r="N78" s="21">
        <f>IF(AND(N77&gt;=$C75,N77&lt;='Generelle forutsetninger'!$B$13),$C74*'Generelle forutsetninger'!$B$19*(1+'Generelle forutsetninger'!$B$20)^(N77-$C77),0)</f>
        <v>0</v>
      </c>
      <c r="O78" s="21">
        <f>IF(AND(O77&gt;=$C75,O77&lt;='Generelle forutsetninger'!$B$13),$C74*'Generelle forutsetninger'!$B$19*(1+'Generelle forutsetninger'!$B$20)^(O77-$C77),0)</f>
        <v>0</v>
      </c>
      <c r="P78" s="21">
        <f>IF(AND(P77&gt;=$C75,P77&lt;='Generelle forutsetninger'!$B$13),$C74*'Generelle forutsetninger'!$B$19*(1+'Generelle forutsetninger'!$B$20)^(P77-$C77),0)</f>
        <v>0</v>
      </c>
      <c r="Q78" s="21">
        <f>IF(AND(Q77&gt;=$C75,Q77&lt;='Generelle forutsetninger'!$B$13),$C74*'Generelle forutsetninger'!$B$19*(1+'Generelle forutsetninger'!$B$20)^(Q77-$C77),0)</f>
        <v>0</v>
      </c>
      <c r="R78" s="21">
        <f>IF(AND(R77&gt;=$C75,R77&lt;='Generelle forutsetninger'!$B$13),$C74*'Generelle forutsetninger'!$B$19*(1+'Generelle forutsetninger'!$B$20)^(R77-$C77),0)</f>
        <v>0</v>
      </c>
      <c r="S78" s="21">
        <f>IF(AND(S77&gt;=$C75,S77&lt;='Generelle forutsetninger'!$B$13),$C74*'Generelle forutsetninger'!$B$19*(1+'Generelle forutsetninger'!$B$20)^(S77-$C77),0)</f>
        <v>0</v>
      </c>
      <c r="T78" s="21">
        <f>IF(AND(T77&gt;=$C75,T77&lt;='Generelle forutsetninger'!$B$13),$C74*'Generelle forutsetninger'!$B$19*(1+'Generelle forutsetninger'!$B$20)^(T77-$C77),0)</f>
        <v>0</v>
      </c>
      <c r="U78" s="21">
        <f>IF(AND(U77&gt;=$C75,U77&lt;='Generelle forutsetninger'!$B$13),$C74*'Generelle forutsetninger'!$B$19*(1+'Generelle forutsetninger'!$B$20)^(U77-$C77),0)</f>
        <v>0</v>
      </c>
      <c r="V78" s="21">
        <f>IF(AND(V77&gt;=$C75,V77&lt;='Generelle forutsetninger'!$B$13),$C74*'Generelle forutsetninger'!$B$19*(1+'Generelle forutsetninger'!$B$20)^(V77-$C77),0)</f>
        <v>0</v>
      </c>
      <c r="W78" s="21">
        <f>IF(AND(W77&gt;=$C75,W77&lt;='Generelle forutsetninger'!$B$13),$C74*'Generelle forutsetninger'!$B$19*(1+'Generelle forutsetninger'!$B$20)^(W77-$C77),0)</f>
        <v>0</v>
      </c>
      <c r="X78" s="21">
        <f>IF(AND(X77&gt;=$C75,X77&lt;='Generelle forutsetninger'!$B$13),$C74*'Generelle forutsetninger'!$B$19*(1+'Generelle forutsetninger'!$B$20)^(X77-$C77),0)</f>
        <v>0</v>
      </c>
      <c r="Y78" s="21">
        <f>IF(AND(Y77&gt;=$C75,Y77&lt;='Generelle forutsetninger'!$B$13),$C74*'Generelle forutsetninger'!$B$19*(1+'Generelle forutsetninger'!$B$20)^(Y77-$C77),0)</f>
        <v>0</v>
      </c>
      <c r="Z78" s="21">
        <f>IF(AND(Z77&gt;=$C75,Z77&lt;='Generelle forutsetninger'!$B$13),$C74*'Generelle forutsetninger'!$B$19*(1+'Generelle forutsetninger'!$B$20)^(Z77-$C77),0)</f>
        <v>0</v>
      </c>
      <c r="AA78" s="21">
        <f>IF(AND(AA77&gt;=$C75,AA77&lt;='Generelle forutsetninger'!$B$13),$C74*'Generelle forutsetninger'!$B$19*(1+'Generelle forutsetninger'!$B$20)^(AA77-$C77),0)</f>
        <v>0</v>
      </c>
      <c r="AB78" s="21">
        <f>IF(AND(AB77&gt;=$C75,AB77&lt;='Generelle forutsetninger'!$B$13),$C74*'Generelle forutsetninger'!$B$19*(1+'Generelle forutsetninger'!$B$20)^(AB77-$C77),0)</f>
        <v>0</v>
      </c>
      <c r="AC78" s="21">
        <f>IF(AND(AC77&gt;=$C75,AC77&lt;='Generelle forutsetninger'!$B$13),$C74*'Generelle forutsetninger'!$B$19*(1+'Generelle forutsetninger'!$B$20)^(AC77-$C77),0)</f>
        <v>0</v>
      </c>
      <c r="AD78" s="21">
        <f>IF(AND(AD77&gt;=$C75,AD77&lt;='Generelle forutsetninger'!$B$13),$C74*'Generelle forutsetninger'!$B$19*(1+'Generelle forutsetninger'!$B$20)^(AD77-$C77),0)</f>
        <v>0</v>
      </c>
      <c r="AE78" s="21">
        <f>IF(AND(AE77&gt;=$C75,AE77&lt;='Generelle forutsetninger'!$B$13),$C74*'Generelle forutsetninger'!$B$19*(1+'Generelle forutsetninger'!$B$20)^(AE77-$C77),0)</f>
        <v>0</v>
      </c>
      <c r="AF78" s="21">
        <f>IF(AND(AF77&gt;=$C75,AF77&lt;='Generelle forutsetninger'!$B$13),$C74*'Generelle forutsetninger'!$B$19*(1+'Generelle forutsetninger'!$B$20)^(AF77-$C77),0)</f>
        <v>0</v>
      </c>
      <c r="AG78" s="21">
        <f>IF(AND(AG77&gt;=$C75,AG77&lt;='Generelle forutsetninger'!$B$13),$C74*'Generelle forutsetninger'!$B$19*(1+'Generelle forutsetninger'!$B$20)^(AG77-$C77),0)</f>
        <v>0</v>
      </c>
      <c r="AH78" s="21">
        <f>IF(AND(AH77&gt;=$C75,AH77&lt;='Generelle forutsetninger'!$B$13),$C74*'Generelle forutsetninger'!$B$19*(1+'Generelle forutsetninger'!$B$20)^(AH77-$C77),0)</f>
        <v>0</v>
      </c>
      <c r="AI78" s="21">
        <f>IF(AND(AI77&gt;=$C75,AI77&lt;='Generelle forutsetninger'!$B$13),$C74*'Generelle forutsetninger'!$B$19*(1+'Generelle forutsetninger'!$B$20)^(AI77-$C77),0)</f>
        <v>0</v>
      </c>
      <c r="AJ78" s="21">
        <f>IF(AND(AJ77&gt;=$C75,AJ77&lt;='Generelle forutsetninger'!$B$13),$C74*'Generelle forutsetninger'!$B$19*(1+'Generelle forutsetninger'!$B$20)^(AJ77-$C77),0)</f>
        <v>0</v>
      </c>
      <c r="AK78" s="21">
        <f>IF(AND(AK77&gt;=$C75,AK77&lt;='Generelle forutsetninger'!$B$13),$C74*'Generelle forutsetninger'!$B$19*(1+'Generelle forutsetninger'!$B$20)^(AK77-$C77),0)</f>
        <v>0</v>
      </c>
      <c r="AL78" s="21">
        <f>IF(AND(AL77&gt;=$C75,AL77&lt;='Generelle forutsetninger'!$B$13),$C74*'Generelle forutsetninger'!$B$19*(1+'Generelle forutsetninger'!$B$20)^(AL77-$C77),0)</f>
        <v>0</v>
      </c>
      <c r="AM78" s="21">
        <f>IF(AND(AM77&gt;=$C75,AM77&lt;='Generelle forutsetninger'!$B$13),$C74*'Generelle forutsetninger'!$B$19*(1+'Generelle forutsetninger'!$B$20)^(AM77-$C77),0)</f>
        <v>0</v>
      </c>
      <c r="AN78" s="21">
        <f>IF(AND(AN77&gt;=$C75,AN77&lt;='Generelle forutsetninger'!$B$13),$C74*'Generelle forutsetninger'!$B$19*(1+'Generelle forutsetninger'!$B$20)^(AN77-$C77),0)</f>
        <v>0</v>
      </c>
      <c r="AO78" s="21">
        <f>IF(AND(AO77&gt;=$C75,AO77&lt;='Generelle forutsetninger'!$B$13),$C74*'Generelle forutsetninger'!$B$19*(1+'Generelle forutsetninger'!$B$20)^(AO77-$C77),0)</f>
        <v>0</v>
      </c>
      <c r="AP78" s="21">
        <f>IF(AND(AP77&gt;=$C75,AP77&lt;='Generelle forutsetninger'!$B$13),$C74*'Generelle forutsetninger'!$B$19*(1+'Generelle forutsetninger'!$B$20)^(AP77-$C77),0)</f>
        <v>0</v>
      </c>
      <c r="AQ78" s="21">
        <f>IF(AND(AQ77&gt;=$C75,AQ77&lt;='Generelle forutsetninger'!$B$13),$C74*'Generelle forutsetninger'!$B$19*(1+'Generelle forutsetninger'!$B$20)^(AQ77-$C77),0)</f>
        <v>0</v>
      </c>
      <c r="AR78" s="16"/>
      <c r="AS78" s="25"/>
      <c r="AT78" s="25"/>
    </row>
    <row r="79" spans="1:46" x14ac:dyDescent="0.3">
      <c r="A79" s="10"/>
      <c r="B79" s="10"/>
      <c r="C79" s="98"/>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23"/>
      <c r="AS79" s="10"/>
    </row>
    <row r="80" spans="1:46" x14ac:dyDescent="0.3">
      <c r="A80" s="10" t="s">
        <v>64</v>
      </c>
      <c r="B80" s="9" t="s">
        <v>9</v>
      </c>
      <c r="C80" s="17" t="s">
        <v>33</v>
      </c>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23"/>
      <c r="AS80" s="10"/>
    </row>
    <row r="81" spans="1:46" x14ac:dyDescent="0.3">
      <c r="A81" s="15" t="s">
        <v>57</v>
      </c>
      <c r="B81" s="5" t="s">
        <v>58</v>
      </c>
      <c r="C81" s="18"/>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23"/>
      <c r="AS81" s="10"/>
    </row>
    <row r="82" spans="1:46" x14ac:dyDescent="0.3">
      <c r="A82" s="15" t="s">
        <v>59</v>
      </c>
      <c r="B82" s="5" t="s">
        <v>41</v>
      </c>
      <c r="C82" s="18"/>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6" x14ac:dyDescent="0.3">
      <c r="A83" s="15" t="s">
        <v>60</v>
      </c>
      <c r="B83" s="5" t="s">
        <v>46</v>
      </c>
      <c r="C83" s="18"/>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6" hidden="1" x14ac:dyDescent="0.3">
      <c r="A84" s="15"/>
      <c r="B84" s="5"/>
      <c r="C84" s="2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6" hidden="1" x14ac:dyDescent="0.3">
      <c r="A85" s="9"/>
      <c r="B85" s="9"/>
      <c r="C85" s="20">
        <f>'Generelle forutsetninger'!$B$7</f>
        <v>2017</v>
      </c>
      <c r="D85" s="13">
        <f>C85+1</f>
        <v>2018</v>
      </c>
      <c r="E85" s="13">
        <f t="shared" ref="E85:AQ85" si="51">D85+1</f>
        <v>2019</v>
      </c>
      <c r="F85" s="13">
        <f t="shared" si="51"/>
        <v>2020</v>
      </c>
      <c r="G85" s="13">
        <f t="shared" si="51"/>
        <v>2021</v>
      </c>
      <c r="H85" s="13">
        <f t="shared" si="51"/>
        <v>2022</v>
      </c>
      <c r="I85" s="13">
        <f t="shared" si="51"/>
        <v>2023</v>
      </c>
      <c r="J85" s="13">
        <f t="shared" si="51"/>
        <v>2024</v>
      </c>
      <c r="K85" s="13">
        <f t="shared" si="51"/>
        <v>2025</v>
      </c>
      <c r="L85" s="13">
        <f t="shared" si="51"/>
        <v>2026</v>
      </c>
      <c r="M85" s="13">
        <f t="shared" si="51"/>
        <v>2027</v>
      </c>
      <c r="N85" s="13">
        <f t="shared" si="51"/>
        <v>2028</v>
      </c>
      <c r="O85" s="13">
        <f t="shared" si="51"/>
        <v>2029</v>
      </c>
      <c r="P85" s="13">
        <f t="shared" si="51"/>
        <v>2030</v>
      </c>
      <c r="Q85" s="13">
        <f t="shared" si="51"/>
        <v>2031</v>
      </c>
      <c r="R85" s="13">
        <f t="shared" si="51"/>
        <v>2032</v>
      </c>
      <c r="S85" s="13">
        <f t="shared" si="51"/>
        <v>2033</v>
      </c>
      <c r="T85" s="13">
        <f t="shared" si="51"/>
        <v>2034</v>
      </c>
      <c r="U85" s="13">
        <f t="shared" si="51"/>
        <v>2035</v>
      </c>
      <c r="V85" s="13">
        <f t="shared" si="51"/>
        <v>2036</v>
      </c>
      <c r="W85" s="13">
        <f t="shared" si="51"/>
        <v>2037</v>
      </c>
      <c r="X85" s="13">
        <f t="shared" si="51"/>
        <v>2038</v>
      </c>
      <c r="Y85" s="13">
        <f t="shared" si="51"/>
        <v>2039</v>
      </c>
      <c r="Z85" s="13">
        <f t="shared" si="51"/>
        <v>2040</v>
      </c>
      <c r="AA85" s="13">
        <f t="shared" si="51"/>
        <v>2041</v>
      </c>
      <c r="AB85" s="13">
        <f t="shared" si="51"/>
        <v>2042</v>
      </c>
      <c r="AC85" s="13">
        <f t="shared" si="51"/>
        <v>2043</v>
      </c>
      <c r="AD85" s="13">
        <f t="shared" si="51"/>
        <v>2044</v>
      </c>
      <c r="AE85" s="13">
        <f t="shared" si="51"/>
        <v>2045</v>
      </c>
      <c r="AF85" s="13">
        <f t="shared" si="51"/>
        <v>2046</v>
      </c>
      <c r="AG85" s="13">
        <f t="shared" si="51"/>
        <v>2047</v>
      </c>
      <c r="AH85" s="13">
        <f t="shared" si="51"/>
        <v>2048</v>
      </c>
      <c r="AI85" s="13">
        <f t="shared" si="51"/>
        <v>2049</v>
      </c>
      <c r="AJ85" s="13">
        <f t="shared" si="51"/>
        <v>2050</v>
      </c>
      <c r="AK85" s="13">
        <f t="shared" si="51"/>
        <v>2051</v>
      </c>
      <c r="AL85" s="13">
        <f t="shared" si="51"/>
        <v>2052</v>
      </c>
      <c r="AM85" s="13">
        <f t="shared" si="51"/>
        <v>2053</v>
      </c>
      <c r="AN85" s="13">
        <f t="shared" si="51"/>
        <v>2054</v>
      </c>
      <c r="AO85" s="13">
        <f t="shared" si="51"/>
        <v>2055</v>
      </c>
      <c r="AP85" s="13">
        <f t="shared" si="51"/>
        <v>2056</v>
      </c>
      <c r="AQ85" s="13">
        <f t="shared" si="51"/>
        <v>2057</v>
      </c>
    </row>
    <row r="86" spans="1:46" hidden="1" x14ac:dyDescent="0.3">
      <c r="A86" s="5" t="s">
        <v>40</v>
      </c>
      <c r="B86" s="5" t="s">
        <v>41</v>
      </c>
      <c r="C86" s="97">
        <f>IF(AND(C85&gt;=$C83,C85&lt;='Generelle forutsetninger'!$B$13),$C82,0)</f>
        <v>0</v>
      </c>
      <c r="D86" s="21">
        <f>IF(AND(D85&gt;=$C83,D85&lt;='Generelle forutsetninger'!$B$13),$C82,0)</f>
        <v>0</v>
      </c>
      <c r="E86" s="21">
        <f>IF(AND(E85&gt;=$C83,E85&lt;='Generelle forutsetninger'!$B$13),$C82,0)</f>
        <v>0</v>
      </c>
      <c r="F86" s="21">
        <f>IF(AND(F85&gt;=$C83,F85&lt;='Generelle forutsetninger'!$B$13),$C82,0)</f>
        <v>0</v>
      </c>
      <c r="G86" s="21">
        <f>IF(AND(G85&gt;=$C83,G85&lt;='Generelle forutsetninger'!$B$13),$C82,0)</f>
        <v>0</v>
      </c>
      <c r="H86" s="21">
        <f>IF(AND(H85&gt;=$C83,H85&lt;='Generelle forutsetninger'!$B$13),$C82,0)</f>
        <v>0</v>
      </c>
      <c r="I86" s="21">
        <f>IF(AND(I85&gt;=$C83,I85&lt;='Generelle forutsetninger'!$B$13),$C82,0)</f>
        <v>0</v>
      </c>
      <c r="J86" s="21">
        <f>IF(AND(J85&gt;=$C83,J85&lt;='Generelle forutsetninger'!$B$13),$C82,0)</f>
        <v>0</v>
      </c>
      <c r="K86" s="21">
        <f>IF(AND(K85&gt;=$C83,K85&lt;='Generelle forutsetninger'!$B$13),$C82,0)</f>
        <v>0</v>
      </c>
      <c r="L86" s="21">
        <f>IF(AND(L85&gt;=$C83,L85&lt;='Generelle forutsetninger'!$B$13),$C82,0)</f>
        <v>0</v>
      </c>
      <c r="M86" s="21">
        <f>IF(AND(M85&gt;=$C83,M85&lt;='Generelle forutsetninger'!$B$13),$C82,0)</f>
        <v>0</v>
      </c>
      <c r="N86" s="21">
        <f>IF(AND(N85&gt;=$C83,N85&lt;='Generelle forutsetninger'!$B$13),$C82,0)</f>
        <v>0</v>
      </c>
      <c r="O86" s="21">
        <f>IF(AND(O85&gt;=$C83,O85&lt;='Generelle forutsetninger'!$B$13),$C82,0)</f>
        <v>0</v>
      </c>
      <c r="P86" s="21">
        <f>IF(AND(P85&gt;=$C83,P85&lt;='Generelle forutsetninger'!$B$13),$C82,0)</f>
        <v>0</v>
      </c>
      <c r="Q86" s="21">
        <f>IF(AND(Q85&gt;=$C83,Q85&lt;='Generelle forutsetninger'!$B$13),$C82,0)</f>
        <v>0</v>
      </c>
      <c r="R86" s="21">
        <f>IF(AND(R85&gt;=$C83,R85&lt;='Generelle forutsetninger'!$B$13),$C82,0)</f>
        <v>0</v>
      </c>
      <c r="S86" s="21">
        <f>IF(AND(S85&gt;=$C83,S85&lt;='Generelle forutsetninger'!$B$13),$C82,0)</f>
        <v>0</v>
      </c>
      <c r="T86" s="21">
        <f>IF(AND(T85&gt;=$C83,T85&lt;='Generelle forutsetninger'!$B$13),$C82,0)</f>
        <v>0</v>
      </c>
      <c r="U86" s="21">
        <f>IF(AND(U85&gt;=$C83,U85&lt;='Generelle forutsetninger'!$B$13),$C82,0)</f>
        <v>0</v>
      </c>
      <c r="V86" s="21">
        <f>IF(AND(V85&gt;=$C83,V85&lt;='Generelle forutsetninger'!$B$13),$C82,0)</f>
        <v>0</v>
      </c>
      <c r="W86" s="21">
        <f>IF(AND(W85&gt;=$C83,W85&lt;='Generelle forutsetninger'!$B$13),$C82,0)</f>
        <v>0</v>
      </c>
      <c r="X86" s="21">
        <f>IF(AND(X85&gt;=$C83,X85&lt;='Generelle forutsetninger'!$B$13),$C82,0)</f>
        <v>0</v>
      </c>
      <c r="Y86" s="21">
        <f>IF(AND(Y85&gt;=$C83,Y85&lt;='Generelle forutsetninger'!$B$13),$C82,0)</f>
        <v>0</v>
      </c>
      <c r="Z86" s="21">
        <f>IF(AND(Z85&gt;=$C83,Z85&lt;='Generelle forutsetninger'!$B$13),$C82,0)</f>
        <v>0</v>
      </c>
      <c r="AA86" s="21">
        <f>IF(AND(AA85&gt;=$C83,AA85&lt;='Generelle forutsetninger'!$B$13),$C82,0)</f>
        <v>0</v>
      </c>
      <c r="AB86" s="21">
        <f>IF(AND(AB85&gt;=$C83,AB85&lt;='Generelle forutsetninger'!$B$13),$C82,0)</f>
        <v>0</v>
      </c>
      <c r="AC86" s="21">
        <f>IF(AND(AC85&gt;=$C83,AC85&lt;='Generelle forutsetninger'!$B$13),$C82,0)</f>
        <v>0</v>
      </c>
      <c r="AD86" s="21">
        <f>IF(AND(AD85&gt;=$C83,AD85&lt;='Generelle forutsetninger'!$B$13),$C82,0)</f>
        <v>0</v>
      </c>
      <c r="AE86" s="21">
        <f>IF(AND(AE85&gt;=$C83,AE85&lt;='Generelle forutsetninger'!$B$13),$C82,0)</f>
        <v>0</v>
      </c>
      <c r="AF86" s="21">
        <f>IF(AND(AF85&gt;=$C83,AF85&lt;='Generelle forutsetninger'!$B$13),$C82,0)</f>
        <v>0</v>
      </c>
      <c r="AG86" s="21">
        <f>IF(AND(AG85&gt;=$C83,AG85&lt;='Generelle forutsetninger'!$B$13),$C82,0)</f>
        <v>0</v>
      </c>
      <c r="AH86" s="21">
        <f>IF(AND(AH85&gt;=$C83,AH85&lt;='Generelle forutsetninger'!$B$13),$C82,0)</f>
        <v>0</v>
      </c>
      <c r="AI86" s="21">
        <f>IF(AND(AI85&gt;=$C83,AI85&lt;='Generelle forutsetninger'!$B$13),$C82,0)</f>
        <v>0</v>
      </c>
      <c r="AJ86" s="21">
        <f>IF(AND(AJ85&gt;=$C83,AJ85&lt;='Generelle forutsetninger'!$B$13),$C82,0)</f>
        <v>0</v>
      </c>
      <c r="AK86" s="21">
        <f>IF(AND(AK85&gt;=$C83,AK85&lt;='Generelle forutsetninger'!$B$13),$C82,0)</f>
        <v>0</v>
      </c>
      <c r="AL86" s="21">
        <f>IF(AND(AL85&gt;=$C83,AL85&lt;='Generelle forutsetninger'!$B$13),$C82,0)</f>
        <v>0</v>
      </c>
      <c r="AM86" s="21">
        <f>IF(AND(AM85&gt;=$C83,AM85&lt;='Generelle forutsetninger'!$B$13),$C82,0)</f>
        <v>0</v>
      </c>
      <c r="AN86" s="21">
        <f>IF(AND(AN85&gt;=$C83,AN85&lt;='Generelle forutsetninger'!$B$13),$C82,0)</f>
        <v>0</v>
      </c>
      <c r="AO86" s="21">
        <f>IF(AND(AO85&gt;=$C83,AO85&lt;='Generelle forutsetninger'!$B$13),$C82,0)</f>
        <v>0</v>
      </c>
      <c r="AP86" s="21">
        <f>IF(AND(AP85&gt;=$C83,AP85&lt;='Generelle forutsetninger'!$B$13),$C82,0)</f>
        <v>0</v>
      </c>
      <c r="AQ86" s="21">
        <f>IF(AND(AQ85&gt;=$C83,AQ85&lt;='Generelle forutsetninger'!$B$13),$C82,0)</f>
        <v>0</v>
      </c>
      <c r="AS86" s="26"/>
      <c r="AT86" s="26"/>
    </row>
    <row r="87" spans="1:46" x14ac:dyDescent="0.3">
      <c r="A87" s="5"/>
      <c r="B87" s="5"/>
      <c r="C87" s="28"/>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R87" s="27"/>
      <c r="AS87" s="26"/>
    </row>
    <row r="88" spans="1:46" x14ac:dyDescent="0.3">
      <c r="A88" s="10" t="s">
        <v>64</v>
      </c>
      <c r="B88" s="9" t="s">
        <v>9</v>
      </c>
      <c r="C88" s="17" t="s">
        <v>33</v>
      </c>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23"/>
      <c r="AS88" s="10"/>
    </row>
    <row r="89" spans="1:46" x14ac:dyDescent="0.3">
      <c r="A89" s="15" t="s">
        <v>57</v>
      </c>
      <c r="B89" s="5" t="s">
        <v>58</v>
      </c>
      <c r="C89" s="18"/>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23"/>
      <c r="AS89" s="10"/>
    </row>
    <row r="90" spans="1:46" x14ac:dyDescent="0.3">
      <c r="A90" s="15" t="s">
        <v>59</v>
      </c>
      <c r="B90" s="5" t="s">
        <v>41</v>
      </c>
      <c r="C90" s="18"/>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6" x14ac:dyDescent="0.3">
      <c r="A91" s="15" t="s">
        <v>60</v>
      </c>
      <c r="B91" s="5" t="s">
        <v>46</v>
      </c>
      <c r="C91" s="18"/>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6" hidden="1" x14ac:dyDescent="0.3">
      <c r="A92" s="15"/>
      <c r="B92" s="5"/>
      <c r="C92" s="2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6" hidden="1" x14ac:dyDescent="0.3">
      <c r="A93" s="9"/>
      <c r="B93" s="9"/>
      <c r="C93" s="20">
        <f>'Generelle forutsetninger'!$B$7</f>
        <v>2017</v>
      </c>
      <c r="D93" s="13">
        <f>C93+1</f>
        <v>2018</v>
      </c>
      <c r="E93" s="13">
        <f t="shared" ref="E93:AQ93" si="52">D93+1</f>
        <v>2019</v>
      </c>
      <c r="F93" s="13">
        <f t="shared" si="52"/>
        <v>2020</v>
      </c>
      <c r="G93" s="13">
        <f t="shared" si="52"/>
        <v>2021</v>
      </c>
      <c r="H93" s="13">
        <f t="shared" si="52"/>
        <v>2022</v>
      </c>
      <c r="I93" s="13">
        <f t="shared" si="52"/>
        <v>2023</v>
      </c>
      <c r="J93" s="13">
        <f t="shared" si="52"/>
        <v>2024</v>
      </c>
      <c r="K93" s="13">
        <f t="shared" si="52"/>
        <v>2025</v>
      </c>
      <c r="L93" s="13">
        <f t="shared" si="52"/>
        <v>2026</v>
      </c>
      <c r="M93" s="13">
        <f t="shared" si="52"/>
        <v>2027</v>
      </c>
      <c r="N93" s="13">
        <f t="shared" si="52"/>
        <v>2028</v>
      </c>
      <c r="O93" s="13">
        <f t="shared" si="52"/>
        <v>2029</v>
      </c>
      <c r="P93" s="13">
        <f t="shared" si="52"/>
        <v>2030</v>
      </c>
      <c r="Q93" s="13">
        <f t="shared" si="52"/>
        <v>2031</v>
      </c>
      <c r="R93" s="13">
        <f t="shared" si="52"/>
        <v>2032</v>
      </c>
      <c r="S93" s="13">
        <f t="shared" si="52"/>
        <v>2033</v>
      </c>
      <c r="T93" s="13">
        <f t="shared" si="52"/>
        <v>2034</v>
      </c>
      <c r="U93" s="13">
        <f t="shared" si="52"/>
        <v>2035</v>
      </c>
      <c r="V93" s="13">
        <f t="shared" si="52"/>
        <v>2036</v>
      </c>
      <c r="W93" s="13">
        <f t="shared" si="52"/>
        <v>2037</v>
      </c>
      <c r="X93" s="13">
        <f t="shared" si="52"/>
        <v>2038</v>
      </c>
      <c r="Y93" s="13">
        <f t="shared" si="52"/>
        <v>2039</v>
      </c>
      <c r="Z93" s="13">
        <f t="shared" si="52"/>
        <v>2040</v>
      </c>
      <c r="AA93" s="13">
        <f t="shared" si="52"/>
        <v>2041</v>
      </c>
      <c r="AB93" s="13">
        <f t="shared" si="52"/>
        <v>2042</v>
      </c>
      <c r="AC93" s="13">
        <f t="shared" si="52"/>
        <v>2043</v>
      </c>
      <c r="AD93" s="13">
        <f t="shared" si="52"/>
        <v>2044</v>
      </c>
      <c r="AE93" s="13">
        <f t="shared" si="52"/>
        <v>2045</v>
      </c>
      <c r="AF93" s="13">
        <f t="shared" si="52"/>
        <v>2046</v>
      </c>
      <c r="AG93" s="13">
        <f t="shared" si="52"/>
        <v>2047</v>
      </c>
      <c r="AH93" s="13">
        <f t="shared" si="52"/>
        <v>2048</v>
      </c>
      <c r="AI93" s="13">
        <f t="shared" si="52"/>
        <v>2049</v>
      </c>
      <c r="AJ93" s="13">
        <f t="shared" si="52"/>
        <v>2050</v>
      </c>
      <c r="AK93" s="13">
        <f t="shared" si="52"/>
        <v>2051</v>
      </c>
      <c r="AL93" s="13">
        <f t="shared" si="52"/>
        <v>2052</v>
      </c>
      <c r="AM93" s="13">
        <f t="shared" si="52"/>
        <v>2053</v>
      </c>
      <c r="AN93" s="13">
        <f t="shared" si="52"/>
        <v>2054</v>
      </c>
      <c r="AO93" s="13">
        <f t="shared" si="52"/>
        <v>2055</v>
      </c>
      <c r="AP93" s="13">
        <f t="shared" si="52"/>
        <v>2056</v>
      </c>
      <c r="AQ93" s="13">
        <f t="shared" si="52"/>
        <v>2057</v>
      </c>
    </row>
    <row r="94" spans="1:46" hidden="1" x14ac:dyDescent="0.3">
      <c r="A94" s="5" t="s">
        <v>40</v>
      </c>
      <c r="B94" s="5" t="s">
        <v>41</v>
      </c>
      <c r="C94" s="97">
        <f>IF(AND(C93&gt;=$C91,C93&lt;='Generelle forutsetninger'!$B$13),$C90,0)</f>
        <v>0</v>
      </c>
      <c r="D94" s="21">
        <f>IF(AND(D93&gt;=$C91,D93&lt;='Generelle forutsetninger'!$B$13),$C90,0)</f>
        <v>0</v>
      </c>
      <c r="E94" s="21">
        <f>IF(AND(E93&gt;=$C91,E93&lt;='Generelle forutsetninger'!$B$13),$C90,0)</f>
        <v>0</v>
      </c>
      <c r="F94" s="21">
        <f>IF(AND(F93&gt;=$C91,F93&lt;='Generelle forutsetninger'!$B$13),$C90,0)</f>
        <v>0</v>
      </c>
      <c r="G94" s="21">
        <f>IF(AND(G93&gt;=$C91,G93&lt;='Generelle forutsetninger'!$B$13),$C90,0)</f>
        <v>0</v>
      </c>
      <c r="H94" s="21">
        <f>IF(AND(H93&gt;=$C91,H93&lt;='Generelle forutsetninger'!$B$13),$C90,0)</f>
        <v>0</v>
      </c>
      <c r="I94" s="21">
        <f>IF(AND(I93&gt;=$C91,I93&lt;='Generelle forutsetninger'!$B$13),$C90,0)</f>
        <v>0</v>
      </c>
      <c r="J94" s="21">
        <f>IF(AND(J93&gt;=$C91,J93&lt;='Generelle forutsetninger'!$B$13),$C90,0)</f>
        <v>0</v>
      </c>
      <c r="K94" s="21">
        <f>IF(AND(K93&gt;=$C91,K93&lt;='Generelle forutsetninger'!$B$13),$C90,0)</f>
        <v>0</v>
      </c>
      <c r="L94" s="21">
        <f>IF(AND(L93&gt;=$C91,L93&lt;='Generelle forutsetninger'!$B$13),$C90,0)</f>
        <v>0</v>
      </c>
      <c r="M94" s="21">
        <f>IF(AND(M93&gt;=$C91,M93&lt;='Generelle forutsetninger'!$B$13),$C90,0)</f>
        <v>0</v>
      </c>
      <c r="N94" s="21">
        <f>IF(AND(N93&gt;=$C91,N93&lt;='Generelle forutsetninger'!$B$13),$C90,0)</f>
        <v>0</v>
      </c>
      <c r="O94" s="21">
        <f>IF(AND(O93&gt;=$C91,O93&lt;='Generelle forutsetninger'!$B$13),$C90,0)</f>
        <v>0</v>
      </c>
      <c r="P94" s="21">
        <f>IF(AND(P93&gt;=$C91,P93&lt;='Generelle forutsetninger'!$B$13),$C90,0)</f>
        <v>0</v>
      </c>
      <c r="Q94" s="21">
        <f>IF(AND(Q93&gt;=$C91,Q93&lt;='Generelle forutsetninger'!$B$13),$C90,0)</f>
        <v>0</v>
      </c>
      <c r="R94" s="21">
        <f>IF(AND(R93&gt;=$C91,R93&lt;='Generelle forutsetninger'!$B$13),$C90,0)</f>
        <v>0</v>
      </c>
      <c r="S94" s="21">
        <f>IF(AND(S93&gt;=$C91,S93&lt;='Generelle forutsetninger'!$B$13),$C90,0)</f>
        <v>0</v>
      </c>
      <c r="T94" s="21">
        <f>IF(AND(T93&gt;=$C91,T93&lt;='Generelle forutsetninger'!$B$13),$C90,0)</f>
        <v>0</v>
      </c>
      <c r="U94" s="21">
        <f>IF(AND(U93&gt;=$C91,U93&lt;='Generelle forutsetninger'!$B$13),$C90,0)</f>
        <v>0</v>
      </c>
      <c r="V94" s="21">
        <f>IF(AND(V93&gt;=$C91,V93&lt;='Generelle forutsetninger'!$B$13),$C90,0)</f>
        <v>0</v>
      </c>
      <c r="W94" s="21">
        <f>IF(AND(W93&gt;=$C91,W93&lt;='Generelle forutsetninger'!$B$13),$C90,0)</f>
        <v>0</v>
      </c>
      <c r="X94" s="21">
        <f>IF(AND(X93&gt;=$C91,X93&lt;='Generelle forutsetninger'!$B$13),$C90,0)</f>
        <v>0</v>
      </c>
      <c r="Y94" s="21">
        <f>IF(AND(Y93&gt;=$C91,Y93&lt;='Generelle forutsetninger'!$B$13),$C90,0)</f>
        <v>0</v>
      </c>
      <c r="Z94" s="21">
        <f>IF(AND(Z93&gt;=$C91,Z93&lt;='Generelle forutsetninger'!$B$13),$C90,0)</f>
        <v>0</v>
      </c>
      <c r="AA94" s="21">
        <f>IF(AND(AA93&gt;=$C91,AA93&lt;='Generelle forutsetninger'!$B$13),$C90,0)</f>
        <v>0</v>
      </c>
      <c r="AB94" s="21">
        <f>IF(AND(AB93&gt;=$C91,AB93&lt;='Generelle forutsetninger'!$B$13),$C90,0)</f>
        <v>0</v>
      </c>
      <c r="AC94" s="21">
        <f>IF(AND(AC93&gt;=$C91,AC93&lt;='Generelle forutsetninger'!$B$13),$C90,0)</f>
        <v>0</v>
      </c>
      <c r="AD94" s="21">
        <f>IF(AND(AD93&gt;=$C91,AD93&lt;='Generelle forutsetninger'!$B$13),$C90,0)</f>
        <v>0</v>
      </c>
      <c r="AE94" s="21">
        <f>IF(AND(AE93&gt;=$C91,AE93&lt;='Generelle forutsetninger'!$B$13),$C90,0)</f>
        <v>0</v>
      </c>
      <c r="AF94" s="21">
        <f>IF(AND(AF93&gt;=$C91,AF93&lt;='Generelle forutsetninger'!$B$13),$C90,0)</f>
        <v>0</v>
      </c>
      <c r="AG94" s="21">
        <f>IF(AND(AG93&gt;=$C91,AG93&lt;='Generelle forutsetninger'!$B$13),$C90,0)</f>
        <v>0</v>
      </c>
      <c r="AH94" s="21">
        <f>IF(AND(AH93&gt;=$C91,AH93&lt;='Generelle forutsetninger'!$B$13),$C90,0)</f>
        <v>0</v>
      </c>
      <c r="AI94" s="21">
        <f>IF(AND(AI93&gt;=$C91,AI93&lt;='Generelle forutsetninger'!$B$13),$C90,0)</f>
        <v>0</v>
      </c>
      <c r="AJ94" s="21">
        <f>IF(AND(AJ93&gt;=$C91,AJ93&lt;='Generelle forutsetninger'!$B$13),$C90,0)</f>
        <v>0</v>
      </c>
      <c r="AK94" s="21">
        <f>IF(AND(AK93&gt;=$C91,AK93&lt;='Generelle forutsetninger'!$B$13),$C90,0)</f>
        <v>0</v>
      </c>
      <c r="AL94" s="21">
        <f>IF(AND(AL93&gt;=$C91,AL93&lt;='Generelle forutsetninger'!$B$13),$C90,0)</f>
        <v>0</v>
      </c>
      <c r="AM94" s="21">
        <f>IF(AND(AM93&gt;=$C91,AM93&lt;='Generelle forutsetninger'!$B$13),$C90,0)</f>
        <v>0</v>
      </c>
      <c r="AN94" s="21">
        <f>IF(AND(AN93&gt;=$C91,AN93&lt;='Generelle forutsetninger'!$B$13),$C90,0)</f>
        <v>0</v>
      </c>
      <c r="AO94" s="21">
        <f>IF(AND(AO93&gt;=$C91,AO93&lt;='Generelle forutsetninger'!$B$13),$C90,0)</f>
        <v>0</v>
      </c>
      <c r="AP94" s="21">
        <f>IF(AND(AP93&gt;=$C91,AP93&lt;='Generelle forutsetninger'!$B$13),$C90,0)</f>
        <v>0</v>
      </c>
      <c r="AQ94" s="21">
        <f>IF(AND(AQ93&gt;=$C91,AQ93&lt;='Generelle forutsetninger'!$B$13),$C90,0)</f>
        <v>0</v>
      </c>
    </row>
    <row r="95" spans="1:46" ht="15" thickBot="1" x14ac:dyDescent="0.35"/>
    <row r="96" spans="1:46" x14ac:dyDescent="0.3">
      <c r="A96" s="73"/>
      <c r="B96" s="74"/>
      <c r="C96" s="99"/>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5"/>
    </row>
    <row r="97" spans="1:44" ht="21" x14ac:dyDescent="0.4">
      <c r="A97" s="55" t="s">
        <v>65</v>
      </c>
      <c r="B97" s="62"/>
      <c r="C97" s="100"/>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9"/>
    </row>
    <row r="98" spans="1:44" x14ac:dyDescent="0.3">
      <c r="A98" s="57" t="s">
        <v>189</v>
      </c>
      <c r="B98" s="58" t="s">
        <v>66</v>
      </c>
      <c r="C98" s="59">
        <f>'Generelle forutsetninger'!B7</f>
        <v>2017</v>
      </c>
      <c r="D98" s="60">
        <f>C98+1</f>
        <v>2018</v>
      </c>
      <c r="E98" s="60">
        <f t="shared" ref="E98:AQ98" si="53">D98+1</f>
        <v>2019</v>
      </c>
      <c r="F98" s="60">
        <f t="shared" si="53"/>
        <v>2020</v>
      </c>
      <c r="G98" s="60">
        <f t="shared" si="53"/>
        <v>2021</v>
      </c>
      <c r="H98" s="60">
        <f t="shared" si="53"/>
        <v>2022</v>
      </c>
      <c r="I98" s="60">
        <f t="shared" si="53"/>
        <v>2023</v>
      </c>
      <c r="J98" s="60">
        <f t="shared" si="53"/>
        <v>2024</v>
      </c>
      <c r="K98" s="60">
        <f t="shared" si="53"/>
        <v>2025</v>
      </c>
      <c r="L98" s="60">
        <f t="shared" si="53"/>
        <v>2026</v>
      </c>
      <c r="M98" s="60">
        <f t="shared" si="53"/>
        <v>2027</v>
      </c>
      <c r="N98" s="60">
        <f t="shared" si="53"/>
        <v>2028</v>
      </c>
      <c r="O98" s="60">
        <f t="shared" si="53"/>
        <v>2029</v>
      </c>
      <c r="P98" s="60">
        <f t="shared" si="53"/>
        <v>2030</v>
      </c>
      <c r="Q98" s="60">
        <f t="shared" si="53"/>
        <v>2031</v>
      </c>
      <c r="R98" s="60">
        <f t="shared" si="53"/>
        <v>2032</v>
      </c>
      <c r="S98" s="60">
        <f t="shared" si="53"/>
        <v>2033</v>
      </c>
      <c r="T98" s="60">
        <f t="shared" si="53"/>
        <v>2034</v>
      </c>
      <c r="U98" s="60">
        <f t="shared" si="53"/>
        <v>2035</v>
      </c>
      <c r="V98" s="60">
        <f t="shared" si="53"/>
        <v>2036</v>
      </c>
      <c r="W98" s="60">
        <f t="shared" si="53"/>
        <v>2037</v>
      </c>
      <c r="X98" s="60">
        <f t="shared" si="53"/>
        <v>2038</v>
      </c>
      <c r="Y98" s="60">
        <f t="shared" si="53"/>
        <v>2039</v>
      </c>
      <c r="Z98" s="60">
        <f t="shared" si="53"/>
        <v>2040</v>
      </c>
      <c r="AA98" s="60">
        <f t="shared" si="53"/>
        <v>2041</v>
      </c>
      <c r="AB98" s="60">
        <f t="shared" si="53"/>
        <v>2042</v>
      </c>
      <c r="AC98" s="60">
        <f t="shared" si="53"/>
        <v>2043</v>
      </c>
      <c r="AD98" s="60">
        <f t="shared" si="53"/>
        <v>2044</v>
      </c>
      <c r="AE98" s="60">
        <f t="shared" si="53"/>
        <v>2045</v>
      </c>
      <c r="AF98" s="60">
        <f t="shared" si="53"/>
        <v>2046</v>
      </c>
      <c r="AG98" s="60">
        <f t="shared" si="53"/>
        <v>2047</v>
      </c>
      <c r="AH98" s="60">
        <f t="shared" si="53"/>
        <v>2048</v>
      </c>
      <c r="AI98" s="60">
        <f t="shared" si="53"/>
        <v>2049</v>
      </c>
      <c r="AJ98" s="60">
        <f t="shared" si="53"/>
        <v>2050</v>
      </c>
      <c r="AK98" s="60">
        <f t="shared" si="53"/>
        <v>2051</v>
      </c>
      <c r="AL98" s="60">
        <f t="shared" si="53"/>
        <v>2052</v>
      </c>
      <c r="AM98" s="60">
        <f t="shared" si="53"/>
        <v>2053</v>
      </c>
      <c r="AN98" s="60">
        <f t="shared" si="53"/>
        <v>2054</v>
      </c>
      <c r="AO98" s="60">
        <f t="shared" si="53"/>
        <v>2055</v>
      </c>
      <c r="AP98" s="60">
        <f t="shared" si="53"/>
        <v>2056</v>
      </c>
      <c r="AQ98" s="61">
        <f t="shared" si="53"/>
        <v>2057</v>
      </c>
    </row>
    <row r="99" spans="1:44" s="5" customFormat="1" x14ac:dyDescent="0.3">
      <c r="A99" s="76" t="str">
        <f>A2</f>
        <v>Tidsbesparelse i virksomheten</v>
      </c>
      <c r="B99" s="62" t="s">
        <v>41</v>
      </c>
      <c r="C99" s="101">
        <f t="shared" ref="C99:AQ99" si="54">C8</f>
        <v>0</v>
      </c>
      <c r="D99" s="77">
        <f t="shared" si="54"/>
        <v>0</v>
      </c>
      <c r="E99" s="77">
        <f t="shared" si="54"/>
        <v>0</v>
      </c>
      <c r="F99" s="77">
        <f t="shared" si="54"/>
        <v>0</v>
      </c>
      <c r="G99" s="77">
        <f t="shared" si="54"/>
        <v>0</v>
      </c>
      <c r="H99" s="77">
        <f t="shared" si="54"/>
        <v>0</v>
      </c>
      <c r="I99" s="77">
        <f t="shared" si="54"/>
        <v>0</v>
      </c>
      <c r="J99" s="77">
        <f t="shared" si="54"/>
        <v>0</v>
      </c>
      <c r="K99" s="77">
        <f t="shared" si="54"/>
        <v>0</v>
      </c>
      <c r="L99" s="77">
        <f t="shared" si="54"/>
        <v>0</v>
      </c>
      <c r="M99" s="77">
        <f t="shared" si="54"/>
        <v>0</v>
      </c>
      <c r="N99" s="77">
        <f t="shared" si="54"/>
        <v>0</v>
      </c>
      <c r="O99" s="77">
        <f t="shared" si="54"/>
        <v>0</v>
      </c>
      <c r="P99" s="77">
        <f t="shared" si="54"/>
        <v>0</v>
      </c>
      <c r="Q99" s="77">
        <f t="shared" si="54"/>
        <v>0</v>
      </c>
      <c r="R99" s="77">
        <f t="shared" si="54"/>
        <v>0</v>
      </c>
      <c r="S99" s="77">
        <f t="shared" si="54"/>
        <v>0</v>
      </c>
      <c r="T99" s="77">
        <f t="shared" si="54"/>
        <v>0</v>
      </c>
      <c r="U99" s="77">
        <f t="shared" si="54"/>
        <v>0</v>
      </c>
      <c r="V99" s="77">
        <f t="shared" si="54"/>
        <v>0</v>
      </c>
      <c r="W99" s="77">
        <f t="shared" si="54"/>
        <v>0</v>
      </c>
      <c r="X99" s="77">
        <f t="shared" si="54"/>
        <v>0</v>
      </c>
      <c r="Y99" s="77">
        <f t="shared" si="54"/>
        <v>0</v>
      </c>
      <c r="Z99" s="77">
        <f t="shared" si="54"/>
        <v>0</v>
      </c>
      <c r="AA99" s="77">
        <f t="shared" si="54"/>
        <v>0</v>
      </c>
      <c r="AB99" s="77">
        <f t="shared" si="54"/>
        <v>0</v>
      </c>
      <c r="AC99" s="77">
        <f t="shared" si="54"/>
        <v>0</v>
      </c>
      <c r="AD99" s="77">
        <f t="shared" si="54"/>
        <v>0</v>
      </c>
      <c r="AE99" s="77">
        <f t="shared" si="54"/>
        <v>0</v>
      </c>
      <c r="AF99" s="77">
        <f t="shared" si="54"/>
        <v>0</v>
      </c>
      <c r="AG99" s="77">
        <f t="shared" si="54"/>
        <v>0</v>
      </c>
      <c r="AH99" s="77">
        <f t="shared" si="54"/>
        <v>0</v>
      </c>
      <c r="AI99" s="77">
        <f t="shared" si="54"/>
        <v>0</v>
      </c>
      <c r="AJ99" s="77">
        <f t="shared" si="54"/>
        <v>0</v>
      </c>
      <c r="AK99" s="77">
        <f t="shared" si="54"/>
        <v>0</v>
      </c>
      <c r="AL99" s="77">
        <f t="shared" si="54"/>
        <v>0</v>
      </c>
      <c r="AM99" s="77">
        <f t="shared" si="54"/>
        <v>0</v>
      </c>
      <c r="AN99" s="77">
        <f t="shared" si="54"/>
        <v>0</v>
      </c>
      <c r="AO99" s="77">
        <f t="shared" si="54"/>
        <v>0</v>
      </c>
      <c r="AP99" s="77">
        <f t="shared" si="54"/>
        <v>0</v>
      </c>
      <c r="AQ99" s="77">
        <f t="shared" si="54"/>
        <v>0</v>
      </c>
      <c r="AR99" s="24"/>
    </row>
    <row r="100" spans="1:44" s="5" customFormat="1" x14ac:dyDescent="0.3">
      <c r="A100" s="76" t="str">
        <f>A11</f>
        <v>Reduksjon i drift- og vedlikeholdskostnader</v>
      </c>
      <c r="B100" s="62" t="s">
        <v>43</v>
      </c>
      <c r="C100" s="101">
        <f t="shared" ref="C100:AQ100" si="55">C16</f>
        <v>0</v>
      </c>
      <c r="D100" s="77">
        <f t="shared" si="55"/>
        <v>0</v>
      </c>
      <c r="E100" s="77">
        <f t="shared" si="55"/>
        <v>0</v>
      </c>
      <c r="F100" s="77">
        <f t="shared" si="55"/>
        <v>0</v>
      </c>
      <c r="G100" s="77">
        <f t="shared" si="55"/>
        <v>0</v>
      </c>
      <c r="H100" s="77">
        <f t="shared" si="55"/>
        <v>0</v>
      </c>
      <c r="I100" s="77">
        <f t="shared" si="55"/>
        <v>0</v>
      </c>
      <c r="J100" s="77">
        <f t="shared" si="55"/>
        <v>0</v>
      </c>
      <c r="K100" s="77">
        <f t="shared" si="55"/>
        <v>0</v>
      </c>
      <c r="L100" s="77">
        <f t="shared" si="55"/>
        <v>0</v>
      </c>
      <c r="M100" s="77">
        <f t="shared" si="55"/>
        <v>0</v>
      </c>
      <c r="N100" s="77">
        <f t="shared" si="55"/>
        <v>0</v>
      </c>
      <c r="O100" s="77">
        <f t="shared" si="55"/>
        <v>0</v>
      </c>
      <c r="P100" s="77">
        <f t="shared" si="55"/>
        <v>0</v>
      </c>
      <c r="Q100" s="77">
        <f t="shared" si="55"/>
        <v>0</v>
      </c>
      <c r="R100" s="77">
        <f t="shared" si="55"/>
        <v>0</v>
      </c>
      <c r="S100" s="77">
        <f t="shared" si="55"/>
        <v>0</v>
      </c>
      <c r="T100" s="77">
        <f t="shared" si="55"/>
        <v>0</v>
      </c>
      <c r="U100" s="77">
        <f t="shared" si="55"/>
        <v>0</v>
      </c>
      <c r="V100" s="77">
        <f t="shared" si="55"/>
        <v>0</v>
      </c>
      <c r="W100" s="77">
        <f t="shared" si="55"/>
        <v>0</v>
      </c>
      <c r="X100" s="77">
        <f t="shared" si="55"/>
        <v>0</v>
      </c>
      <c r="Y100" s="77">
        <f t="shared" si="55"/>
        <v>0</v>
      </c>
      <c r="Z100" s="77">
        <f t="shared" si="55"/>
        <v>0</v>
      </c>
      <c r="AA100" s="77">
        <f t="shared" si="55"/>
        <v>0</v>
      </c>
      <c r="AB100" s="77">
        <f t="shared" si="55"/>
        <v>0</v>
      </c>
      <c r="AC100" s="77">
        <f t="shared" si="55"/>
        <v>0</v>
      </c>
      <c r="AD100" s="77">
        <f t="shared" si="55"/>
        <v>0</v>
      </c>
      <c r="AE100" s="77">
        <f t="shared" si="55"/>
        <v>0</v>
      </c>
      <c r="AF100" s="77">
        <f t="shared" si="55"/>
        <v>0</v>
      </c>
      <c r="AG100" s="77">
        <f t="shared" si="55"/>
        <v>0</v>
      </c>
      <c r="AH100" s="77">
        <f t="shared" si="55"/>
        <v>0</v>
      </c>
      <c r="AI100" s="77">
        <f t="shared" si="55"/>
        <v>0</v>
      </c>
      <c r="AJ100" s="77">
        <f t="shared" si="55"/>
        <v>0</v>
      </c>
      <c r="AK100" s="77">
        <f t="shared" si="55"/>
        <v>0</v>
      </c>
      <c r="AL100" s="77">
        <f t="shared" si="55"/>
        <v>0</v>
      </c>
      <c r="AM100" s="77">
        <f t="shared" si="55"/>
        <v>0</v>
      </c>
      <c r="AN100" s="77">
        <f t="shared" si="55"/>
        <v>0</v>
      </c>
      <c r="AO100" s="77">
        <f t="shared" si="55"/>
        <v>0</v>
      </c>
      <c r="AP100" s="77">
        <f t="shared" si="55"/>
        <v>0</v>
      </c>
      <c r="AQ100" s="77">
        <f t="shared" si="55"/>
        <v>0</v>
      </c>
      <c r="AR100" s="24"/>
    </row>
    <row r="101" spans="1:44" ht="16.2" customHeight="1" thickBot="1" x14ac:dyDescent="0.35">
      <c r="A101" s="63" t="s">
        <v>144</v>
      </c>
      <c r="B101" s="64" t="s">
        <v>43</v>
      </c>
      <c r="C101" s="102">
        <f t="shared" ref="C101:AQ101" si="56">SUM(C99:C100)</f>
        <v>0</v>
      </c>
      <c r="D101" s="65">
        <f t="shared" si="56"/>
        <v>0</v>
      </c>
      <c r="E101" s="65">
        <f t="shared" si="56"/>
        <v>0</v>
      </c>
      <c r="F101" s="65">
        <f t="shared" si="56"/>
        <v>0</v>
      </c>
      <c r="G101" s="65">
        <f t="shared" si="56"/>
        <v>0</v>
      </c>
      <c r="H101" s="65">
        <f t="shared" si="56"/>
        <v>0</v>
      </c>
      <c r="I101" s="65">
        <f t="shared" si="56"/>
        <v>0</v>
      </c>
      <c r="J101" s="65">
        <f t="shared" si="56"/>
        <v>0</v>
      </c>
      <c r="K101" s="65">
        <f t="shared" si="56"/>
        <v>0</v>
      </c>
      <c r="L101" s="65">
        <f t="shared" si="56"/>
        <v>0</v>
      </c>
      <c r="M101" s="65">
        <f t="shared" si="56"/>
        <v>0</v>
      </c>
      <c r="N101" s="65">
        <f t="shared" si="56"/>
        <v>0</v>
      </c>
      <c r="O101" s="65">
        <f t="shared" si="56"/>
        <v>0</v>
      </c>
      <c r="P101" s="65">
        <f t="shared" si="56"/>
        <v>0</v>
      </c>
      <c r="Q101" s="65">
        <f t="shared" si="56"/>
        <v>0</v>
      </c>
      <c r="R101" s="65">
        <f t="shared" si="56"/>
        <v>0</v>
      </c>
      <c r="S101" s="65">
        <f t="shared" si="56"/>
        <v>0</v>
      </c>
      <c r="T101" s="65">
        <f t="shared" si="56"/>
        <v>0</v>
      </c>
      <c r="U101" s="65">
        <f t="shared" si="56"/>
        <v>0</v>
      </c>
      <c r="V101" s="65">
        <f t="shared" si="56"/>
        <v>0</v>
      </c>
      <c r="W101" s="65">
        <f t="shared" si="56"/>
        <v>0</v>
      </c>
      <c r="X101" s="65">
        <f t="shared" si="56"/>
        <v>0</v>
      </c>
      <c r="Y101" s="65">
        <f t="shared" si="56"/>
        <v>0</v>
      </c>
      <c r="Z101" s="65">
        <f t="shared" si="56"/>
        <v>0</v>
      </c>
      <c r="AA101" s="65">
        <f t="shared" si="56"/>
        <v>0</v>
      </c>
      <c r="AB101" s="65">
        <f t="shared" si="56"/>
        <v>0</v>
      </c>
      <c r="AC101" s="65">
        <f t="shared" si="56"/>
        <v>0</v>
      </c>
      <c r="AD101" s="65">
        <f t="shared" si="56"/>
        <v>0</v>
      </c>
      <c r="AE101" s="65">
        <f t="shared" si="56"/>
        <v>0</v>
      </c>
      <c r="AF101" s="65">
        <f t="shared" si="56"/>
        <v>0</v>
      </c>
      <c r="AG101" s="65">
        <f t="shared" si="56"/>
        <v>0</v>
      </c>
      <c r="AH101" s="65">
        <f t="shared" si="56"/>
        <v>0</v>
      </c>
      <c r="AI101" s="65">
        <f t="shared" si="56"/>
        <v>0</v>
      </c>
      <c r="AJ101" s="65">
        <f t="shared" si="56"/>
        <v>0</v>
      </c>
      <c r="AK101" s="65">
        <f t="shared" si="56"/>
        <v>0</v>
      </c>
      <c r="AL101" s="65">
        <f t="shared" si="56"/>
        <v>0</v>
      </c>
      <c r="AM101" s="65">
        <f t="shared" si="56"/>
        <v>0</v>
      </c>
      <c r="AN101" s="65">
        <f t="shared" si="56"/>
        <v>0</v>
      </c>
      <c r="AO101" s="65">
        <f t="shared" si="56"/>
        <v>0</v>
      </c>
      <c r="AP101" s="65">
        <f t="shared" si="56"/>
        <v>0</v>
      </c>
      <c r="AQ101" s="65">
        <f t="shared" si="56"/>
        <v>0</v>
      </c>
    </row>
    <row r="102" spans="1:44" ht="16.2" customHeight="1" thickTop="1" x14ac:dyDescent="0.3">
      <c r="A102" s="67"/>
      <c r="B102" s="62"/>
      <c r="C102" s="100"/>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8"/>
    </row>
    <row r="103" spans="1:44" x14ac:dyDescent="0.3">
      <c r="A103" s="57" t="s">
        <v>188</v>
      </c>
      <c r="B103" s="58"/>
      <c r="C103" s="59"/>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1"/>
    </row>
    <row r="104" spans="1:44" s="5" customFormat="1" x14ac:dyDescent="0.3">
      <c r="A104" s="76" t="str">
        <f>A20</f>
        <v>Tidsbesparelse i øvrig offentlig sektor - i kommunene</v>
      </c>
      <c r="B104" s="62" t="s">
        <v>41</v>
      </c>
      <c r="C104" s="101">
        <f>C29</f>
        <v>0</v>
      </c>
      <c r="D104" s="77">
        <f>D29</f>
        <v>44936141.376027629</v>
      </c>
      <c r="E104" s="77">
        <f t="shared" ref="E104:AQ104" si="57">E29</f>
        <v>158309526.77728561</v>
      </c>
      <c r="F104" s="77">
        <f t="shared" si="57"/>
        <v>199818992.79201987</v>
      </c>
      <c r="G104" s="77">
        <f t="shared" si="57"/>
        <v>233557661.19036478</v>
      </c>
      <c r="H104" s="77">
        <f t="shared" si="57"/>
        <v>257098716.38727891</v>
      </c>
      <c r="I104" s="77">
        <f t="shared" si="57"/>
        <v>266299590.69561714</v>
      </c>
      <c r="J104" s="77">
        <f t="shared" si="57"/>
        <v>269761485.37466013</v>
      </c>
      <c r="K104" s="77">
        <f t="shared" si="57"/>
        <v>273268384.68453074</v>
      </c>
      <c r="L104" s="77">
        <f t="shared" si="57"/>
        <v>276820873.68542963</v>
      </c>
      <c r="M104" s="77">
        <f t="shared" si="57"/>
        <v>280419545.04334021</v>
      </c>
      <c r="N104" s="77">
        <f t="shared" si="57"/>
        <v>284064999.12890357</v>
      </c>
      <c r="O104" s="77">
        <f t="shared" si="57"/>
        <v>0</v>
      </c>
      <c r="P104" s="77">
        <f t="shared" si="57"/>
        <v>0</v>
      </c>
      <c r="Q104" s="77">
        <f t="shared" si="57"/>
        <v>0</v>
      </c>
      <c r="R104" s="77">
        <f t="shared" si="57"/>
        <v>0</v>
      </c>
      <c r="S104" s="77">
        <f t="shared" si="57"/>
        <v>0</v>
      </c>
      <c r="T104" s="77">
        <f t="shared" si="57"/>
        <v>0</v>
      </c>
      <c r="U104" s="77">
        <f t="shared" si="57"/>
        <v>0</v>
      </c>
      <c r="V104" s="77">
        <f t="shared" si="57"/>
        <v>0</v>
      </c>
      <c r="W104" s="77">
        <f t="shared" si="57"/>
        <v>0</v>
      </c>
      <c r="X104" s="77">
        <f t="shared" si="57"/>
        <v>0</v>
      </c>
      <c r="Y104" s="77">
        <f t="shared" si="57"/>
        <v>0</v>
      </c>
      <c r="Z104" s="77">
        <f t="shared" si="57"/>
        <v>0</v>
      </c>
      <c r="AA104" s="77">
        <f t="shared" si="57"/>
        <v>0</v>
      </c>
      <c r="AB104" s="77">
        <f t="shared" si="57"/>
        <v>0</v>
      </c>
      <c r="AC104" s="77">
        <f t="shared" si="57"/>
        <v>0</v>
      </c>
      <c r="AD104" s="77">
        <f t="shared" si="57"/>
        <v>0</v>
      </c>
      <c r="AE104" s="77">
        <f t="shared" si="57"/>
        <v>0</v>
      </c>
      <c r="AF104" s="77">
        <f t="shared" si="57"/>
        <v>0</v>
      </c>
      <c r="AG104" s="77">
        <f t="shared" si="57"/>
        <v>0</v>
      </c>
      <c r="AH104" s="77">
        <f t="shared" si="57"/>
        <v>0</v>
      </c>
      <c r="AI104" s="77">
        <f t="shared" si="57"/>
        <v>0</v>
      </c>
      <c r="AJ104" s="77">
        <f t="shared" si="57"/>
        <v>0</v>
      </c>
      <c r="AK104" s="77">
        <f t="shared" si="57"/>
        <v>0</v>
      </c>
      <c r="AL104" s="77">
        <f t="shared" si="57"/>
        <v>0</v>
      </c>
      <c r="AM104" s="77">
        <f t="shared" si="57"/>
        <v>0</v>
      </c>
      <c r="AN104" s="77">
        <f t="shared" si="57"/>
        <v>0</v>
      </c>
      <c r="AO104" s="77">
        <f t="shared" si="57"/>
        <v>0</v>
      </c>
      <c r="AP104" s="77">
        <f t="shared" si="57"/>
        <v>0</v>
      </c>
      <c r="AQ104" s="77">
        <f t="shared" si="57"/>
        <v>0</v>
      </c>
      <c r="AR104" s="24"/>
    </row>
    <row r="105" spans="1:44" s="5" customFormat="1" x14ac:dyDescent="0.3">
      <c r="A105" s="76" t="str">
        <f>A33</f>
        <v>Reduksjon i drift- og vedlikeholdskostnader i øvrig offentlig sektor - i kommunene</v>
      </c>
      <c r="B105" s="62" t="s">
        <v>43</v>
      </c>
      <c r="C105" s="101">
        <f t="shared" ref="C105:AQ105" si="58">C38</f>
        <v>0</v>
      </c>
      <c r="D105" s="77">
        <f t="shared" si="58"/>
        <v>0</v>
      </c>
      <c r="E105" s="77">
        <f t="shared" si="58"/>
        <v>0</v>
      </c>
      <c r="F105" s="77">
        <f t="shared" si="58"/>
        <v>0</v>
      </c>
      <c r="G105" s="77">
        <f t="shared" si="58"/>
        <v>0</v>
      </c>
      <c r="H105" s="77">
        <f t="shared" si="58"/>
        <v>0</v>
      </c>
      <c r="I105" s="77">
        <f t="shared" si="58"/>
        <v>0</v>
      </c>
      <c r="J105" s="77">
        <f t="shared" si="58"/>
        <v>0</v>
      </c>
      <c r="K105" s="77">
        <f t="shared" si="58"/>
        <v>0</v>
      </c>
      <c r="L105" s="77">
        <f t="shared" si="58"/>
        <v>0</v>
      </c>
      <c r="M105" s="77">
        <f t="shared" si="58"/>
        <v>0</v>
      </c>
      <c r="N105" s="77">
        <f t="shared" si="58"/>
        <v>0</v>
      </c>
      <c r="O105" s="77">
        <f t="shared" si="58"/>
        <v>0</v>
      </c>
      <c r="P105" s="77">
        <f t="shared" si="58"/>
        <v>0</v>
      </c>
      <c r="Q105" s="77">
        <f t="shared" si="58"/>
        <v>0</v>
      </c>
      <c r="R105" s="77">
        <f t="shared" si="58"/>
        <v>0</v>
      </c>
      <c r="S105" s="77">
        <f t="shared" si="58"/>
        <v>0</v>
      </c>
      <c r="T105" s="77">
        <f t="shared" si="58"/>
        <v>0</v>
      </c>
      <c r="U105" s="77">
        <f t="shared" si="58"/>
        <v>0</v>
      </c>
      <c r="V105" s="77">
        <f t="shared" si="58"/>
        <v>0</v>
      </c>
      <c r="W105" s="77">
        <f t="shared" si="58"/>
        <v>0</v>
      </c>
      <c r="X105" s="77">
        <f t="shared" si="58"/>
        <v>0</v>
      </c>
      <c r="Y105" s="77">
        <f t="shared" si="58"/>
        <v>0</v>
      </c>
      <c r="Z105" s="77">
        <f t="shared" si="58"/>
        <v>0</v>
      </c>
      <c r="AA105" s="77">
        <f t="shared" si="58"/>
        <v>0</v>
      </c>
      <c r="AB105" s="77">
        <f t="shared" si="58"/>
        <v>0</v>
      </c>
      <c r="AC105" s="77">
        <f t="shared" si="58"/>
        <v>0</v>
      </c>
      <c r="AD105" s="77">
        <f t="shared" si="58"/>
        <v>0</v>
      </c>
      <c r="AE105" s="77">
        <f t="shared" si="58"/>
        <v>0</v>
      </c>
      <c r="AF105" s="77">
        <f t="shared" si="58"/>
        <v>0</v>
      </c>
      <c r="AG105" s="77">
        <f t="shared" si="58"/>
        <v>0</v>
      </c>
      <c r="AH105" s="77">
        <f t="shared" si="58"/>
        <v>0</v>
      </c>
      <c r="AI105" s="77">
        <f t="shared" si="58"/>
        <v>0</v>
      </c>
      <c r="AJ105" s="77">
        <f t="shared" si="58"/>
        <v>0</v>
      </c>
      <c r="AK105" s="77">
        <f t="shared" si="58"/>
        <v>0</v>
      </c>
      <c r="AL105" s="77">
        <f t="shared" si="58"/>
        <v>0</v>
      </c>
      <c r="AM105" s="77">
        <f t="shared" si="58"/>
        <v>0</v>
      </c>
      <c r="AN105" s="77">
        <f t="shared" si="58"/>
        <v>0</v>
      </c>
      <c r="AO105" s="77">
        <f t="shared" si="58"/>
        <v>0</v>
      </c>
      <c r="AP105" s="77">
        <f t="shared" si="58"/>
        <v>0</v>
      </c>
      <c r="AQ105" s="77">
        <f t="shared" si="58"/>
        <v>0</v>
      </c>
      <c r="AR105" s="24"/>
    </row>
    <row r="106" spans="1:44" ht="16.2" customHeight="1" thickBot="1" x14ac:dyDescent="0.35">
      <c r="A106" s="63" t="s">
        <v>67</v>
      </c>
      <c r="B106" s="64" t="s">
        <v>43</v>
      </c>
      <c r="C106" s="102">
        <f t="shared" ref="C106:AQ106" si="59">SUM(C104:C105)</f>
        <v>0</v>
      </c>
      <c r="D106" s="65">
        <f t="shared" si="59"/>
        <v>44936141.376027629</v>
      </c>
      <c r="E106" s="65">
        <f t="shared" si="59"/>
        <v>158309526.77728561</v>
      </c>
      <c r="F106" s="65">
        <f t="shared" si="59"/>
        <v>199818992.79201987</v>
      </c>
      <c r="G106" s="65">
        <f t="shared" si="59"/>
        <v>233557661.19036478</v>
      </c>
      <c r="H106" s="65">
        <f t="shared" si="59"/>
        <v>257098716.38727891</v>
      </c>
      <c r="I106" s="65">
        <f t="shared" si="59"/>
        <v>266299590.69561714</v>
      </c>
      <c r="J106" s="65">
        <f t="shared" si="59"/>
        <v>269761485.37466013</v>
      </c>
      <c r="K106" s="65">
        <f t="shared" si="59"/>
        <v>273268384.68453074</v>
      </c>
      <c r="L106" s="65">
        <f t="shared" si="59"/>
        <v>276820873.68542963</v>
      </c>
      <c r="M106" s="65">
        <f t="shared" si="59"/>
        <v>280419545.04334021</v>
      </c>
      <c r="N106" s="65">
        <f t="shared" si="59"/>
        <v>284064999.12890357</v>
      </c>
      <c r="O106" s="65">
        <f t="shared" si="59"/>
        <v>0</v>
      </c>
      <c r="P106" s="65">
        <f t="shared" si="59"/>
        <v>0</v>
      </c>
      <c r="Q106" s="65">
        <f t="shared" si="59"/>
        <v>0</v>
      </c>
      <c r="R106" s="65">
        <f t="shared" si="59"/>
        <v>0</v>
      </c>
      <c r="S106" s="65">
        <f t="shared" si="59"/>
        <v>0</v>
      </c>
      <c r="T106" s="65">
        <f t="shared" si="59"/>
        <v>0</v>
      </c>
      <c r="U106" s="65">
        <f t="shared" si="59"/>
        <v>0</v>
      </c>
      <c r="V106" s="65">
        <f t="shared" si="59"/>
        <v>0</v>
      </c>
      <c r="W106" s="65">
        <f t="shared" si="59"/>
        <v>0</v>
      </c>
      <c r="X106" s="65">
        <f t="shared" si="59"/>
        <v>0</v>
      </c>
      <c r="Y106" s="65">
        <f t="shared" si="59"/>
        <v>0</v>
      </c>
      <c r="Z106" s="65">
        <f t="shared" si="59"/>
        <v>0</v>
      </c>
      <c r="AA106" s="65">
        <f t="shared" si="59"/>
        <v>0</v>
      </c>
      <c r="AB106" s="65">
        <f t="shared" si="59"/>
        <v>0</v>
      </c>
      <c r="AC106" s="65">
        <f t="shared" si="59"/>
        <v>0</v>
      </c>
      <c r="AD106" s="65">
        <f t="shared" si="59"/>
        <v>0</v>
      </c>
      <c r="AE106" s="65">
        <f t="shared" si="59"/>
        <v>0</v>
      </c>
      <c r="AF106" s="65">
        <f t="shared" si="59"/>
        <v>0</v>
      </c>
      <c r="AG106" s="65">
        <f t="shared" si="59"/>
        <v>0</v>
      </c>
      <c r="AH106" s="65">
        <f t="shared" si="59"/>
        <v>0</v>
      </c>
      <c r="AI106" s="65">
        <f t="shared" si="59"/>
        <v>0</v>
      </c>
      <c r="AJ106" s="65">
        <f t="shared" si="59"/>
        <v>0</v>
      </c>
      <c r="AK106" s="65">
        <f t="shared" si="59"/>
        <v>0</v>
      </c>
      <c r="AL106" s="65">
        <f t="shared" si="59"/>
        <v>0</v>
      </c>
      <c r="AM106" s="65">
        <f t="shared" si="59"/>
        <v>0</v>
      </c>
      <c r="AN106" s="65">
        <f t="shared" si="59"/>
        <v>0</v>
      </c>
      <c r="AO106" s="65">
        <f t="shared" si="59"/>
        <v>0</v>
      </c>
      <c r="AP106" s="65">
        <f t="shared" si="59"/>
        <v>0</v>
      </c>
      <c r="AQ106" s="66">
        <f t="shared" si="59"/>
        <v>0</v>
      </c>
    </row>
    <row r="107" spans="1:44" ht="16.2" customHeight="1" thickTop="1" x14ac:dyDescent="0.3">
      <c r="A107" s="67"/>
      <c r="B107" s="62"/>
      <c r="C107" s="100"/>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8"/>
    </row>
    <row r="108" spans="1:44" x14ac:dyDescent="0.3">
      <c r="A108" s="57" t="s">
        <v>68</v>
      </c>
      <c r="B108" s="62"/>
      <c r="C108" s="100"/>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8"/>
    </row>
    <row r="109" spans="1:44" s="5" customFormat="1" x14ac:dyDescent="0.3">
      <c r="A109" s="76" t="str">
        <f>A42</f>
        <v>Tidsbesparelse i privat næringsliv</v>
      </c>
      <c r="B109" s="62" t="s">
        <v>41</v>
      </c>
      <c r="C109" s="101">
        <f t="shared" ref="C109:AQ109" si="60">C47</f>
        <v>0</v>
      </c>
      <c r="D109" s="77">
        <f t="shared" si="60"/>
        <v>0</v>
      </c>
      <c r="E109" s="77">
        <f t="shared" si="60"/>
        <v>0</v>
      </c>
      <c r="F109" s="77">
        <f t="shared" si="60"/>
        <v>0</v>
      </c>
      <c r="G109" s="77">
        <f t="shared" si="60"/>
        <v>0</v>
      </c>
      <c r="H109" s="77">
        <f t="shared" si="60"/>
        <v>0</v>
      </c>
      <c r="I109" s="77">
        <f t="shared" si="60"/>
        <v>0</v>
      </c>
      <c r="J109" s="77">
        <f t="shared" si="60"/>
        <v>0</v>
      </c>
      <c r="K109" s="77">
        <f t="shared" si="60"/>
        <v>0</v>
      </c>
      <c r="L109" s="77">
        <f t="shared" si="60"/>
        <v>0</v>
      </c>
      <c r="M109" s="77">
        <f t="shared" si="60"/>
        <v>0</v>
      </c>
      <c r="N109" s="77">
        <f t="shared" si="60"/>
        <v>0</v>
      </c>
      <c r="O109" s="77">
        <f t="shared" si="60"/>
        <v>0</v>
      </c>
      <c r="P109" s="77">
        <f t="shared" si="60"/>
        <v>0</v>
      </c>
      <c r="Q109" s="77">
        <f t="shared" si="60"/>
        <v>0</v>
      </c>
      <c r="R109" s="77">
        <f t="shared" si="60"/>
        <v>0</v>
      </c>
      <c r="S109" s="77">
        <f t="shared" si="60"/>
        <v>0</v>
      </c>
      <c r="T109" s="77">
        <f t="shared" si="60"/>
        <v>0</v>
      </c>
      <c r="U109" s="77">
        <f t="shared" si="60"/>
        <v>0</v>
      </c>
      <c r="V109" s="77">
        <f t="shared" si="60"/>
        <v>0</v>
      </c>
      <c r="W109" s="77">
        <f t="shared" si="60"/>
        <v>0</v>
      </c>
      <c r="X109" s="77">
        <f t="shared" si="60"/>
        <v>0</v>
      </c>
      <c r="Y109" s="77">
        <f t="shared" si="60"/>
        <v>0</v>
      </c>
      <c r="Z109" s="77">
        <f t="shared" si="60"/>
        <v>0</v>
      </c>
      <c r="AA109" s="77">
        <f t="shared" si="60"/>
        <v>0</v>
      </c>
      <c r="AB109" s="77">
        <f t="shared" si="60"/>
        <v>0</v>
      </c>
      <c r="AC109" s="77">
        <f t="shared" si="60"/>
        <v>0</v>
      </c>
      <c r="AD109" s="77">
        <f t="shared" si="60"/>
        <v>0</v>
      </c>
      <c r="AE109" s="77">
        <f t="shared" si="60"/>
        <v>0</v>
      </c>
      <c r="AF109" s="77">
        <f t="shared" si="60"/>
        <v>0</v>
      </c>
      <c r="AG109" s="77">
        <f t="shared" si="60"/>
        <v>0</v>
      </c>
      <c r="AH109" s="77">
        <f t="shared" si="60"/>
        <v>0</v>
      </c>
      <c r="AI109" s="77">
        <f t="shared" si="60"/>
        <v>0</v>
      </c>
      <c r="AJ109" s="77">
        <f t="shared" si="60"/>
        <v>0</v>
      </c>
      <c r="AK109" s="77">
        <f t="shared" si="60"/>
        <v>0</v>
      </c>
      <c r="AL109" s="77">
        <f t="shared" si="60"/>
        <v>0</v>
      </c>
      <c r="AM109" s="77">
        <f t="shared" si="60"/>
        <v>0</v>
      </c>
      <c r="AN109" s="77">
        <f t="shared" si="60"/>
        <v>0</v>
      </c>
      <c r="AO109" s="77">
        <f t="shared" si="60"/>
        <v>0</v>
      </c>
      <c r="AP109" s="77">
        <f t="shared" si="60"/>
        <v>0</v>
      </c>
      <c r="AQ109" s="77">
        <f t="shared" si="60"/>
        <v>0</v>
      </c>
      <c r="AR109" s="24"/>
    </row>
    <row r="110" spans="1:44" s="5" customFormat="1" x14ac:dyDescent="0.3">
      <c r="A110" s="76" t="str">
        <f>A49</f>
        <v>Reduksjon i drift- og vedlikeholdskostnader i privat næringsliv</v>
      </c>
      <c r="B110" s="62" t="s">
        <v>43</v>
      </c>
      <c r="C110" s="101">
        <f t="shared" ref="C110:AQ110" si="61">C54</f>
        <v>0</v>
      </c>
      <c r="D110" s="77">
        <f t="shared" si="61"/>
        <v>0</v>
      </c>
      <c r="E110" s="77">
        <f t="shared" si="61"/>
        <v>0</v>
      </c>
      <c r="F110" s="77">
        <f t="shared" si="61"/>
        <v>0</v>
      </c>
      <c r="G110" s="77">
        <f t="shared" si="61"/>
        <v>0</v>
      </c>
      <c r="H110" s="77">
        <f t="shared" si="61"/>
        <v>0</v>
      </c>
      <c r="I110" s="77">
        <f t="shared" si="61"/>
        <v>0</v>
      </c>
      <c r="J110" s="77">
        <f t="shared" si="61"/>
        <v>0</v>
      </c>
      <c r="K110" s="77">
        <f t="shared" si="61"/>
        <v>0</v>
      </c>
      <c r="L110" s="77">
        <f t="shared" si="61"/>
        <v>0</v>
      </c>
      <c r="M110" s="77">
        <f t="shared" si="61"/>
        <v>0</v>
      </c>
      <c r="N110" s="77">
        <f t="shared" si="61"/>
        <v>0</v>
      </c>
      <c r="O110" s="77">
        <f t="shared" si="61"/>
        <v>0</v>
      </c>
      <c r="P110" s="77">
        <f t="shared" si="61"/>
        <v>0</v>
      </c>
      <c r="Q110" s="77">
        <f t="shared" si="61"/>
        <v>0</v>
      </c>
      <c r="R110" s="77">
        <f t="shared" si="61"/>
        <v>0</v>
      </c>
      <c r="S110" s="77">
        <f t="shared" si="61"/>
        <v>0</v>
      </c>
      <c r="T110" s="77">
        <f t="shared" si="61"/>
        <v>0</v>
      </c>
      <c r="U110" s="77">
        <f t="shared" si="61"/>
        <v>0</v>
      </c>
      <c r="V110" s="77">
        <f t="shared" si="61"/>
        <v>0</v>
      </c>
      <c r="W110" s="77">
        <f t="shared" si="61"/>
        <v>0</v>
      </c>
      <c r="X110" s="77">
        <f t="shared" si="61"/>
        <v>0</v>
      </c>
      <c r="Y110" s="77">
        <f t="shared" si="61"/>
        <v>0</v>
      </c>
      <c r="Z110" s="77">
        <f t="shared" si="61"/>
        <v>0</v>
      </c>
      <c r="AA110" s="77">
        <f t="shared" si="61"/>
        <v>0</v>
      </c>
      <c r="AB110" s="77">
        <f t="shared" si="61"/>
        <v>0</v>
      </c>
      <c r="AC110" s="77">
        <f t="shared" si="61"/>
        <v>0</v>
      </c>
      <c r="AD110" s="77">
        <f t="shared" si="61"/>
        <v>0</v>
      </c>
      <c r="AE110" s="77">
        <f t="shared" si="61"/>
        <v>0</v>
      </c>
      <c r="AF110" s="77">
        <f t="shared" si="61"/>
        <v>0</v>
      </c>
      <c r="AG110" s="77">
        <f t="shared" si="61"/>
        <v>0</v>
      </c>
      <c r="AH110" s="77">
        <f t="shared" si="61"/>
        <v>0</v>
      </c>
      <c r="AI110" s="77">
        <f t="shared" si="61"/>
        <v>0</v>
      </c>
      <c r="AJ110" s="77">
        <f t="shared" si="61"/>
        <v>0</v>
      </c>
      <c r="AK110" s="77">
        <f t="shared" si="61"/>
        <v>0</v>
      </c>
      <c r="AL110" s="77">
        <f t="shared" si="61"/>
        <v>0</v>
      </c>
      <c r="AM110" s="77">
        <f t="shared" si="61"/>
        <v>0</v>
      </c>
      <c r="AN110" s="77">
        <f t="shared" si="61"/>
        <v>0</v>
      </c>
      <c r="AO110" s="77">
        <f t="shared" si="61"/>
        <v>0</v>
      </c>
      <c r="AP110" s="77">
        <f t="shared" si="61"/>
        <v>0</v>
      </c>
      <c r="AQ110" s="77">
        <f t="shared" si="61"/>
        <v>0</v>
      </c>
      <c r="AR110" s="24"/>
    </row>
    <row r="111" spans="1:44" s="5" customFormat="1" x14ac:dyDescent="0.3">
      <c r="A111" s="76" t="str">
        <f>IF(C57=0," ",C57)</f>
        <v xml:space="preserve"> </v>
      </c>
      <c r="B111" s="62" t="s">
        <v>43</v>
      </c>
      <c r="C111" s="101">
        <f t="shared" ref="C111:AQ111" si="62">C62</f>
        <v>0</v>
      </c>
      <c r="D111" s="77">
        <f t="shared" si="62"/>
        <v>0</v>
      </c>
      <c r="E111" s="77">
        <f t="shared" si="62"/>
        <v>0</v>
      </c>
      <c r="F111" s="77">
        <f t="shared" si="62"/>
        <v>0</v>
      </c>
      <c r="G111" s="77">
        <f t="shared" si="62"/>
        <v>0</v>
      </c>
      <c r="H111" s="77">
        <f t="shared" si="62"/>
        <v>0</v>
      </c>
      <c r="I111" s="77">
        <f t="shared" si="62"/>
        <v>0</v>
      </c>
      <c r="J111" s="77">
        <f t="shared" si="62"/>
        <v>0</v>
      </c>
      <c r="K111" s="77">
        <f t="shared" si="62"/>
        <v>0</v>
      </c>
      <c r="L111" s="77">
        <f t="shared" si="62"/>
        <v>0</v>
      </c>
      <c r="M111" s="77">
        <f t="shared" si="62"/>
        <v>0</v>
      </c>
      <c r="N111" s="77">
        <f t="shared" si="62"/>
        <v>0</v>
      </c>
      <c r="O111" s="77">
        <f t="shared" si="62"/>
        <v>0</v>
      </c>
      <c r="P111" s="77">
        <f t="shared" si="62"/>
        <v>0</v>
      </c>
      <c r="Q111" s="77">
        <f t="shared" si="62"/>
        <v>0</v>
      </c>
      <c r="R111" s="77">
        <f t="shared" si="62"/>
        <v>0</v>
      </c>
      <c r="S111" s="77">
        <f t="shared" si="62"/>
        <v>0</v>
      </c>
      <c r="T111" s="77">
        <f t="shared" si="62"/>
        <v>0</v>
      </c>
      <c r="U111" s="77">
        <f t="shared" si="62"/>
        <v>0</v>
      </c>
      <c r="V111" s="77">
        <f t="shared" si="62"/>
        <v>0</v>
      </c>
      <c r="W111" s="77">
        <f t="shared" si="62"/>
        <v>0</v>
      </c>
      <c r="X111" s="77">
        <f t="shared" si="62"/>
        <v>0</v>
      </c>
      <c r="Y111" s="77">
        <f t="shared" si="62"/>
        <v>0</v>
      </c>
      <c r="Z111" s="77">
        <f t="shared" si="62"/>
        <v>0</v>
      </c>
      <c r="AA111" s="77">
        <f t="shared" si="62"/>
        <v>0</v>
      </c>
      <c r="AB111" s="77">
        <f t="shared" si="62"/>
        <v>0</v>
      </c>
      <c r="AC111" s="77">
        <f t="shared" si="62"/>
        <v>0</v>
      </c>
      <c r="AD111" s="77">
        <f t="shared" si="62"/>
        <v>0</v>
      </c>
      <c r="AE111" s="77">
        <f t="shared" si="62"/>
        <v>0</v>
      </c>
      <c r="AF111" s="77">
        <f t="shared" si="62"/>
        <v>0</v>
      </c>
      <c r="AG111" s="77">
        <f t="shared" si="62"/>
        <v>0</v>
      </c>
      <c r="AH111" s="77">
        <f t="shared" si="62"/>
        <v>0</v>
      </c>
      <c r="AI111" s="77">
        <f t="shared" si="62"/>
        <v>0</v>
      </c>
      <c r="AJ111" s="77">
        <f t="shared" si="62"/>
        <v>0</v>
      </c>
      <c r="AK111" s="77">
        <f t="shared" si="62"/>
        <v>0</v>
      </c>
      <c r="AL111" s="77">
        <f t="shared" si="62"/>
        <v>0</v>
      </c>
      <c r="AM111" s="77">
        <f t="shared" si="62"/>
        <v>0</v>
      </c>
      <c r="AN111" s="77">
        <f t="shared" si="62"/>
        <v>0</v>
      </c>
      <c r="AO111" s="77">
        <f t="shared" si="62"/>
        <v>0</v>
      </c>
      <c r="AP111" s="77">
        <f t="shared" si="62"/>
        <v>0</v>
      </c>
      <c r="AQ111" s="77">
        <f t="shared" si="62"/>
        <v>0</v>
      </c>
      <c r="AR111" s="24"/>
    </row>
    <row r="112" spans="1:44" s="5" customFormat="1" x14ac:dyDescent="0.3">
      <c r="A112" s="76" t="str">
        <f>IF(C65=0," ",C65)</f>
        <v xml:space="preserve"> </v>
      </c>
      <c r="B112" s="62" t="s">
        <v>43</v>
      </c>
      <c r="C112" s="101">
        <f t="shared" ref="C112:AQ112" si="63">C70</f>
        <v>0</v>
      </c>
      <c r="D112" s="77">
        <f t="shared" si="63"/>
        <v>0</v>
      </c>
      <c r="E112" s="77">
        <f t="shared" si="63"/>
        <v>0</v>
      </c>
      <c r="F112" s="77">
        <f t="shared" si="63"/>
        <v>0</v>
      </c>
      <c r="G112" s="77">
        <f t="shared" si="63"/>
        <v>0</v>
      </c>
      <c r="H112" s="77">
        <f t="shared" si="63"/>
        <v>0</v>
      </c>
      <c r="I112" s="77">
        <f t="shared" si="63"/>
        <v>0</v>
      </c>
      <c r="J112" s="77">
        <f t="shared" si="63"/>
        <v>0</v>
      </c>
      <c r="K112" s="77">
        <f t="shared" si="63"/>
        <v>0</v>
      </c>
      <c r="L112" s="77">
        <f t="shared" si="63"/>
        <v>0</v>
      </c>
      <c r="M112" s="77">
        <f t="shared" si="63"/>
        <v>0</v>
      </c>
      <c r="N112" s="77">
        <f t="shared" si="63"/>
        <v>0</v>
      </c>
      <c r="O112" s="77">
        <f t="shared" si="63"/>
        <v>0</v>
      </c>
      <c r="P112" s="77">
        <f t="shared" si="63"/>
        <v>0</v>
      </c>
      <c r="Q112" s="77">
        <f t="shared" si="63"/>
        <v>0</v>
      </c>
      <c r="R112" s="77">
        <f t="shared" si="63"/>
        <v>0</v>
      </c>
      <c r="S112" s="77">
        <f t="shared" si="63"/>
        <v>0</v>
      </c>
      <c r="T112" s="77">
        <f t="shared" si="63"/>
        <v>0</v>
      </c>
      <c r="U112" s="77">
        <f t="shared" si="63"/>
        <v>0</v>
      </c>
      <c r="V112" s="77">
        <f t="shared" si="63"/>
        <v>0</v>
      </c>
      <c r="W112" s="77">
        <f t="shared" si="63"/>
        <v>0</v>
      </c>
      <c r="X112" s="77">
        <f t="shared" si="63"/>
        <v>0</v>
      </c>
      <c r="Y112" s="77">
        <f t="shared" si="63"/>
        <v>0</v>
      </c>
      <c r="Z112" s="77">
        <f t="shared" si="63"/>
        <v>0</v>
      </c>
      <c r="AA112" s="77">
        <f t="shared" si="63"/>
        <v>0</v>
      </c>
      <c r="AB112" s="77">
        <f t="shared" si="63"/>
        <v>0</v>
      </c>
      <c r="AC112" s="77">
        <f t="shared" si="63"/>
        <v>0</v>
      </c>
      <c r="AD112" s="77">
        <f t="shared" si="63"/>
        <v>0</v>
      </c>
      <c r="AE112" s="77">
        <f t="shared" si="63"/>
        <v>0</v>
      </c>
      <c r="AF112" s="77">
        <f t="shared" si="63"/>
        <v>0</v>
      </c>
      <c r="AG112" s="77">
        <f t="shared" si="63"/>
        <v>0</v>
      </c>
      <c r="AH112" s="77">
        <f t="shared" si="63"/>
        <v>0</v>
      </c>
      <c r="AI112" s="77">
        <f t="shared" si="63"/>
        <v>0</v>
      </c>
      <c r="AJ112" s="77">
        <f t="shared" si="63"/>
        <v>0</v>
      </c>
      <c r="AK112" s="77">
        <f t="shared" si="63"/>
        <v>0</v>
      </c>
      <c r="AL112" s="77">
        <f t="shared" si="63"/>
        <v>0</v>
      </c>
      <c r="AM112" s="77">
        <f t="shared" si="63"/>
        <v>0</v>
      </c>
      <c r="AN112" s="77">
        <f t="shared" si="63"/>
        <v>0</v>
      </c>
      <c r="AO112" s="77">
        <f t="shared" si="63"/>
        <v>0</v>
      </c>
      <c r="AP112" s="77">
        <f t="shared" si="63"/>
        <v>0</v>
      </c>
      <c r="AQ112" s="77">
        <f t="shared" si="63"/>
        <v>0</v>
      </c>
      <c r="AR112" s="24"/>
    </row>
    <row r="113" spans="1:44" ht="15" thickBot="1" x14ac:dyDescent="0.35">
      <c r="A113" s="63" t="s">
        <v>69</v>
      </c>
      <c r="B113" s="64" t="s">
        <v>43</v>
      </c>
      <c r="C113" s="102">
        <f>SUM(C109:C112)</f>
        <v>0</v>
      </c>
      <c r="D113" s="65">
        <f t="shared" ref="D113:AQ113" si="64">SUM(D109:D112)</f>
        <v>0</v>
      </c>
      <c r="E113" s="65">
        <f t="shared" si="64"/>
        <v>0</v>
      </c>
      <c r="F113" s="65">
        <f t="shared" si="64"/>
        <v>0</v>
      </c>
      <c r="G113" s="65">
        <f t="shared" si="64"/>
        <v>0</v>
      </c>
      <c r="H113" s="65">
        <f t="shared" si="64"/>
        <v>0</v>
      </c>
      <c r="I113" s="65">
        <f t="shared" si="64"/>
        <v>0</v>
      </c>
      <c r="J113" s="65">
        <f t="shared" si="64"/>
        <v>0</v>
      </c>
      <c r="K113" s="65">
        <f t="shared" si="64"/>
        <v>0</v>
      </c>
      <c r="L113" s="65">
        <f t="shared" si="64"/>
        <v>0</v>
      </c>
      <c r="M113" s="65">
        <f t="shared" si="64"/>
        <v>0</v>
      </c>
      <c r="N113" s="65">
        <f t="shared" si="64"/>
        <v>0</v>
      </c>
      <c r="O113" s="65">
        <f t="shared" si="64"/>
        <v>0</v>
      </c>
      <c r="P113" s="65">
        <f t="shared" si="64"/>
        <v>0</v>
      </c>
      <c r="Q113" s="65">
        <f t="shared" si="64"/>
        <v>0</v>
      </c>
      <c r="R113" s="65">
        <f t="shared" si="64"/>
        <v>0</v>
      </c>
      <c r="S113" s="65">
        <f t="shared" si="64"/>
        <v>0</v>
      </c>
      <c r="T113" s="65">
        <f t="shared" si="64"/>
        <v>0</v>
      </c>
      <c r="U113" s="65">
        <f t="shared" si="64"/>
        <v>0</v>
      </c>
      <c r="V113" s="65">
        <f t="shared" si="64"/>
        <v>0</v>
      </c>
      <c r="W113" s="65">
        <f t="shared" si="64"/>
        <v>0</v>
      </c>
      <c r="X113" s="65">
        <f t="shared" si="64"/>
        <v>0</v>
      </c>
      <c r="Y113" s="65">
        <f t="shared" si="64"/>
        <v>0</v>
      </c>
      <c r="Z113" s="65">
        <f t="shared" si="64"/>
        <v>0</v>
      </c>
      <c r="AA113" s="65">
        <f t="shared" si="64"/>
        <v>0</v>
      </c>
      <c r="AB113" s="65">
        <f t="shared" si="64"/>
        <v>0</v>
      </c>
      <c r="AC113" s="65">
        <f t="shared" si="64"/>
        <v>0</v>
      </c>
      <c r="AD113" s="65">
        <f t="shared" si="64"/>
        <v>0</v>
      </c>
      <c r="AE113" s="65">
        <f t="shared" si="64"/>
        <v>0</v>
      </c>
      <c r="AF113" s="65">
        <f t="shared" si="64"/>
        <v>0</v>
      </c>
      <c r="AG113" s="65">
        <f t="shared" si="64"/>
        <v>0</v>
      </c>
      <c r="AH113" s="65">
        <f t="shared" si="64"/>
        <v>0</v>
      </c>
      <c r="AI113" s="65">
        <f t="shared" si="64"/>
        <v>0</v>
      </c>
      <c r="AJ113" s="65">
        <f t="shared" si="64"/>
        <v>0</v>
      </c>
      <c r="AK113" s="65">
        <f t="shared" si="64"/>
        <v>0</v>
      </c>
      <c r="AL113" s="65">
        <f t="shared" si="64"/>
        <v>0</v>
      </c>
      <c r="AM113" s="65">
        <f t="shared" si="64"/>
        <v>0</v>
      </c>
      <c r="AN113" s="65">
        <f t="shared" si="64"/>
        <v>0</v>
      </c>
      <c r="AO113" s="65">
        <f t="shared" si="64"/>
        <v>0</v>
      </c>
      <c r="AP113" s="65">
        <f t="shared" si="64"/>
        <v>0</v>
      </c>
      <c r="AQ113" s="65">
        <f t="shared" si="64"/>
        <v>0</v>
      </c>
    </row>
    <row r="114" spans="1:44" ht="15" thickTop="1" x14ac:dyDescent="0.3">
      <c r="A114" s="67"/>
      <c r="B114" s="62"/>
      <c r="C114" s="100"/>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8"/>
    </row>
    <row r="115" spans="1:44" s="5" customFormat="1" x14ac:dyDescent="0.3">
      <c r="A115" s="57" t="s">
        <v>70</v>
      </c>
      <c r="B115" s="62"/>
      <c r="C115" s="100"/>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9"/>
      <c r="AR115" s="24"/>
    </row>
    <row r="116" spans="1:44" s="5" customFormat="1" x14ac:dyDescent="0.3">
      <c r="A116" s="76" t="str">
        <f>A73</f>
        <v>Tidsbesparelse for privatpersoner</v>
      </c>
      <c r="B116" s="62" t="s">
        <v>41</v>
      </c>
      <c r="C116" s="101">
        <f t="shared" ref="C116:AQ116" si="65">C78</f>
        <v>0</v>
      </c>
      <c r="D116" s="77">
        <f t="shared" si="65"/>
        <v>0</v>
      </c>
      <c r="E116" s="77">
        <f t="shared" si="65"/>
        <v>0</v>
      </c>
      <c r="F116" s="77">
        <f t="shared" si="65"/>
        <v>0</v>
      </c>
      <c r="G116" s="77">
        <f t="shared" si="65"/>
        <v>0</v>
      </c>
      <c r="H116" s="77">
        <f t="shared" si="65"/>
        <v>0</v>
      </c>
      <c r="I116" s="77">
        <f t="shared" si="65"/>
        <v>0</v>
      </c>
      <c r="J116" s="77">
        <f t="shared" si="65"/>
        <v>0</v>
      </c>
      <c r="K116" s="77">
        <f t="shared" si="65"/>
        <v>0</v>
      </c>
      <c r="L116" s="77">
        <f t="shared" si="65"/>
        <v>0</v>
      </c>
      <c r="M116" s="77">
        <f t="shared" si="65"/>
        <v>0</v>
      </c>
      <c r="N116" s="77">
        <f t="shared" si="65"/>
        <v>0</v>
      </c>
      <c r="O116" s="77">
        <f t="shared" si="65"/>
        <v>0</v>
      </c>
      <c r="P116" s="77">
        <f t="shared" si="65"/>
        <v>0</v>
      </c>
      <c r="Q116" s="77">
        <f t="shared" si="65"/>
        <v>0</v>
      </c>
      <c r="R116" s="77">
        <f t="shared" si="65"/>
        <v>0</v>
      </c>
      <c r="S116" s="77">
        <f t="shared" si="65"/>
        <v>0</v>
      </c>
      <c r="T116" s="77">
        <f t="shared" si="65"/>
        <v>0</v>
      </c>
      <c r="U116" s="77">
        <f t="shared" si="65"/>
        <v>0</v>
      </c>
      <c r="V116" s="77">
        <f t="shared" si="65"/>
        <v>0</v>
      </c>
      <c r="W116" s="77">
        <f t="shared" si="65"/>
        <v>0</v>
      </c>
      <c r="X116" s="77">
        <f t="shared" si="65"/>
        <v>0</v>
      </c>
      <c r="Y116" s="77">
        <f t="shared" si="65"/>
        <v>0</v>
      </c>
      <c r="Z116" s="77">
        <f t="shared" si="65"/>
        <v>0</v>
      </c>
      <c r="AA116" s="77">
        <f t="shared" si="65"/>
        <v>0</v>
      </c>
      <c r="AB116" s="77">
        <f t="shared" si="65"/>
        <v>0</v>
      </c>
      <c r="AC116" s="77">
        <f t="shared" si="65"/>
        <v>0</v>
      </c>
      <c r="AD116" s="77">
        <f t="shared" si="65"/>
        <v>0</v>
      </c>
      <c r="AE116" s="77">
        <f t="shared" si="65"/>
        <v>0</v>
      </c>
      <c r="AF116" s="77">
        <f t="shared" si="65"/>
        <v>0</v>
      </c>
      <c r="AG116" s="77">
        <f t="shared" si="65"/>
        <v>0</v>
      </c>
      <c r="AH116" s="77">
        <f t="shared" si="65"/>
        <v>0</v>
      </c>
      <c r="AI116" s="77">
        <f t="shared" si="65"/>
        <v>0</v>
      </c>
      <c r="AJ116" s="77">
        <f t="shared" si="65"/>
        <v>0</v>
      </c>
      <c r="AK116" s="77">
        <f t="shared" si="65"/>
        <v>0</v>
      </c>
      <c r="AL116" s="77">
        <f t="shared" si="65"/>
        <v>0</v>
      </c>
      <c r="AM116" s="77">
        <f t="shared" si="65"/>
        <v>0</v>
      </c>
      <c r="AN116" s="77">
        <f t="shared" si="65"/>
        <v>0</v>
      </c>
      <c r="AO116" s="77">
        <f t="shared" si="65"/>
        <v>0</v>
      </c>
      <c r="AP116" s="77">
        <f t="shared" si="65"/>
        <v>0</v>
      </c>
      <c r="AQ116" s="77">
        <f t="shared" si="65"/>
        <v>0</v>
      </c>
      <c r="AR116" s="24"/>
    </row>
    <row r="117" spans="1:44" s="5" customFormat="1" x14ac:dyDescent="0.3">
      <c r="A117" s="76" t="str">
        <f>IF(C81=0," ",C81)</f>
        <v xml:space="preserve"> </v>
      </c>
      <c r="B117" s="62" t="s">
        <v>43</v>
      </c>
      <c r="C117" s="101">
        <f t="shared" ref="C117:AQ117" si="66">C86</f>
        <v>0</v>
      </c>
      <c r="D117" s="77">
        <f t="shared" si="66"/>
        <v>0</v>
      </c>
      <c r="E117" s="77">
        <f t="shared" si="66"/>
        <v>0</v>
      </c>
      <c r="F117" s="77">
        <f t="shared" si="66"/>
        <v>0</v>
      </c>
      <c r="G117" s="77">
        <f t="shared" si="66"/>
        <v>0</v>
      </c>
      <c r="H117" s="77">
        <f t="shared" si="66"/>
        <v>0</v>
      </c>
      <c r="I117" s="77">
        <f t="shared" si="66"/>
        <v>0</v>
      </c>
      <c r="J117" s="77">
        <f t="shared" si="66"/>
        <v>0</v>
      </c>
      <c r="K117" s="77">
        <f t="shared" si="66"/>
        <v>0</v>
      </c>
      <c r="L117" s="77">
        <f t="shared" si="66"/>
        <v>0</v>
      </c>
      <c r="M117" s="77">
        <f t="shared" si="66"/>
        <v>0</v>
      </c>
      <c r="N117" s="77">
        <f t="shared" si="66"/>
        <v>0</v>
      </c>
      <c r="O117" s="77">
        <f t="shared" si="66"/>
        <v>0</v>
      </c>
      <c r="P117" s="77">
        <f t="shared" si="66"/>
        <v>0</v>
      </c>
      <c r="Q117" s="77">
        <f t="shared" si="66"/>
        <v>0</v>
      </c>
      <c r="R117" s="77">
        <f t="shared" si="66"/>
        <v>0</v>
      </c>
      <c r="S117" s="77">
        <f t="shared" si="66"/>
        <v>0</v>
      </c>
      <c r="T117" s="77">
        <f t="shared" si="66"/>
        <v>0</v>
      </c>
      <c r="U117" s="77">
        <f t="shared" si="66"/>
        <v>0</v>
      </c>
      <c r="V117" s="77">
        <f t="shared" si="66"/>
        <v>0</v>
      </c>
      <c r="W117" s="77">
        <f t="shared" si="66"/>
        <v>0</v>
      </c>
      <c r="X117" s="77">
        <f t="shared" si="66"/>
        <v>0</v>
      </c>
      <c r="Y117" s="77">
        <f t="shared" si="66"/>
        <v>0</v>
      </c>
      <c r="Z117" s="77">
        <f t="shared" si="66"/>
        <v>0</v>
      </c>
      <c r="AA117" s="77">
        <f t="shared" si="66"/>
        <v>0</v>
      </c>
      <c r="AB117" s="77">
        <f t="shared" si="66"/>
        <v>0</v>
      </c>
      <c r="AC117" s="77">
        <f t="shared" si="66"/>
        <v>0</v>
      </c>
      <c r="AD117" s="77">
        <f t="shared" si="66"/>
        <v>0</v>
      </c>
      <c r="AE117" s="77">
        <f t="shared" si="66"/>
        <v>0</v>
      </c>
      <c r="AF117" s="77">
        <f t="shared" si="66"/>
        <v>0</v>
      </c>
      <c r="AG117" s="77">
        <f t="shared" si="66"/>
        <v>0</v>
      </c>
      <c r="AH117" s="77">
        <f t="shared" si="66"/>
        <v>0</v>
      </c>
      <c r="AI117" s="77">
        <f t="shared" si="66"/>
        <v>0</v>
      </c>
      <c r="AJ117" s="77">
        <f t="shared" si="66"/>
        <v>0</v>
      </c>
      <c r="AK117" s="77">
        <f t="shared" si="66"/>
        <v>0</v>
      </c>
      <c r="AL117" s="77">
        <f t="shared" si="66"/>
        <v>0</v>
      </c>
      <c r="AM117" s="77">
        <f t="shared" si="66"/>
        <v>0</v>
      </c>
      <c r="AN117" s="77">
        <f t="shared" si="66"/>
        <v>0</v>
      </c>
      <c r="AO117" s="77">
        <f t="shared" si="66"/>
        <v>0</v>
      </c>
      <c r="AP117" s="77">
        <f t="shared" si="66"/>
        <v>0</v>
      </c>
      <c r="AQ117" s="77">
        <f t="shared" si="66"/>
        <v>0</v>
      </c>
      <c r="AR117" s="24"/>
    </row>
    <row r="118" spans="1:44" s="5" customFormat="1" x14ac:dyDescent="0.3">
      <c r="A118" s="76" t="str">
        <f>IF(C89=0," ",C89)</f>
        <v xml:space="preserve"> </v>
      </c>
      <c r="B118" s="62" t="s">
        <v>43</v>
      </c>
      <c r="C118" s="101">
        <f t="shared" ref="C118:AQ118" si="67">C94</f>
        <v>0</v>
      </c>
      <c r="D118" s="77">
        <f t="shared" si="67"/>
        <v>0</v>
      </c>
      <c r="E118" s="77">
        <f t="shared" si="67"/>
        <v>0</v>
      </c>
      <c r="F118" s="77">
        <f t="shared" si="67"/>
        <v>0</v>
      </c>
      <c r="G118" s="77">
        <f t="shared" si="67"/>
        <v>0</v>
      </c>
      <c r="H118" s="77">
        <f t="shared" si="67"/>
        <v>0</v>
      </c>
      <c r="I118" s="77">
        <f t="shared" si="67"/>
        <v>0</v>
      </c>
      <c r="J118" s="77">
        <f t="shared" si="67"/>
        <v>0</v>
      </c>
      <c r="K118" s="77">
        <f t="shared" si="67"/>
        <v>0</v>
      </c>
      <c r="L118" s="77">
        <f t="shared" si="67"/>
        <v>0</v>
      </c>
      <c r="M118" s="77">
        <f t="shared" si="67"/>
        <v>0</v>
      </c>
      <c r="N118" s="77">
        <f t="shared" si="67"/>
        <v>0</v>
      </c>
      <c r="O118" s="77">
        <f t="shared" si="67"/>
        <v>0</v>
      </c>
      <c r="P118" s="77">
        <f t="shared" si="67"/>
        <v>0</v>
      </c>
      <c r="Q118" s="77">
        <f t="shared" si="67"/>
        <v>0</v>
      </c>
      <c r="R118" s="77">
        <f t="shared" si="67"/>
        <v>0</v>
      </c>
      <c r="S118" s="77">
        <f t="shared" si="67"/>
        <v>0</v>
      </c>
      <c r="T118" s="77">
        <f t="shared" si="67"/>
        <v>0</v>
      </c>
      <c r="U118" s="77">
        <f t="shared" si="67"/>
        <v>0</v>
      </c>
      <c r="V118" s="77">
        <f t="shared" si="67"/>
        <v>0</v>
      </c>
      <c r="W118" s="77">
        <f t="shared" si="67"/>
        <v>0</v>
      </c>
      <c r="X118" s="77">
        <f t="shared" si="67"/>
        <v>0</v>
      </c>
      <c r="Y118" s="77">
        <f t="shared" si="67"/>
        <v>0</v>
      </c>
      <c r="Z118" s="77">
        <f t="shared" si="67"/>
        <v>0</v>
      </c>
      <c r="AA118" s="77">
        <f t="shared" si="67"/>
        <v>0</v>
      </c>
      <c r="AB118" s="77">
        <f t="shared" si="67"/>
        <v>0</v>
      </c>
      <c r="AC118" s="77">
        <f t="shared" si="67"/>
        <v>0</v>
      </c>
      <c r="AD118" s="77">
        <f t="shared" si="67"/>
        <v>0</v>
      </c>
      <c r="AE118" s="77">
        <f t="shared" si="67"/>
        <v>0</v>
      </c>
      <c r="AF118" s="77">
        <f t="shared" si="67"/>
        <v>0</v>
      </c>
      <c r="AG118" s="77">
        <f t="shared" si="67"/>
        <v>0</v>
      </c>
      <c r="AH118" s="77">
        <f t="shared" si="67"/>
        <v>0</v>
      </c>
      <c r="AI118" s="77">
        <f t="shared" si="67"/>
        <v>0</v>
      </c>
      <c r="AJ118" s="77">
        <f t="shared" si="67"/>
        <v>0</v>
      </c>
      <c r="AK118" s="77">
        <f t="shared" si="67"/>
        <v>0</v>
      </c>
      <c r="AL118" s="77">
        <f t="shared" si="67"/>
        <v>0</v>
      </c>
      <c r="AM118" s="77">
        <f t="shared" si="67"/>
        <v>0</v>
      </c>
      <c r="AN118" s="77">
        <f t="shared" si="67"/>
        <v>0</v>
      </c>
      <c r="AO118" s="77">
        <f t="shared" si="67"/>
        <v>0</v>
      </c>
      <c r="AP118" s="77">
        <f t="shared" si="67"/>
        <v>0</v>
      </c>
      <c r="AQ118" s="77">
        <f t="shared" si="67"/>
        <v>0</v>
      </c>
      <c r="AR118" s="24"/>
    </row>
    <row r="119" spans="1:44" ht="15" thickBot="1" x14ac:dyDescent="0.35">
      <c r="A119" s="63" t="s">
        <v>71</v>
      </c>
      <c r="B119" s="64" t="s">
        <v>43</v>
      </c>
      <c r="C119" s="102">
        <f>SUM(C116:C118)</f>
        <v>0</v>
      </c>
      <c r="D119" s="65">
        <f t="shared" ref="D119:AQ119" si="68">SUM(D116:D118)</f>
        <v>0</v>
      </c>
      <c r="E119" s="65">
        <f t="shared" si="68"/>
        <v>0</v>
      </c>
      <c r="F119" s="65">
        <f t="shared" si="68"/>
        <v>0</v>
      </c>
      <c r="G119" s="65">
        <f t="shared" si="68"/>
        <v>0</v>
      </c>
      <c r="H119" s="65">
        <f t="shared" si="68"/>
        <v>0</v>
      </c>
      <c r="I119" s="65">
        <f t="shared" si="68"/>
        <v>0</v>
      </c>
      <c r="J119" s="65">
        <f t="shared" si="68"/>
        <v>0</v>
      </c>
      <c r="K119" s="65">
        <f t="shared" si="68"/>
        <v>0</v>
      </c>
      <c r="L119" s="65">
        <f t="shared" si="68"/>
        <v>0</v>
      </c>
      <c r="M119" s="65">
        <f t="shared" si="68"/>
        <v>0</v>
      </c>
      <c r="N119" s="65">
        <f t="shared" si="68"/>
        <v>0</v>
      </c>
      <c r="O119" s="65">
        <f t="shared" si="68"/>
        <v>0</v>
      </c>
      <c r="P119" s="65">
        <f t="shared" si="68"/>
        <v>0</v>
      </c>
      <c r="Q119" s="65">
        <f t="shared" si="68"/>
        <v>0</v>
      </c>
      <c r="R119" s="65">
        <f t="shared" si="68"/>
        <v>0</v>
      </c>
      <c r="S119" s="65">
        <f t="shared" si="68"/>
        <v>0</v>
      </c>
      <c r="T119" s="65">
        <f t="shared" si="68"/>
        <v>0</v>
      </c>
      <c r="U119" s="65">
        <f t="shared" si="68"/>
        <v>0</v>
      </c>
      <c r="V119" s="65">
        <f t="shared" si="68"/>
        <v>0</v>
      </c>
      <c r="W119" s="65">
        <f t="shared" si="68"/>
        <v>0</v>
      </c>
      <c r="X119" s="65">
        <f t="shared" si="68"/>
        <v>0</v>
      </c>
      <c r="Y119" s="65">
        <f t="shared" si="68"/>
        <v>0</v>
      </c>
      <c r="Z119" s="65">
        <f t="shared" si="68"/>
        <v>0</v>
      </c>
      <c r="AA119" s="65">
        <f t="shared" si="68"/>
        <v>0</v>
      </c>
      <c r="AB119" s="65">
        <f t="shared" si="68"/>
        <v>0</v>
      </c>
      <c r="AC119" s="65">
        <f t="shared" si="68"/>
        <v>0</v>
      </c>
      <c r="AD119" s="65">
        <f t="shared" si="68"/>
        <v>0</v>
      </c>
      <c r="AE119" s="65">
        <f t="shared" si="68"/>
        <v>0</v>
      </c>
      <c r="AF119" s="65">
        <f t="shared" si="68"/>
        <v>0</v>
      </c>
      <c r="AG119" s="65">
        <f t="shared" si="68"/>
        <v>0</v>
      </c>
      <c r="AH119" s="65">
        <f t="shared" si="68"/>
        <v>0</v>
      </c>
      <c r="AI119" s="65">
        <f t="shared" si="68"/>
        <v>0</v>
      </c>
      <c r="AJ119" s="65">
        <f t="shared" si="68"/>
        <v>0</v>
      </c>
      <c r="AK119" s="65">
        <f t="shared" si="68"/>
        <v>0</v>
      </c>
      <c r="AL119" s="65">
        <f t="shared" si="68"/>
        <v>0</v>
      </c>
      <c r="AM119" s="65">
        <f t="shared" si="68"/>
        <v>0</v>
      </c>
      <c r="AN119" s="65">
        <f t="shared" si="68"/>
        <v>0</v>
      </c>
      <c r="AO119" s="65">
        <f t="shared" si="68"/>
        <v>0</v>
      </c>
      <c r="AP119" s="65">
        <f t="shared" si="68"/>
        <v>0</v>
      </c>
      <c r="AQ119" s="66">
        <f t="shared" si="68"/>
        <v>0</v>
      </c>
    </row>
    <row r="120" spans="1:44" ht="15" thickTop="1" x14ac:dyDescent="0.3">
      <c r="A120" s="119"/>
      <c r="B120" s="62"/>
      <c r="C120" s="100"/>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9"/>
    </row>
    <row r="121" spans="1:44" s="8" customFormat="1" x14ac:dyDescent="0.3">
      <c r="A121" s="120" t="s">
        <v>72</v>
      </c>
      <c r="B121" s="121" t="s">
        <v>41</v>
      </c>
      <c r="C121" s="122">
        <f>C9+C17+C30+C39</f>
        <v>0</v>
      </c>
      <c r="D121" s="122">
        <f>D9+D17+D30+D39</f>
        <v>8987228.2752055265</v>
      </c>
      <c r="E121" s="122">
        <f t="shared" ref="E121:AQ121" si="69">E9+E17+E30+E39</f>
        <v>31661905.355457123</v>
      </c>
      <c r="F121" s="122">
        <f t="shared" si="69"/>
        <v>39963798.558403976</v>
      </c>
      <c r="G121" s="122">
        <f t="shared" si="69"/>
        <v>46711532.238072962</v>
      </c>
      <c r="H121" s="122">
        <f t="shared" si="69"/>
        <v>51419743.277455784</v>
      </c>
      <c r="I121" s="122">
        <f t="shared" si="69"/>
        <v>53259918.139123432</v>
      </c>
      <c r="J121" s="122">
        <f t="shared" si="69"/>
        <v>53952297.074932031</v>
      </c>
      <c r="K121" s="122">
        <f t="shared" si="69"/>
        <v>54653676.936906151</v>
      </c>
      <c r="L121" s="122">
        <f t="shared" si="69"/>
        <v>55364174.737085931</v>
      </c>
      <c r="M121" s="122">
        <f t="shared" si="69"/>
        <v>56083909.008668043</v>
      </c>
      <c r="N121" s="122">
        <f t="shared" si="69"/>
        <v>56812999.82578072</v>
      </c>
      <c r="O121" s="122">
        <f t="shared" si="69"/>
        <v>0</v>
      </c>
      <c r="P121" s="122">
        <f t="shared" si="69"/>
        <v>0</v>
      </c>
      <c r="Q121" s="122">
        <f t="shared" si="69"/>
        <v>0</v>
      </c>
      <c r="R121" s="122">
        <f t="shared" si="69"/>
        <v>0</v>
      </c>
      <c r="S121" s="122">
        <f t="shared" si="69"/>
        <v>0</v>
      </c>
      <c r="T121" s="122">
        <f t="shared" si="69"/>
        <v>0</v>
      </c>
      <c r="U121" s="122">
        <f t="shared" si="69"/>
        <v>0</v>
      </c>
      <c r="V121" s="122">
        <f t="shared" si="69"/>
        <v>0</v>
      </c>
      <c r="W121" s="122">
        <f t="shared" si="69"/>
        <v>0</v>
      </c>
      <c r="X121" s="122">
        <f t="shared" si="69"/>
        <v>0</v>
      </c>
      <c r="Y121" s="122">
        <f t="shared" si="69"/>
        <v>0</v>
      </c>
      <c r="Z121" s="122">
        <f t="shared" si="69"/>
        <v>0</v>
      </c>
      <c r="AA121" s="122">
        <f t="shared" si="69"/>
        <v>0</v>
      </c>
      <c r="AB121" s="122">
        <f t="shared" si="69"/>
        <v>0</v>
      </c>
      <c r="AC121" s="122">
        <f t="shared" si="69"/>
        <v>0</v>
      </c>
      <c r="AD121" s="122">
        <f t="shared" si="69"/>
        <v>0</v>
      </c>
      <c r="AE121" s="122">
        <f t="shared" si="69"/>
        <v>0</v>
      </c>
      <c r="AF121" s="122">
        <f t="shared" si="69"/>
        <v>0</v>
      </c>
      <c r="AG121" s="122">
        <f t="shared" si="69"/>
        <v>0</v>
      </c>
      <c r="AH121" s="122">
        <f t="shared" si="69"/>
        <v>0</v>
      </c>
      <c r="AI121" s="122">
        <f t="shared" si="69"/>
        <v>0</v>
      </c>
      <c r="AJ121" s="122">
        <f t="shared" si="69"/>
        <v>0</v>
      </c>
      <c r="AK121" s="122">
        <f t="shared" si="69"/>
        <v>0</v>
      </c>
      <c r="AL121" s="122">
        <f t="shared" si="69"/>
        <v>0</v>
      </c>
      <c r="AM121" s="122">
        <f t="shared" si="69"/>
        <v>0</v>
      </c>
      <c r="AN121" s="122">
        <f t="shared" si="69"/>
        <v>0</v>
      </c>
      <c r="AO121" s="122">
        <f t="shared" si="69"/>
        <v>0</v>
      </c>
      <c r="AP121" s="122">
        <f t="shared" si="69"/>
        <v>0</v>
      </c>
      <c r="AQ121" s="122">
        <f t="shared" si="69"/>
        <v>0</v>
      </c>
      <c r="AR121" s="16"/>
    </row>
    <row r="122" spans="1:44" s="128" customFormat="1" ht="15" thickBot="1" x14ac:dyDescent="0.35">
      <c r="A122" s="123"/>
      <c r="B122" s="124"/>
      <c r="C122" s="125"/>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6"/>
      <c r="AR122" s="127"/>
    </row>
  </sheetData>
  <protectedRanges>
    <protectedRange sqref="C27 C5:C6" name="Område3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20"/>
  <sheetViews>
    <sheetView showGridLines="0" zoomScale="60" zoomScaleNormal="60" workbookViewId="0">
      <selection activeCell="F14" sqref="F14"/>
    </sheetView>
  </sheetViews>
  <sheetFormatPr baseColWidth="10" defaultColWidth="13" defaultRowHeight="14.4" x14ac:dyDescent="0.3"/>
  <cols>
    <col min="1" max="1" width="96" style="1" customWidth="1"/>
    <col min="2" max="2" width="18.88671875" style="14" customWidth="1"/>
    <col min="3" max="4" width="18.88671875" style="96" customWidth="1"/>
    <col min="5" max="5" width="18.109375" style="96" customWidth="1"/>
    <col min="6" max="6" width="15.6640625" style="96" customWidth="1"/>
    <col min="7" max="43" width="18.88671875" style="96" customWidth="1"/>
    <col min="44" max="44" width="18.33203125" style="12" customWidth="1"/>
    <col min="45" max="45" width="21.109375" style="1" customWidth="1"/>
    <col min="46" max="16384" width="13" style="1"/>
  </cols>
  <sheetData>
    <row r="1" spans="1:43" ht="21" x14ac:dyDescent="0.4">
      <c r="A1" s="33" t="s">
        <v>73</v>
      </c>
      <c r="B1" s="142"/>
      <c r="D1" s="35"/>
    </row>
    <row r="2" spans="1:43" ht="14.4" customHeight="1" x14ac:dyDescent="0.3">
      <c r="A2" s="3"/>
    </row>
    <row r="3" spans="1:43" x14ac:dyDescent="0.3">
      <c r="A3" s="3" t="s">
        <v>74</v>
      </c>
    </row>
    <row r="4" spans="1:43" x14ac:dyDescent="0.3">
      <c r="A4" s="4" t="s">
        <v>75</v>
      </c>
      <c r="B4" s="9" t="s">
        <v>9</v>
      </c>
      <c r="C4" s="17">
        <f>'Generelle forutsetninger'!$B$7</f>
        <v>2017</v>
      </c>
      <c r="D4" s="17">
        <f>C4+1</f>
        <v>2018</v>
      </c>
      <c r="E4" s="17">
        <f t="shared" ref="E4:AQ4" si="0">D4+1</f>
        <v>2019</v>
      </c>
      <c r="F4" s="17">
        <f t="shared" si="0"/>
        <v>2020</v>
      </c>
      <c r="G4" s="17">
        <f t="shared" si="0"/>
        <v>2021</v>
      </c>
      <c r="H4" s="17">
        <f t="shared" si="0"/>
        <v>2022</v>
      </c>
      <c r="I4" s="17">
        <f t="shared" si="0"/>
        <v>2023</v>
      </c>
      <c r="J4" s="17">
        <f t="shared" si="0"/>
        <v>2024</v>
      </c>
      <c r="K4" s="17">
        <f t="shared" si="0"/>
        <v>2025</v>
      </c>
      <c r="L4" s="17">
        <f t="shared" si="0"/>
        <v>2026</v>
      </c>
      <c r="M4" s="17">
        <f t="shared" si="0"/>
        <v>2027</v>
      </c>
      <c r="N4" s="17">
        <f t="shared" si="0"/>
        <v>2028</v>
      </c>
      <c r="O4" s="17">
        <f t="shared" si="0"/>
        <v>2029</v>
      </c>
      <c r="P4" s="17">
        <f t="shared" si="0"/>
        <v>2030</v>
      </c>
      <c r="Q4" s="17">
        <f t="shared" si="0"/>
        <v>2031</v>
      </c>
      <c r="R4" s="17">
        <f t="shared" si="0"/>
        <v>2032</v>
      </c>
      <c r="S4" s="17">
        <f t="shared" si="0"/>
        <v>2033</v>
      </c>
      <c r="T4" s="17">
        <f t="shared" si="0"/>
        <v>2034</v>
      </c>
      <c r="U4" s="17">
        <f t="shared" si="0"/>
        <v>2035</v>
      </c>
      <c r="V4" s="17">
        <f t="shared" si="0"/>
        <v>2036</v>
      </c>
      <c r="W4" s="17">
        <f t="shared" si="0"/>
        <v>2037</v>
      </c>
      <c r="X4" s="17">
        <f t="shared" si="0"/>
        <v>2038</v>
      </c>
      <c r="Y4" s="17">
        <f t="shared" si="0"/>
        <v>2039</v>
      </c>
      <c r="Z4" s="17">
        <f t="shared" si="0"/>
        <v>2040</v>
      </c>
      <c r="AA4" s="17">
        <f t="shared" si="0"/>
        <v>2041</v>
      </c>
      <c r="AB4" s="17">
        <f t="shared" si="0"/>
        <v>2042</v>
      </c>
      <c r="AC4" s="17">
        <f t="shared" si="0"/>
        <v>2043</v>
      </c>
      <c r="AD4" s="17">
        <f t="shared" si="0"/>
        <v>2044</v>
      </c>
      <c r="AE4" s="17">
        <f t="shared" si="0"/>
        <v>2045</v>
      </c>
      <c r="AF4" s="17">
        <f t="shared" si="0"/>
        <v>2046</v>
      </c>
      <c r="AG4" s="17">
        <f t="shared" si="0"/>
        <v>2047</v>
      </c>
      <c r="AH4" s="17">
        <f t="shared" si="0"/>
        <v>2048</v>
      </c>
      <c r="AI4" s="17">
        <f t="shared" si="0"/>
        <v>2049</v>
      </c>
      <c r="AJ4" s="17">
        <f t="shared" si="0"/>
        <v>2050</v>
      </c>
      <c r="AK4" s="17">
        <f t="shared" si="0"/>
        <v>2051</v>
      </c>
      <c r="AL4" s="17">
        <f t="shared" si="0"/>
        <v>2052</v>
      </c>
      <c r="AM4" s="17">
        <f t="shared" si="0"/>
        <v>2053</v>
      </c>
      <c r="AN4" s="17">
        <f t="shared" si="0"/>
        <v>2054</v>
      </c>
      <c r="AO4" s="17">
        <f t="shared" si="0"/>
        <v>2055</v>
      </c>
      <c r="AP4" s="17">
        <f t="shared" si="0"/>
        <v>2056</v>
      </c>
      <c r="AQ4" s="17">
        <f t="shared" si="0"/>
        <v>2057</v>
      </c>
    </row>
    <row r="5" spans="1:43" x14ac:dyDescent="0.3">
      <c r="A5" s="5" t="s">
        <v>76</v>
      </c>
      <c r="B5" s="15" t="s">
        <v>35</v>
      </c>
      <c r="C5" s="28">
        <v>3100</v>
      </c>
      <c r="D5" s="28">
        <v>2000</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row>
    <row r="6" spans="1:43" x14ac:dyDescent="0.3">
      <c r="A6" s="5" t="s">
        <v>77</v>
      </c>
      <c r="B6" s="15" t="s">
        <v>41</v>
      </c>
      <c r="C6" s="28">
        <v>3100000</v>
      </c>
      <c r="D6" s="28">
        <v>2900000</v>
      </c>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row>
    <row r="7" spans="1:43" x14ac:dyDescent="0.3">
      <c r="A7" s="5" t="s">
        <v>78</v>
      </c>
      <c r="B7" s="15" t="s">
        <v>43</v>
      </c>
      <c r="C7" s="15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row>
    <row r="8" spans="1:43" x14ac:dyDescent="0.3">
      <c r="A8" s="5"/>
      <c r="B8" s="15"/>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row>
    <row r="9" spans="1:43" x14ac:dyDescent="0.3">
      <c r="A9" s="4" t="s">
        <v>79</v>
      </c>
      <c r="B9" s="15" t="s">
        <v>41</v>
      </c>
      <c r="C9" s="28">
        <v>7600000</v>
      </c>
      <c r="D9" s="28">
        <v>6000000</v>
      </c>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row>
    <row r="10" spans="1:43" x14ac:dyDescent="0.3">
      <c r="A10" s="5"/>
      <c r="B10" s="15"/>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row>
    <row r="11" spans="1:43" x14ac:dyDescent="0.3">
      <c r="A11" s="4" t="s">
        <v>80</v>
      </c>
      <c r="B11" s="9"/>
      <c r="C11" s="17">
        <f>'Generelle forutsetninger'!$B$7</f>
        <v>2017</v>
      </c>
      <c r="D11" s="17">
        <f>C11+1</f>
        <v>2018</v>
      </c>
      <c r="E11" s="17">
        <f t="shared" ref="E11:AQ11" si="1">D11+1</f>
        <v>2019</v>
      </c>
      <c r="F11" s="17">
        <f t="shared" si="1"/>
        <v>2020</v>
      </c>
      <c r="G11" s="17">
        <f t="shared" si="1"/>
        <v>2021</v>
      </c>
      <c r="H11" s="17">
        <f t="shared" si="1"/>
        <v>2022</v>
      </c>
      <c r="I11" s="17">
        <f t="shared" si="1"/>
        <v>2023</v>
      </c>
      <c r="J11" s="17">
        <f t="shared" si="1"/>
        <v>2024</v>
      </c>
      <c r="K11" s="17">
        <f t="shared" si="1"/>
        <v>2025</v>
      </c>
      <c r="L11" s="17">
        <f t="shared" si="1"/>
        <v>2026</v>
      </c>
      <c r="M11" s="17">
        <f t="shared" si="1"/>
        <v>2027</v>
      </c>
      <c r="N11" s="17">
        <f t="shared" si="1"/>
        <v>2028</v>
      </c>
      <c r="O11" s="17">
        <f t="shared" si="1"/>
        <v>2029</v>
      </c>
      <c r="P11" s="17">
        <f t="shared" si="1"/>
        <v>2030</v>
      </c>
      <c r="Q11" s="17">
        <f t="shared" si="1"/>
        <v>2031</v>
      </c>
      <c r="R11" s="17">
        <f t="shared" si="1"/>
        <v>2032</v>
      </c>
      <c r="S11" s="17">
        <f t="shared" si="1"/>
        <v>2033</v>
      </c>
      <c r="T11" s="17">
        <f t="shared" si="1"/>
        <v>2034</v>
      </c>
      <c r="U11" s="17">
        <f t="shared" si="1"/>
        <v>2035</v>
      </c>
      <c r="V11" s="17">
        <f t="shared" si="1"/>
        <v>2036</v>
      </c>
      <c r="W11" s="17">
        <f t="shared" si="1"/>
        <v>2037</v>
      </c>
      <c r="X11" s="17">
        <f t="shared" si="1"/>
        <v>2038</v>
      </c>
      <c r="Y11" s="17">
        <f t="shared" si="1"/>
        <v>2039</v>
      </c>
      <c r="Z11" s="17">
        <f t="shared" si="1"/>
        <v>2040</v>
      </c>
      <c r="AA11" s="17">
        <f t="shared" si="1"/>
        <v>2041</v>
      </c>
      <c r="AB11" s="17">
        <f t="shared" si="1"/>
        <v>2042</v>
      </c>
      <c r="AC11" s="17">
        <f t="shared" si="1"/>
        <v>2043</v>
      </c>
      <c r="AD11" s="17">
        <f t="shared" si="1"/>
        <v>2044</v>
      </c>
      <c r="AE11" s="17">
        <f t="shared" si="1"/>
        <v>2045</v>
      </c>
      <c r="AF11" s="17">
        <f t="shared" si="1"/>
        <v>2046</v>
      </c>
      <c r="AG11" s="17">
        <f t="shared" si="1"/>
        <v>2047</v>
      </c>
      <c r="AH11" s="17">
        <f t="shared" si="1"/>
        <v>2048</v>
      </c>
      <c r="AI11" s="17">
        <f t="shared" si="1"/>
        <v>2049</v>
      </c>
      <c r="AJ11" s="17">
        <f t="shared" si="1"/>
        <v>2050</v>
      </c>
      <c r="AK11" s="17">
        <f t="shared" si="1"/>
        <v>2051</v>
      </c>
      <c r="AL11" s="17">
        <f t="shared" si="1"/>
        <v>2052</v>
      </c>
      <c r="AM11" s="17">
        <f t="shared" si="1"/>
        <v>2053</v>
      </c>
      <c r="AN11" s="17">
        <f t="shared" si="1"/>
        <v>2054</v>
      </c>
      <c r="AO11" s="17">
        <f t="shared" si="1"/>
        <v>2055</v>
      </c>
      <c r="AP11" s="17">
        <f t="shared" si="1"/>
        <v>2056</v>
      </c>
      <c r="AQ11" s="17">
        <f t="shared" si="1"/>
        <v>2057</v>
      </c>
    </row>
    <row r="12" spans="1:43" x14ac:dyDescent="0.3">
      <c r="A12" s="5" t="s">
        <v>81</v>
      </c>
      <c r="B12" s="15" t="s">
        <v>35</v>
      </c>
      <c r="C12" s="187"/>
      <c r="D12" s="187"/>
      <c r="E12" s="187"/>
      <c r="F12" s="187"/>
      <c r="G12" s="187"/>
      <c r="H12" s="187"/>
      <c r="I12" s="187"/>
      <c r="J12" s="187"/>
      <c r="K12" s="187"/>
      <c r="L12" s="187"/>
      <c r="M12" s="187"/>
      <c r="N12" s="187"/>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row>
    <row r="13" spans="1:43" x14ac:dyDescent="0.3">
      <c r="A13" s="186" t="s">
        <v>211</v>
      </c>
      <c r="B13" s="15" t="s">
        <v>41</v>
      </c>
      <c r="C13" s="187"/>
      <c r="D13" s="187"/>
      <c r="E13" s="187"/>
      <c r="F13" s="187"/>
      <c r="G13" s="187"/>
      <c r="H13" s="187"/>
      <c r="I13" s="187"/>
      <c r="J13" s="187"/>
      <c r="K13" s="187"/>
      <c r="L13" s="187"/>
      <c r="M13" s="187"/>
      <c r="N13" s="187"/>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row>
    <row r="14" spans="1:43" x14ac:dyDescent="0.3">
      <c r="A14" s="143" t="s">
        <v>212</v>
      </c>
      <c r="B14" s="15" t="s">
        <v>43</v>
      </c>
      <c r="C14" s="189">
        <v>2275617</v>
      </c>
      <c r="D14" s="189">
        <v>5586276.4076939449</v>
      </c>
      <c r="E14" s="189">
        <v>8701340.1638718247</v>
      </c>
      <c r="F14" s="189">
        <v>12895857.363658752</v>
      </c>
      <c r="G14" s="189">
        <v>18555583.195199527</v>
      </c>
      <c r="H14" s="189">
        <v>22437507</v>
      </c>
      <c r="I14" s="188">
        <v>5579992</v>
      </c>
      <c r="J14" s="188">
        <v>5628617</v>
      </c>
      <c r="K14" s="188">
        <v>5677382</v>
      </c>
      <c r="L14" s="188">
        <v>5726222</v>
      </c>
      <c r="M14" s="188">
        <v>5774723</v>
      </c>
      <c r="N14" s="188">
        <v>5822574</v>
      </c>
      <c r="O14" s="190"/>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x14ac:dyDescent="0.3">
      <c r="A15" s="5"/>
      <c r="B15" s="1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row>
    <row r="16" spans="1:43" x14ac:dyDescent="0.3">
      <c r="A16" s="4" t="s">
        <v>82</v>
      </c>
      <c r="B16" s="9"/>
      <c r="C16" s="17">
        <f>'Generelle forutsetninger'!$B$7</f>
        <v>2017</v>
      </c>
      <c r="D16" s="17">
        <f>C16+1</f>
        <v>2018</v>
      </c>
      <c r="E16" s="17">
        <f t="shared" ref="E16:AQ16" si="2">D16+1</f>
        <v>2019</v>
      </c>
      <c r="F16" s="17">
        <f t="shared" si="2"/>
        <v>2020</v>
      </c>
      <c r="G16" s="17">
        <f t="shared" si="2"/>
        <v>2021</v>
      </c>
      <c r="H16" s="17">
        <f t="shared" si="2"/>
        <v>2022</v>
      </c>
      <c r="I16" s="17">
        <f t="shared" si="2"/>
        <v>2023</v>
      </c>
      <c r="J16" s="17">
        <f t="shared" si="2"/>
        <v>2024</v>
      </c>
      <c r="K16" s="17">
        <f t="shared" si="2"/>
        <v>2025</v>
      </c>
      <c r="L16" s="17">
        <f t="shared" si="2"/>
        <v>2026</v>
      </c>
      <c r="M16" s="17">
        <f t="shared" si="2"/>
        <v>2027</v>
      </c>
      <c r="N16" s="17">
        <f t="shared" si="2"/>
        <v>2028</v>
      </c>
      <c r="O16" s="17">
        <f t="shared" si="2"/>
        <v>2029</v>
      </c>
      <c r="P16" s="17">
        <f t="shared" si="2"/>
        <v>2030</v>
      </c>
      <c r="Q16" s="17">
        <f t="shared" si="2"/>
        <v>2031</v>
      </c>
      <c r="R16" s="17">
        <f t="shared" si="2"/>
        <v>2032</v>
      </c>
      <c r="S16" s="17">
        <f t="shared" si="2"/>
        <v>2033</v>
      </c>
      <c r="T16" s="17">
        <f t="shared" si="2"/>
        <v>2034</v>
      </c>
      <c r="U16" s="17">
        <f t="shared" si="2"/>
        <v>2035</v>
      </c>
      <c r="V16" s="17">
        <f t="shared" si="2"/>
        <v>2036</v>
      </c>
      <c r="W16" s="17">
        <f t="shared" si="2"/>
        <v>2037</v>
      </c>
      <c r="X16" s="17">
        <f t="shared" si="2"/>
        <v>2038</v>
      </c>
      <c r="Y16" s="17">
        <f t="shared" si="2"/>
        <v>2039</v>
      </c>
      <c r="Z16" s="17">
        <f t="shared" si="2"/>
        <v>2040</v>
      </c>
      <c r="AA16" s="17">
        <f t="shared" si="2"/>
        <v>2041</v>
      </c>
      <c r="AB16" s="17">
        <f t="shared" si="2"/>
        <v>2042</v>
      </c>
      <c r="AC16" s="17">
        <f t="shared" si="2"/>
        <v>2043</v>
      </c>
      <c r="AD16" s="17">
        <f t="shared" si="2"/>
        <v>2044</v>
      </c>
      <c r="AE16" s="17">
        <f t="shared" si="2"/>
        <v>2045</v>
      </c>
      <c r="AF16" s="17">
        <f t="shared" si="2"/>
        <v>2046</v>
      </c>
      <c r="AG16" s="17">
        <f t="shared" si="2"/>
        <v>2047</v>
      </c>
      <c r="AH16" s="17">
        <f t="shared" si="2"/>
        <v>2048</v>
      </c>
      <c r="AI16" s="17">
        <f t="shared" si="2"/>
        <v>2049</v>
      </c>
      <c r="AJ16" s="17">
        <f t="shared" si="2"/>
        <v>2050</v>
      </c>
      <c r="AK16" s="17">
        <f t="shared" si="2"/>
        <v>2051</v>
      </c>
      <c r="AL16" s="17">
        <f t="shared" si="2"/>
        <v>2052</v>
      </c>
      <c r="AM16" s="17">
        <f t="shared" si="2"/>
        <v>2053</v>
      </c>
      <c r="AN16" s="17">
        <f t="shared" si="2"/>
        <v>2054</v>
      </c>
      <c r="AO16" s="17">
        <f t="shared" si="2"/>
        <v>2055</v>
      </c>
      <c r="AP16" s="17">
        <f t="shared" si="2"/>
        <v>2056</v>
      </c>
      <c r="AQ16" s="17">
        <f t="shared" si="2"/>
        <v>2057</v>
      </c>
    </row>
    <row r="17" spans="1:43" x14ac:dyDescent="0.3">
      <c r="A17" s="5" t="s">
        <v>83</v>
      </c>
      <c r="B17" s="15" t="s">
        <v>35</v>
      </c>
      <c r="C17" s="28">
        <f>50*'Generelle forutsetninger'!B$26</f>
        <v>500</v>
      </c>
      <c r="D17" s="28">
        <f>50*'Generelle forutsetninger'!C$26</f>
        <v>2850</v>
      </c>
      <c r="E17" s="28">
        <f>50*'Generelle forutsetninger'!D$26</f>
        <v>4850</v>
      </c>
      <c r="F17" s="28">
        <f>50*'Generelle forutsetninger'!E$26</f>
        <v>8650</v>
      </c>
      <c r="G17" s="28">
        <f>50*'Generelle forutsetninger'!F$26</f>
        <v>14250</v>
      </c>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row>
    <row r="18" spans="1:43" x14ac:dyDescent="0.3">
      <c r="A18" s="5" t="s">
        <v>84</v>
      </c>
      <c r="B18" s="15" t="s">
        <v>35</v>
      </c>
      <c r="C18" s="28"/>
      <c r="D18" s="28">
        <f>'Generelle forutsetninger'!$B$31*'Generelle forutsetninger'!$B$30*'Generelle forutsetninger'!B$26</f>
        <v>150</v>
      </c>
      <c r="E18" s="28">
        <f>'Generelle forutsetninger'!$B$31*'Generelle forutsetninger'!$B$30*'Generelle forutsetninger'!C$26</f>
        <v>855</v>
      </c>
      <c r="F18" s="28">
        <f>'Generelle forutsetninger'!$B$31*'Generelle forutsetninger'!$B$30*'Generelle forutsetninger'!D$26</f>
        <v>1455</v>
      </c>
      <c r="G18" s="28">
        <f>'Generelle forutsetninger'!$B$31*'Generelle forutsetninger'!$B$30*'Generelle forutsetninger'!E$26</f>
        <v>2595</v>
      </c>
      <c r="H18" s="28">
        <f>'Generelle forutsetninger'!$B$31*'Generelle forutsetninger'!$B$30*'Generelle forutsetninger'!F$26</f>
        <v>4275</v>
      </c>
      <c r="I18" s="28"/>
      <c r="J18" s="28"/>
      <c r="K18" s="28"/>
      <c r="L18" s="28"/>
      <c r="M18" s="28"/>
      <c r="N18" s="28"/>
      <c r="O18" s="28">
        <f>'Generelle forutsetninger'!$B$31*'Generelle forutsetninger'!$B$30*('Generelle forutsetninger'!L$26-'Generelle forutsetninger'!K$26)</f>
        <v>0</v>
      </c>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3" x14ac:dyDescent="0.3">
      <c r="A19" s="5" t="s">
        <v>85</v>
      </c>
      <c r="B19" s="15" t="s">
        <v>35</v>
      </c>
      <c r="C19" s="28"/>
      <c r="D19" s="28">
        <f>'Generelle forutsetninger'!$B$33*'Generelle forutsetninger'!$B$32*'Generelle forutsetninger'!B$26</f>
        <v>500</v>
      </c>
      <c r="E19" s="28">
        <f>'Generelle forutsetninger'!$B$33*'Generelle forutsetninger'!$B$32*'Generelle forutsetninger'!C$26</f>
        <v>2850</v>
      </c>
      <c r="F19" s="28">
        <f>'Generelle forutsetninger'!$B$33*'Generelle forutsetninger'!$B$32*'Generelle forutsetninger'!D$26</f>
        <v>4850</v>
      </c>
      <c r="G19" s="28">
        <f>'Generelle forutsetninger'!$B$33*'Generelle forutsetninger'!$B$32*'Generelle forutsetninger'!E$26</f>
        <v>8650</v>
      </c>
      <c r="H19" s="28">
        <f>'Generelle forutsetninger'!$B$33*'Generelle forutsetninger'!$B$32*'Generelle forutsetninger'!F$26</f>
        <v>14250</v>
      </c>
      <c r="I19" s="28"/>
      <c r="J19" s="28"/>
      <c r="K19" s="28"/>
      <c r="L19" s="28"/>
      <c r="M19" s="28"/>
      <c r="N19" s="28"/>
      <c r="O19" s="28">
        <f>'Generelle forutsetninger'!$B$33*'Generelle forutsetninger'!$B$32*('Generelle forutsetninger'!L$26-'Generelle forutsetninger'!K$26)</f>
        <v>0</v>
      </c>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x14ac:dyDescent="0.3">
      <c r="A20" s="5" t="s">
        <v>86</v>
      </c>
      <c r="B20" s="15" t="s">
        <v>41</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3" x14ac:dyDescent="0.3">
      <c r="A21" s="5" t="s">
        <v>87</v>
      </c>
      <c r="B21" s="15" t="s">
        <v>43</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x14ac:dyDescent="0.3">
      <c r="A22" s="5"/>
      <c r="B22" s="1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row>
    <row r="23" spans="1:43" x14ac:dyDescent="0.3">
      <c r="A23" s="6"/>
      <c r="B23" s="9"/>
      <c r="C23" s="17">
        <f>'Generelle forutsetninger'!$B$7</f>
        <v>2017</v>
      </c>
      <c r="D23" s="17">
        <f>C23+1</f>
        <v>2018</v>
      </c>
      <c r="E23" s="17">
        <f t="shared" ref="E23:AQ23" si="3">D23+1</f>
        <v>2019</v>
      </c>
      <c r="F23" s="17">
        <f t="shared" si="3"/>
        <v>2020</v>
      </c>
      <c r="G23" s="17">
        <f t="shared" si="3"/>
        <v>2021</v>
      </c>
      <c r="H23" s="17">
        <f t="shared" si="3"/>
        <v>2022</v>
      </c>
      <c r="I23" s="17">
        <f t="shared" si="3"/>
        <v>2023</v>
      </c>
      <c r="J23" s="17">
        <f t="shared" si="3"/>
        <v>2024</v>
      </c>
      <c r="K23" s="17">
        <f t="shared" si="3"/>
        <v>2025</v>
      </c>
      <c r="L23" s="17">
        <f t="shared" si="3"/>
        <v>2026</v>
      </c>
      <c r="M23" s="17">
        <f t="shared" si="3"/>
        <v>2027</v>
      </c>
      <c r="N23" s="17">
        <f t="shared" si="3"/>
        <v>2028</v>
      </c>
      <c r="O23" s="17">
        <f t="shared" si="3"/>
        <v>2029</v>
      </c>
      <c r="P23" s="17">
        <f t="shared" si="3"/>
        <v>2030</v>
      </c>
      <c r="Q23" s="17">
        <f t="shared" si="3"/>
        <v>2031</v>
      </c>
      <c r="R23" s="17">
        <f t="shared" si="3"/>
        <v>2032</v>
      </c>
      <c r="S23" s="17">
        <f t="shared" si="3"/>
        <v>2033</v>
      </c>
      <c r="T23" s="17">
        <f t="shared" si="3"/>
        <v>2034</v>
      </c>
      <c r="U23" s="17">
        <f t="shared" si="3"/>
        <v>2035</v>
      </c>
      <c r="V23" s="17">
        <f t="shared" si="3"/>
        <v>2036</v>
      </c>
      <c r="W23" s="17">
        <f t="shared" si="3"/>
        <v>2037</v>
      </c>
      <c r="X23" s="17">
        <f t="shared" si="3"/>
        <v>2038</v>
      </c>
      <c r="Y23" s="17">
        <f t="shared" si="3"/>
        <v>2039</v>
      </c>
      <c r="Z23" s="17">
        <f t="shared" si="3"/>
        <v>2040</v>
      </c>
      <c r="AA23" s="17">
        <f t="shared" si="3"/>
        <v>2041</v>
      </c>
      <c r="AB23" s="17">
        <f t="shared" si="3"/>
        <v>2042</v>
      </c>
      <c r="AC23" s="17">
        <f t="shared" si="3"/>
        <v>2043</v>
      </c>
      <c r="AD23" s="17">
        <f t="shared" si="3"/>
        <v>2044</v>
      </c>
      <c r="AE23" s="17">
        <f t="shared" si="3"/>
        <v>2045</v>
      </c>
      <c r="AF23" s="17">
        <f t="shared" si="3"/>
        <v>2046</v>
      </c>
      <c r="AG23" s="17">
        <f t="shared" si="3"/>
        <v>2047</v>
      </c>
      <c r="AH23" s="17">
        <f t="shared" si="3"/>
        <v>2048</v>
      </c>
      <c r="AI23" s="17">
        <f t="shared" si="3"/>
        <v>2049</v>
      </c>
      <c r="AJ23" s="17">
        <f t="shared" si="3"/>
        <v>2050</v>
      </c>
      <c r="AK23" s="17">
        <f t="shared" si="3"/>
        <v>2051</v>
      </c>
      <c r="AL23" s="17">
        <f t="shared" si="3"/>
        <v>2052</v>
      </c>
      <c r="AM23" s="17">
        <f t="shared" si="3"/>
        <v>2053</v>
      </c>
      <c r="AN23" s="17">
        <f t="shared" si="3"/>
        <v>2054</v>
      </c>
      <c r="AO23" s="17">
        <f t="shared" si="3"/>
        <v>2055</v>
      </c>
      <c r="AP23" s="17">
        <f t="shared" si="3"/>
        <v>2056</v>
      </c>
      <c r="AQ23" s="17">
        <f t="shared" si="3"/>
        <v>2057</v>
      </c>
    </row>
    <row r="24" spans="1:43" x14ac:dyDescent="0.3">
      <c r="A24" s="1" t="s">
        <v>75</v>
      </c>
      <c r="B24" s="15" t="s">
        <v>41</v>
      </c>
      <c r="C24" s="97">
        <f>C5*'Generelle forutsetninger'!$B$18*(1+'Generelle forutsetninger'!$B$20)^(C23-$C$23)+C6+C7</f>
        <v>6262000</v>
      </c>
      <c r="D24" s="97">
        <f>D5*'Generelle forutsetninger'!$B$18*(1+'Generelle forutsetninger'!$B$20)^(D23-$C$23)+D6+D7</f>
        <v>4966520</v>
      </c>
      <c r="E24" s="97">
        <f>E5*'Generelle forutsetninger'!$B$17*(1+'Generelle forutsetninger'!$B$20)^(E23-$C$23)+E6+E7</f>
        <v>0</v>
      </c>
      <c r="F24" s="97">
        <f>F5*'Generelle forutsetninger'!$B$17*(1+'Generelle forutsetninger'!$B$20)^(F23-$C$23)+F6+F7</f>
        <v>0</v>
      </c>
      <c r="G24" s="97">
        <f>G5*'Generelle forutsetninger'!$B$17*(1+'Generelle forutsetninger'!$B$20)^(G23-$C$23)+G6+G7</f>
        <v>0</v>
      </c>
      <c r="H24" s="97">
        <f>H5*'Generelle forutsetninger'!$B$17*(1+'Generelle forutsetninger'!$B$20)^(H23-$C$23)+H6+H7</f>
        <v>0</v>
      </c>
      <c r="I24" s="97">
        <f>I5*'Generelle forutsetninger'!$B$17*(1+'Generelle forutsetninger'!$B$20)^(I23-$C$23)+I6+I7</f>
        <v>0</v>
      </c>
      <c r="J24" s="97">
        <f>J5*'Generelle forutsetninger'!$B$17*(1+'Generelle forutsetninger'!$B$20)^(J23-$C$23)+J6+J7</f>
        <v>0</v>
      </c>
      <c r="K24" s="97">
        <f>K5*'Generelle forutsetninger'!$B$17*(1+'Generelle forutsetninger'!$B$20)^(K23-$C$23)+K6+K7</f>
        <v>0</v>
      </c>
      <c r="L24" s="97">
        <f>L5*'Generelle forutsetninger'!$B$17*(1+'Generelle forutsetninger'!$B$20)^(L23-$C$23)+L6+L7</f>
        <v>0</v>
      </c>
      <c r="M24" s="97">
        <f>M5*'Generelle forutsetninger'!$B$17*(1+'Generelle forutsetninger'!$B$20)^(M23-$C$23)+M6+M7</f>
        <v>0</v>
      </c>
      <c r="N24" s="97">
        <f>N5*'Generelle forutsetninger'!$B$17*(1+'Generelle forutsetninger'!$B$20)^(N23-$C$23)+N6+N7</f>
        <v>0</v>
      </c>
      <c r="O24" s="97">
        <f>O5*'Generelle forutsetninger'!$B$17*(1+'Generelle forutsetninger'!$B$20)^(O23-$C$23)+O6+O7</f>
        <v>0</v>
      </c>
      <c r="P24" s="97">
        <f>P5*'Generelle forutsetninger'!$B$17*(1+'Generelle forutsetninger'!$B$20)^(P23-$C$23)+P6+P7</f>
        <v>0</v>
      </c>
      <c r="Q24" s="97">
        <f>Q5*'Generelle forutsetninger'!$B$17*(1+'Generelle forutsetninger'!$B$20)^(Q23-$C$23)+Q6+Q7</f>
        <v>0</v>
      </c>
      <c r="R24" s="97">
        <f>R5*'Generelle forutsetninger'!$B$17*(1+'Generelle forutsetninger'!$B$20)^(R23-$C$23)+R6+R7</f>
        <v>0</v>
      </c>
      <c r="S24" s="97">
        <f>S5*'Generelle forutsetninger'!$B$17*(1+'Generelle forutsetninger'!$B$20)^(S23-$C$23)+S6+S7</f>
        <v>0</v>
      </c>
      <c r="T24" s="97">
        <f>T5*'Generelle forutsetninger'!$B$17*(1+'Generelle forutsetninger'!$B$20)^(T23-$C$23)+T6+T7</f>
        <v>0</v>
      </c>
      <c r="U24" s="97">
        <f>U5*'Generelle forutsetninger'!$B$17*(1+'Generelle forutsetninger'!$B$20)^(U23-$C$23)+U6+U7</f>
        <v>0</v>
      </c>
      <c r="V24" s="97">
        <f>V5*'Generelle forutsetninger'!$B$17*(1+'Generelle forutsetninger'!$B$20)^(V23-$C$23)+V6+V7</f>
        <v>0</v>
      </c>
      <c r="W24" s="97">
        <f>W5*'Generelle forutsetninger'!$B$17*(1+'Generelle forutsetninger'!$B$20)^(W23-$C$23)+W6+W7</f>
        <v>0</v>
      </c>
      <c r="X24" s="97">
        <f>X5*'Generelle forutsetninger'!$B$17*(1+'Generelle forutsetninger'!$B$20)^(X23-$C$23)+X6+X7</f>
        <v>0</v>
      </c>
      <c r="Y24" s="97">
        <f>Y5*'Generelle forutsetninger'!$B$17*(1+'Generelle forutsetninger'!$B$20)^(Y23-$C$23)+Y6+Y7</f>
        <v>0</v>
      </c>
      <c r="Z24" s="97">
        <f>Z5*'Generelle forutsetninger'!$B$17*(1+'Generelle forutsetninger'!$B$20)^(Z23-$C$23)+Z6+Z7</f>
        <v>0</v>
      </c>
      <c r="AA24" s="97">
        <f>AA5*'Generelle forutsetninger'!$B$17*(1+'Generelle forutsetninger'!$B$20)^(AA23-$C$23)+AA6+AA7</f>
        <v>0</v>
      </c>
      <c r="AB24" s="97">
        <f>AB5*'Generelle forutsetninger'!$B$17*(1+'Generelle forutsetninger'!$B$20)^(AB23-$C$23)+AB6+AB7</f>
        <v>0</v>
      </c>
      <c r="AC24" s="97">
        <f>AC5*'Generelle forutsetninger'!$B$17*(1+'Generelle forutsetninger'!$B$20)^(AC23-$C$23)+AC6+AC7</f>
        <v>0</v>
      </c>
      <c r="AD24" s="97">
        <f>AD5*'Generelle forutsetninger'!$B$17*(1+'Generelle forutsetninger'!$B$20)^(AD23-$C$23)+AD6+AD7</f>
        <v>0</v>
      </c>
      <c r="AE24" s="97">
        <f>AE5*'Generelle forutsetninger'!$B$17*(1+'Generelle forutsetninger'!$B$20)^(AE23-$C$23)+AE6+AE7</f>
        <v>0</v>
      </c>
      <c r="AF24" s="97">
        <f>AF5*'Generelle forutsetninger'!$B$17*(1+'Generelle forutsetninger'!$B$20)^(AF23-$C$23)+AF6+AF7</f>
        <v>0</v>
      </c>
      <c r="AG24" s="97">
        <f>AG5*'Generelle forutsetninger'!$B$17*(1+'Generelle forutsetninger'!$B$20)^(AG23-$C$23)+AG6+AG7</f>
        <v>0</v>
      </c>
      <c r="AH24" s="97">
        <f>AH5*'Generelle forutsetninger'!$B$17*(1+'Generelle forutsetninger'!$B$20)^(AH23-$C$23)+AH6+AH7</f>
        <v>0</v>
      </c>
      <c r="AI24" s="97">
        <f>AI5*'Generelle forutsetninger'!$B$17*(1+'Generelle forutsetninger'!$B$20)^(AI23-$C$23)+AI6+AI7</f>
        <v>0</v>
      </c>
      <c r="AJ24" s="97">
        <f>AJ5*'Generelle forutsetninger'!$B$17*(1+'Generelle forutsetninger'!$B$20)^(AJ23-$C$23)+AJ6+AJ7</f>
        <v>0</v>
      </c>
      <c r="AK24" s="97">
        <f>AK5*'Generelle forutsetninger'!$B$17*(1+'Generelle forutsetninger'!$B$20)^(AK23-$C$23)+AK6+AK7</f>
        <v>0</v>
      </c>
      <c r="AL24" s="97">
        <f>AL5*'Generelle forutsetninger'!$B$17*(1+'Generelle forutsetninger'!$B$20)^(AL23-$C$23)+AL6+AL7</f>
        <v>0</v>
      </c>
      <c r="AM24" s="97">
        <f>AM5*'Generelle forutsetninger'!$B$17*(1+'Generelle forutsetninger'!$B$20)^(AM23-$C$23)+AM6+AM7</f>
        <v>0</v>
      </c>
      <c r="AN24" s="97">
        <f>AN5*'Generelle forutsetninger'!$B$17*(1+'Generelle forutsetninger'!$B$20)^(AN23-$C$23)+AN6+AN7</f>
        <v>0</v>
      </c>
      <c r="AO24" s="97">
        <f>AO5*'Generelle forutsetninger'!$B$17*(1+'Generelle forutsetninger'!$B$20)^(AO23-$C$23)+AO6+AO7</f>
        <v>0</v>
      </c>
      <c r="AP24" s="97">
        <f>AP5*'Generelle forutsetninger'!$B$17*(1+'Generelle forutsetninger'!$B$20)^(AP23-$C$23)+AP6+AP7</f>
        <v>0</v>
      </c>
      <c r="AQ24" s="97">
        <f>AQ5*'Generelle forutsetninger'!$B$17*(1+'Generelle forutsetninger'!$B$20)^(AQ23-$C$23)+AQ6+AQ7</f>
        <v>0</v>
      </c>
    </row>
    <row r="25" spans="1:43" x14ac:dyDescent="0.3">
      <c r="A25" s="1" t="s">
        <v>88</v>
      </c>
      <c r="B25" s="15" t="s">
        <v>43</v>
      </c>
      <c r="C25" s="97">
        <f>C9</f>
        <v>7600000</v>
      </c>
      <c r="D25" s="97">
        <f t="shared" ref="D25:AQ25" si="4">D9</f>
        <v>6000000</v>
      </c>
      <c r="E25" s="97">
        <f t="shared" si="4"/>
        <v>0</v>
      </c>
      <c r="F25" s="97">
        <f t="shared" si="4"/>
        <v>0</v>
      </c>
      <c r="G25" s="97">
        <f t="shared" si="4"/>
        <v>0</v>
      </c>
      <c r="H25" s="97">
        <f t="shared" si="4"/>
        <v>0</v>
      </c>
      <c r="I25" s="97">
        <f t="shared" si="4"/>
        <v>0</v>
      </c>
      <c r="J25" s="97">
        <f t="shared" si="4"/>
        <v>0</v>
      </c>
      <c r="K25" s="97">
        <f t="shared" si="4"/>
        <v>0</v>
      </c>
      <c r="L25" s="97">
        <f t="shared" si="4"/>
        <v>0</v>
      </c>
      <c r="M25" s="97">
        <f t="shared" si="4"/>
        <v>0</v>
      </c>
      <c r="N25" s="97">
        <f t="shared" si="4"/>
        <v>0</v>
      </c>
      <c r="O25" s="97">
        <f t="shared" si="4"/>
        <v>0</v>
      </c>
      <c r="P25" s="97">
        <f t="shared" si="4"/>
        <v>0</v>
      </c>
      <c r="Q25" s="97">
        <f t="shared" si="4"/>
        <v>0</v>
      </c>
      <c r="R25" s="97">
        <f t="shared" si="4"/>
        <v>0</v>
      </c>
      <c r="S25" s="97">
        <f t="shared" si="4"/>
        <v>0</v>
      </c>
      <c r="T25" s="97">
        <f t="shared" si="4"/>
        <v>0</v>
      </c>
      <c r="U25" s="97">
        <f t="shared" si="4"/>
        <v>0</v>
      </c>
      <c r="V25" s="97">
        <f t="shared" si="4"/>
        <v>0</v>
      </c>
      <c r="W25" s="97">
        <f t="shared" si="4"/>
        <v>0</v>
      </c>
      <c r="X25" s="97">
        <f t="shared" si="4"/>
        <v>0</v>
      </c>
      <c r="Y25" s="97">
        <f t="shared" si="4"/>
        <v>0</v>
      </c>
      <c r="Z25" s="97">
        <f t="shared" si="4"/>
        <v>0</v>
      </c>
      <c r="AA25" s="97">
        <f t="shared" si="4"/>
        <v>0</v>
      </c>
      <c r="AB25" s="97">
        <f t="shared" si="4"/>
        <v>0</v>
      </c>
      <c r="AC25" s="97">
        <f t="shared" si="4"/>
        <v>0</v>
      </c>
      <c r="AD25" s="97">
        <f t="shared" si="4"/>
        <v>0</v>
      </c>
      <c r="AE25" s="97">
        <f t="shared" si="4"/>
        <v>0</v>
      </c>
      <c r="AF25" s="97">
        <f t="shared" si="4"/>
        <v>0</v>
      </c>
      <c r="AG25" s="97">
        <f t="shared" si="4"/>
        <v>0</v>
      </c>
      <c r="AH25" s="97">
        <f t="shared" si="4"/>
        <v>0</v>
      </c>
      <c r="AI25" s="97">
        <f t="shared" si="4"/>
        <v>0</v>
      </c>
      <c r="AJ25" s="97">
        <f t="shared" si="4"/>
        <v>0</v>
      </c>
      <c r="AK25" s="97">
        <f t="shared" si="4"/>
        <v>0</v>
      </c>
      <c r="AL25" s="97">
        <f t="shared" si="4"/>
        <v>0</v>
      </c>
      <c r="AM25" s="97">
        <f t="shared" si="4"/>
        <v>0</v>
      </c>
      <c r="AN25" s="97">
        <f t="shared" si="4"/>
        <v>0</v>
      </c>
      <c r="AO25" s="97">
        <f t="shared" si="4"/>
        <v>0</v>
      </c>
      <c r="AP25" s="97">
        <f t="shared" si="4"/>
        <v>0</v>
      </c>
      <c r="AQ25" s="97">
        <f t="shared" si="4"/>
        <v>0</v>
      </c>
    </row>
    <row r="26" spans="1:43" x14ac:dyDescent="0.3">
      <c r="A26" s="1" t="s">
        <v>80</v>
      </c>
      <c r="B26" s="15" t="s">
        <v>43</v>
      </c>
      <c r="C26" s="97">
        <f>C12*'Generelle forutsetninger'!$B$17*(1+'Generelle forutsetninger'!$B$20)^(C$23-$C$23)+C13+C14</f>
        <v>2275617</v>
      </c>
      <c r="D26" s="97">
        <f>D12*'Generelle forutsetninger'!$B$17*(1+'Generelle forutsetninger'!$B$20)^(D$23-$C$23)+D13+D14</f>
        <v>5586276.4076939449</v>
      </c>
      <c r="E26" s="97">
        <f>E12*'Generelle forutsetninger'!$B$17*(1+'Generelle forutsetninger'!$B$20)^(E$23-$C$23)+E13+E14</f>
        <v>8701340.1638718247</v>
      </c>
      <c r="F26" s="97">
        <f>F12*'Generelle forutsetninger'!$B$17*(1+'Generelle forutsetninger'!$B$20)^(F$23-$C$23)+F13+F14</f>
        <v>12895857.363658752</v>
      </c>
      <c r="G26" s="97">
        <f>G12*'Generelle forutsetninger'!$B$17*(1+'Generelle forutsetninger'!$B$20)^(G$23-$C$23)+G13+G14</f>
        <v>18555583.195199527</v>
      </c>
      <c r="H26" s="97">
        <f>H12*'Generelle forutsetninger'!$B$17*(1+'Generelle forutsetninger'!$B$20)^(H$23-$C$23)+H13+H14</f>
        <v>22437507</v>
      </c>
      <c r="I26" s="97">
        <f>I12*'Generelle forutsetninger'!$B$17*(1+'Generelle forutsetninger'!$B$20)^(I$23-$C$23)+I13+I14</f>
        <v>5579992</v>
      </c>
      <c r="J26" s="97">
        <f>J12*'Generelle forutsetninger'!$B$17*(1+'Generelle forutsetninger'!$B$20)^(J$23-$C$23)+J13+J14</f>
        <v>5628617</v>
      </c>
      <c r="K26" s="97">
        <f>K12*'Generelle forutsetninger'!$B$17*(1+'Generelle forutsetninger'!$B$20)^(K$23-$C$23)+K13+K14</f>
        <v>5677382</v>
      </c>
      <c r="L26" s="97">
        <f>L12*'Generelle forutsetninger'!$B$17*(1+'Generelle forutsetninger'!$B$20)^(L$23-$C$23)+L13+L14</f>
        <v>5726222</v>
      </c>
      <c r="M26" s="97">
        <f>M12*'Generelle forutsetninger'!$B$17*(1+'Generelle forutsetninger'!$B$20)^(M$23-$C$23)+M13+M14</f>
        <v>5774723</v>
      </c>
      <c r="N26" s="97">
        <f>N12*'Generelle forutsetninger'!$B$17*(1+'Generelle forutsetninger'!$B$20)^(N$23-$C$23)+N13+N14</f>
        <v>5822574</v>
      </c>
      <c r="O26" s="97">
        <f>O12*'Generelle forutsetninger'!$B$17*(1+'Generelle forutsetninger'!$B$20)^(O$23-$C$23)+O13+O14</f>
        <v>0</v>
      </c>
      <c r="P26" s="97">
        <f>P12*'Generelle forutsetninger'!$B$17*(1+'Generelle forutsetninger'!$B$20)^(P$23-$C$23)+P13+P14</f>
        <v>0</v>
      </c>
      <c r="Q26" s="97">
        <f>Q12*'Generelle forutsetninger'!$B$17*(1+'Generelle forutsetninger'!$B$20)^(Q$23-$C$23)+Q13+Q14</f>
        <v>0</v>
      </c>
      <c r="R26" s="97">
        <f>R12*'Generelle forutsetninger'!$B$17*(1+'Generelle forutsetninger'!$B$20)^(R$23-$C$23)+R13+R14</f>
        <v>0</v>
      </c>
      <c r="S26" s="97">
        <f>S12*'Generelle forutsetninger'!$B$17*(1+'Generelle forutsetninger'!$B$20)^(S$23-$C$23)+S13+S14</f>
        <v>0</v>
      </c>
      <c r="T26" s="97">
        <f>T12*'Generelle forutsetninger'!$B$17*(1+'Generelle forutsetninger'!$B$20)^(T$23-$C$23)+T13+T14</f>
        <v>0</v>
      </c>
      <c r="U26" s="97">
        <f>U12*'Generelle forutsetninger'!$B$17*(1+'Generelle forutsetninger'!$B$20)^(U$23-$C$23)+U13+U14</f>
        <v>0</v>
      </c>
      <c r="V26" s="97">
        <f>V12*'Generelle forutsetninger'!$B$17*(1+'Generelle forutsetninger'!$B$20)^(V$23-$C$23)+V13+V14</f>
        <v>0</v>
      </c>
      <c r="W26" s="97">
        <f>W12*'Generelle forutsetninger'!$B$17*(1+'Generelle forutsetninger'!$B$20)^(W$23-$C$23)+W13+W14</f>
        <v>0</v>
      </c>
      <c r="X26" s="97">
        <f>X12*'Generelle forutsetninger'!$B$17*(1+'Generelle forutsetninger'!$B$20)^(X$23-$C$23)+X13+X14</f>
        <v>0</v>
      </c>
      <c r="Y26" s="97">
        <f>Y12*'Generelle forutsetninger'!$B$17*(1+'Generelle forutsetninger'!$B$20)^(Y$23-$C$23)+Y13+Y14</f>
        <v>0</v>
      </c>
      <c r="Z26" s="97">
        <f>Z12*'Generelle forutsetninger'!$B$17*(1+'Generelle forutsetninger'!$B$20)^(Z$23-$C$23)+Z13+Z14</f>
        <v>0</v>
      </c>
      <c r="AA26" s="97">
        <f>AA12*'Generelle forutsetninger'!$B$17*(1+'Generelle forutsetninger'!$B$20)^(AA$23-$C$23)+AA13+AA14</f>
        <v>0</v>
      </c>
      <c r="AB26" s="97">
        <f>AB12*'Generelle forutsetninger'!$B$17*(1+'Generelle forutsetninger'!$B$20)^(AB$23-$C$23)+AB13+AB14</f>
        <v>0</v>
      </c>
      <c r="AC26" s="97">
        <f>AC12*'Generelle forutsetninger'!$B$17*(1+'Generelle forutsetninger'!$B$20)^(AC$23-$C$23)+AC13+AC14</f>
        <v>0</v>
      </c>
      <c r="AD26" s="97">
        <f>AD12*'Generelle forutsetninger'!$B$17*(1+'Generelle forutsetninger'!$B$20)^(AD$23-$C$23)+AD13+AD14</f>
        <v>0</v>
      </c>
      <c r="AE26" s="97">
        <f>AE12*'Generelle forutsetninger'!$B$17*(1+'Generelle forutsetninger'!$B$20)^(AE$23-$C$23)+AE13+AE14</f>
        <v>0</v>
      </c>
      <c r="AF26" s="97">
        <f>AF12*'Generelle forutsetninger'!$B$17*(1+'Generelle forutsetninger'!$B$20)^(AF$23-$C$23)+AF13+AF14</f>
        <v>0</v>
      </c>
      <c r="AG26" s="97">
        <f>AG12*'Generelle forutsetninger'!$B$17*(1+'Generelle forutsetninger'!$B$20)^(AG$23-$C$23)+AG13+AG14</f>
        <v>0</v>
      </c>
      <c r="AH26" s="97">
        <f>AH12*'Generelle forutsetninger'!$B$17*(1+'Generelle forutsetninger'!$B$20)^(AH$23-$C$23)+AH13+AH14</f>
        <v>0</v>
      </c>
      <c r="AI26" s="97">
        <f>AI12*'Generelle forutsetninger'!$B$17*(1+'Generelle forutsetninger'!$B$20)^(AI$23-$C$23)+AI13+AI14</f>
        <v>0</v>
      </c>
      <c r="AJ26" s="97">
        <f>AJ12*'Generelle forutsetninger'!$B$17*(1+'Generelle forutsetninger'!$B$20)^(AJ$23-$C$23)+AJ13+AJ14</f>
        <v>0</v>
      </c>
      <c r="AK26" s="97">
        <f>AK12*'Generelle forutsetninger'!$B$17*(1+'Generelle forutsetninger'!$B$20)^(AK$23-$C$23)+AK13+AK14</f>
        <v>0</v>
      </c>
      <c r="AL26" s="97">
        <f>AL12*'Generelle forutsetninger'!$B$17*(1+'Generelle forutsetninger'!$B$20)^(AL$23-$C$23)+AL13+AL14</f>
        <v>0</v>
      </c>
      <c r="AM26" s="97">
        <f>AM12*'Generelle forutsetninger'!$B$17*(1+'Generelle forutsetninger'!$B$20)^(AM$23-$C$23)+AM13+AM14</f>
        <v>0</v>
      </c>
      <c r="AN26" s="97">
        <f>AN12*'Generelle forutsetninger'!$B$17*(1+'Generelle forutsetninger'!$B$20)^(AN$23-$C$23)+AN13+AN14</f>
        <v>0</v>
      </c>
      <c r="AO26" s="97">
        <f>AO12*'Generelle forutsetninger'!$B$17*(1+'Generelle forutsetninger'!$B$20)^(AO$23-$C$23)+AO13+AO14</f>
        <v>0</v>
      </c>
      <c r="AP26" s="97">
        <f>AP12*'Generelle forutsetninger'!$B$17*(1+'Generelle forutsetninger'!$B$20)^(AP$23-$C$23)+AP13+AP14</f>
        <v>0</v>
      </c>
      <c r="AQ26" s="97">
        <f>AQ12*'Generelle forutsetninger'!$B$17*(1+'Generelle forutsetninger'!$B$20)^(AQ$23-$C$23)+AQ13+AQ14</f>
        <v>0</v>
      </c>
    </row>
    <row r="27" spans="1:43" x14ac:dyDescent="0.3">
      <c r="A27" s="1" t="s">
        <v>82</v>
      </c>
      <c r="B27" s="30" t="s">
        <v>43</v>
      </c>
      <c r="C27" s="97">
        <f>SUM(C17:C19)*'Generelle forutsetninger'!$B$17*(1+'Generelle forutsetninger'!$B$20)^(C$23-$C$23)+C20+C21</f>
        <v>220000</v>
      </c>
      <c r="D27" s="97">
        <f>SUM(D17:D19)*'Generelle forutsetninger'!$B$17*(1+'Generelle forutsetninger'!$B$20)^(D$23-$C$23)+D20+D21</f>
        <v>1560019.9999999998</v>
      </c>
      <c r="E27" s="97">
        <f>SUM(E17:E19)*'Generelle forutsetninger'!$B$17*(1+'Generelle forutsetninger'!$B$20)^(E$23-$C$23)+E20+E21</f>
        <v>3862705.3497999995</v>
      </c>
      <c r="F27" s="97">
        <f>SUM(F17:F19)*'Generelle forutsetninger'!$B$17*(1+'Generelle forutsetninger'!$B$20)^(F$23-$C$23)+F20+F21</f>
        <v>6840178.4180993997</v>
      </c>
      <c r="G27" s="97">
        <f>SUM(G17:G19)*'Generelle forutsetninger'!$B$17*(1+'Generelle forutsetninger'!$B$20)^(G$23-$C$23)+G20+G21</f>
        <v>11812599.351617984</v>
      </c>
      <c r="H27" s="97">
        <f>SUM(H17:H19)*'Generelle forutsetninger'!$B$17*(1+'Generelle forutsetninger'!$B$20)^(H$23-$C$23)+H20+H21</f>
        <v>8694770.4344999623</v>
      </c>
      <c r="I27" s="97">
        <f>SUM(I17:I19)*'Generelle forutsetninger'!$B$17*(1+'Generelle forutsetninger'!$B$20)^(I$23-$C$23)+I20+I21</f>
        <v>0</v>
      </c>
      <c r="J27" s="97">
        <f>SUM(J17:J19)*'Generelle forutsetninger'!$B$17*(1+'Generelle forutsetninger'!$B$20)^(J$23-$C$23)+J20+J21</f>
        <v>0</v>
      </c>
      <c r="K27" s="97">
        <f>SUM(K17:K19)*'Generelle forutsetninger'!$B$17*(1+'Generelle forutsetninger'!$B$20)^(K$23-$C$23)+K20+K21</f>
        <v>0</v>
      </c>
      <c r="L27" s="97">
        <f>SUM(L17:L19)*'Generelle forutsetninger'!$B$17*(1+'Generelle forutsetninger'!$B$20)^(L$23-$C$23)+L20+L21</f>
        <v>0</v>
      </c>
      <c r="M27" s="97">
        <f>SUM(M17:M19)*'Generelle forutsetninger'!$B$17*(1+'Generelle forutsetninger'!$B$20)^(M$23-$C$23)+M20+M21</f>
        <v>0</v>
      </c>
      <c r="N27" s="97">
        <f>SUM(N17:N19)*'Generelle forutsetninger'!$B$17*(1+'Generelle forutsetninger'!$B$20)^(N$23-$C$23)+N20+N21</f>
        <v>0</v>
      </c>
      <c r="O27" s="97">
        <f>SUM(O17:O19)*'Generelle forutsetninger'!$B$17*(1+'Generelle forutsetninger'!$B$20)^(O$23-$C$23)+O20+O21</f>
        <v>0</v>
      </c>
      <c r="P27" s="97">
        <f>SUM(P17:P19)*'Generelle forutsetninger'!$B$17*(1+'Generelle forutsetninger'!$B$20)^(P$23-$C$23)+P20+P21</f>
        <v>0</v>
      </c>
      <c r="Q27" s="97">
        <f>SUM(Q17:Q19)*'Generelle forutsetninger'!$B$17*(1+'Generelle forutsetninger'!$B$20)^(Q$23-$C$23)+Q20+Q21</f>
        <v>0</v>
      </c>
      <c r="R27" s="97">
        <f>SUM(R17:R19)*'Generelle forutsetninger'!$B$17*(1+'Generelle forutsetninger'!$B$20)^(R$23-$C$23)+R20+R21</f>
        <v>0</v>
      </c>
      <c r="S27" s="97">
        <f>SUM(S17:S19)*'Generelle forutsetninger'!$B$17*(1+'Generelle forutsetninger'!$B$20)^(S$23-$C$23)+S20+S21</f>
        <v>0</v>
      </c>
      <c r="T27" s="97">
        <f>SUM(T17:T19)*'Generelle forutsetninger'!$B$17*(1+'Generelle forutsetninger'!$B$20)^(T$23-$C$23)+T20+T21</f>
        <v>0</v>
      </c>
      <c r="U27" s="97">
        <f>SUM(U17:U19)*'Generelle forutsetninger'!$B$17*(1+'Generelle forutsetninger'!$B$20)^(U$23-$C$23)+U20+U21</f>
        <v>0</v>
      </c>
      <c r="V27" s="97">
        <f>SUM(V17:V19)*'Generelle forutsetninger'!$B$17*(1+'Generelle forutsetninger'!$B$20)^(V$23-$C$23)+V20+V21</f>
        <v>0</v>
      </c>
      <c r="W27" s="97">
        <f>SUM(W17:W19)*'Generelle forutsetninger'!$B$17*(1+'Generelle forutsetninger'!$B$20)^(W$23-$C$23)+W20+W21</f>
        <v>0</v>
      </c>
      <c r="X27" s="97">
        <f>SUM(X17:X19)*'Generelle forutsetninger'!$B$17*(1+'Generelle forutsetninger'!$B$20)^(X$23-$C$23)+X20+X21</f>
        <v>0</v>
      </c>
      <c r="Y27" s="97">
        <f>SUM(Y17:Y19)*'Generelle forutsetninger'!$B$17*(1+'Generelle forutsetninger'!$B$20)^(Y$23-$C$23)+Y20+Y21</f>
        <v>0</v>
      </c>
      <c r="Z27" s="97">
        <f>SUM(Z17:Z19)*'Generelle forutsetninger'!$B$17*(1+'Generelle forutsetninger'!$B$20)^(Z$23-$C$23)+Z20+Z21</f>
        <v>0</v>
      </c>
      <c r="AA27" s="97">
        <f>SUM(AA17:AA19)*'Generelle forutsetninger'!$B$17*(1+'Generelle forutsetninger'!$B$20)^(AA$23-$C$23)+AA20+AA21</f>
        <v>0</v>
      </c>
      <c r="AB27" s="97">
        <f>SUM(AB17:AB19)*'Generelle forutsetninger'!$B$17*(1+'Generelle forutsetninger'!$B$20)^(AB$23-$C$23)+AB20+AB21</f>
        <v>0</v>
      </c>
      <c r="AC27" s="97">
        <f>SUM(AC17:AC19)*'Generelle forutsetninger'!$B$17*(1+'Generelle forutsetninger'!$B$20)^(AC$23-$C$23)+AC20+AC21</f>
        <v>0</v>
      </c>
      <c r="AD27" s="97">
        <f>SUM(AD17:AD19)*'Generelle forutsetninger'!$B$17*(1+'Generelle forutsetninger'!$B$20)^(AD$23-$C$23)+AD20+AD21</f>
        <v>0</v>
      </c>
      <c r="AE27" s="97">
        <f>SUM(AE17:AE19)*'Generelle forutsetninger'!$B$17*(1+'Generelle forutsetninger'!$B$20)^(AE$23-$C$23)+AE20+AE21</f>
        <v>0</v>
      </c>
      <c r="AF27" s="97">
        <f>SUM(AF17:AF19)*'Generelle forutsetninger'!$B$17*(1+'Generelle forutsetninger'!$B$20)^(AF$23-$C$23)+AF20+AF21</f>
        <v>0</v>
      </c>
      <c r="AG27" s="97">
        <f>SUM(AG17:AG19)*'Generelle forutsetninger'!$B$17*(1+'Generelle forutsetninger'!$B$20)^(AG$23-$C$23)+AG20+AG21</f>
        <v>0</v>
      </c>
      <c r="AH27" s="97">
        <f>SUM(AH17:AH19)*'Generelle forutsetninger'!$B$17*(1+'Generelle forutsetninger'!$B$20)^(AH$23-$C$23)+AH20+AH21</f>
        <v>0</v>
      </c>
      <c r="AI27" s="97">
        <f>SUM(AI17:AI19)*'Generelle forutsetninger'!$B$17*(1+'Generelle forutsetninger'!$B$20)^(AI$23-$C$23)+AI20+AI21</f>
        <v>0</v>
      </c>
      <c r="AJ27" s="97">
        <f>SUM(AJ17:AJ19)*'Generelle forutsetninger'!$B$17*(1+'Generelle forutsetninger'!$B$20)^(AJ$23-$C$23)+AJ20+AJ21</f>
        <v>0</v>
      </c>
      <c r="AK27" s="97">
        <f>SUM(AK17:AK19)*'Generelle forutsetninger'!$B$17*(1+'Generelle forutsetninger'!$B$20)^(AK$23-$C$23)+AK20+AK21</f>
        <v>0</v>
      </c>
      <c r="AL27" s="97">
        <f>SUM(AL17:AL19)*'Generelle forutsetninger'!$B$17*(1+'Generelle forutsetninger'!$B$20)^(AL$23-$C$23)+AL20+AL21</f>
        <v>0</v>
      </c>
      <c r="AM27" s="97">
        <f>SUM(AM17:AM19)*'Generelle forutsetninger'!$B$17*(1+'Generelle forutsetninger'!$B$20)^(AM$23-$C$23)+AM20+AM21</f>
        <v>0</v>
      </c>
      <c r="AN27" s="97">
        <f>SUM(AN17:AN19)*'Generelle forutsetninger'!$B$17*(1+'Generelle forutsetninger'!$B$20)^(AN$23-$C$23)+AN20+AN21</f>
        <v>0</v>
      </c>
      <c r="AO27" s="97">
        <f>SUM(AO17:AO19)*'Generelle forutsetninger'!$B$17*(1+'Generelle forutsetninger'!$B$20)^(AO$23-$C$23)+AO20+AO21</f>
        <v>0</v>
      </c>
      <c r="AP27" s="97">
        <f>SUM(AP17:AP19)*'Generelle forutsetninger'!$B$17*(1+'Generelle forutsetninger'!$B$20)^(AP$23-$C$23)+AP20+AP21</f>
        <v>0</v>
      </c>
      <c r="AQ27" s="97">
        <f>SUM(AQ17:AQ19)*'Generelle forutsetninger'!$B$17*(1+'Generelle forutsetninger'!$B$20)^(AQ$23-$C$23)+AQ20+AQ21</f>
        <v>0</v>
      </c>
    </row>
    <row r="28" spans="1:43" ht="15" thickBot="1" x14ac:dyDescent="0.35">
      <c r="A28" s="7" t="s">
        <v>89</v>
      </c>
      <c r="B28" s="34" t="s">
        <v>43</v>
      </c>
      <c r="C28" s="29">
        <f>SUM(C24:C27)</f>
        <v>16357617</v>
      </c>
      <c r="D28" s="29">
        <f t="shared" ref="D28:AQ28" si="5">SUM(D24:D27)</f>
        <v>18112816.407693945</v>
      </c>
      <c r="E28" s="29">
        <f t="shared" si="5"/>
        <v>12564045.513671825</v>
      </c>
      <c r="F28" s="29">
        <f t="shared" si="5"/>
        <v>19736035.781758152</v>
      </c>
      <c r="G28" s="29">
        <f t="shared" si="5"/>
        <v>30368182.546817511</v>
      </c>
      <c r="H28" s="29">
        <f t="shared" si="5"/>
        <v>31132277.434499964</v>
      </c>
      <c r="I28" s="29">
        <f t="shared" si="5"/>
        <v>5579992</v>
      </c>
      <c r="J28" s="29">
        <f t="shared" si="5"/>
        <v>5628617</v>
      </c>
      <c r="K28" s="29">
        <f t="shared" si="5"/>
        <v>5677382</v>
      </c>
      <c r="L28" s="29">
        <f t="shared" si="5"/>
        <v>5726222</v>
      </c>
      <c r="M28" s="29">
        <f t="shared" si="5"/>
        <v>5774723</v>
      </c>
      <c r="N28" s="29">
        <f t="shared" si="5"/>
        <v>5822574</v>
      </c>
      <c r="O28" s="29">
        <f t="shared" si="5"/>
        <v>0</v>
      </c>
      <c r="P28" s="29">
        <f t="shared" si="5"/>
        <v>0</v>
      </c>
      <c r="Q28" s="29">
        <f t="shared" si="5"/>
        <v>0</v>
      </c>
      <c r="R28" s="29">
        <f t="shared" si="5"/>
        <v>0</v>
      </c>
      <c r="S28" s="29">
        <f t="shared" si="5"/>
        <v>0</v>
      </c>
      <c r="T28" s="29">
        <f t="shared" si="5"/>
        <v>0</v>
      </c>
      <c r="U28" s="29">
        <f t="shared" si="5"/>
        <v>0</v>
      </c>
      <c r="V28" s="29">
        <f t="shared" si="5"/>
        <v>0</v>
      </c>
      <c r="W28" s="29">
        <f t="shared" si="5"/>
        <v>0</v>
      </c>
      <c r="X28" s="29">
        <f t="shared" si="5"/>
        <v>0</v>
      </c>
      <c r="Y28" s="29">
        <f t="shared" si="5"/>
        <v>0</v>
      </c>
      <c r="Z28" s="29">
        <f t="shared" si="5"/>
        <v>0</v>
      </c>
      <c r="AA28" s="29">
        <f t="shared" si="5"/>
        <v>0</v>
      </c>
      <c r="AB28" s="29">
        <f t="shared" si="5"/>
        <v>0</v>
      </c>
      <c r="AC28" s="29">
        <f t="shared" si="5"/>
        <v>0</v>
      </c>
      <c r="AD28" s="29">
        <f t="shared" si="5"/>
        <v>0</v>
      </c>
      <c r="AE28" s="29">
        <f t="shared" si="5"/>
        <v>0</v>
      </c>
      <c r="AF28" s="29">
        <f t="shared" si="5"/>
        <v>0</v>
      </c>
      <c r="AG28" s="29">
        <f t="shared" si="5"/>
        <v>0</v>
      </c>
      <c r="AH28" s="29">
        <f t="shared" si="5"/>
        <v>0</v>
      </c>
      <c r="AI28" s="29">
        <f t="shared" si="5"/>
        <v>0</v>
      </c>
      <c r="AJ28" s="29">
        <f t="shared" si="5"/>
        <v>0</v>
      </c>
      <c r="AK28" s="29">
        <f t="shared" si="5"/>
        <v>0</v>
      </c>
      <c r="AL28" s="29">
        <f t="shared" si="5"/>
        <v>0</v>
      </c>
      <c r="AM28" s="29">
        <f t="shared" si="5"/>
        <v>0</v>
      </c>
      <c r="AN28" s="29">
        <f t="shared" si="5"/>
        <v>0</v>
      </c>
      <c r="AO28" s="29">
        <f t="shared" si="5"/>
        <v>0</v>
      </c>
      <c r="AP28" s="29">
        <f t="shared" si="5"/>
        <v>0</v>
      </c>
      <c r="AQ28" s="29">
        <f t="shared" si="5"/>
        <v>0</v>
      </c>
    </row>
    <row r="29" spans="1:43" ht="15" thickTop="1" x14ac:dyDescent="0.3">
      <c r="A29" s="5"/>
      <c r="B29" s="5"/>
      <c r="C29" s="22"/>
      <c r="D29" s="139"/>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row>
    <row r="30" spans="1:43" x14ac:dyDescent="0.3">
      <c r="A30" s="5" t="s">
        <v>90</v>
      </c>
      <c r="B30" s="15" t="s">
        <v>41</v>
      </c>
      <c r="C30" s="97">
        <f>0.2*C28</f>
        <v>3271523.4000000004</v>
      </c>
      <c r="D30" s="97">
        <f t="shared" ref="D30:AQ30" si="6">0.2*D28</f>
        <v>3622563.2815387892</v>
      </c>
      <c r="E30" s="97">
        <f t="shared" si="6"/>
        <v>2512809.102734365</v>
      </c>
      <c r="F30" s="97">
        <f t="shared" si="6"/>
        <v>3947207.1563516306</v>
      </c>
      <c r="G30" s="97">
        <f t="shared" si="6"/>
        <v>6073636.5093635023</v>
      </c>
      <c r="H30" s="97">
        <f t="shared" si="6"/>
        <v>6226455.4868999934</v>
      </c>
      <c r="I30" s="97">
        <f t="shared" si="6"/>
        <v>1115998.4000000001</v>
      </c>
      <c r="J30" s="97">
        <f t="shared" si="6"/>
        <v>1125723.4000000001</v>
      </c>
      <c r="K30" s="97">
        <f t="shared" si="6"/>
        <v>1135476.4000000001</v>
      </c>
      <c r="L30" s="97">
        <f t="shared" si="6"/>
        <v>1145244.4000000001</v>
      </c>
      <c r="M30" s="97">
        <f t="shared" si="6"/>
        <v>1154944.6000000001</v>
      </c>
      <c r="N30" s="97">
        <f t="shared" si="6"/>
        <v>1164514.8</v>
      </c>
      <c r="O30" s="97">
        <f t="shared" si="6"/>
        <v>0</v>
      </c>
      <c r="P30" s="97">
        <f t="shared" si="6"/>
        <v>0</v>
      </c>
      <c r="Q30" s="97">
        <f t="shared" si="6"/>
        <v>0</v>
      </c>
      <c r="R30" s="97">
        <f t="shared" si="6"/>
        <v>0</v>
      </c>
      <c r="S30" s="97">
        <f t="shared" si="6"/>
        <v>0</v>
      </c>
      <c r="T30" s="97">
        <f t="shared" si="6"/>
        <v>0</v>
      </c>
      <c r="U30" s="97">
        <f t="shared" si="6"/>
        <v>0</v>
      </c>
      <c r="V30" s="97">
        <f t="shared" si="6"/>
        <v>0</v>
      </c>
      <c r="W30" s="97">
        <f t="shared" si="6"/>
        <v>0</v>
      </c>
      <c r="X30" s="97">
        <f t="shared" si="6"/>
        <v>0</v>
      </c>
      <c r="Y30" s="97">
        <f t="shared" si="6"/>
        <v>0</v>
      </c>
      <c r="Z30" s="97">
        <f t="shared" si="6"/>
        <v>0</v>
      </c>
      <c r="AA30" s="97">
        <f t="shared" si="6"/>
        <v>0</v>
      </c>
      <c r="AB30" s="97">
        <f t="shared" si="6"/>
        <v>0</v>
      </c>
      <c r="AC30" s="97">
        <f t="shared" si="6"/>
        <v>0</v>
      </c>
      <c r="AD30" s="97">
        <f t="shared" si="6"/>
        <v>0</v>
      </c>
      <c r="AE30" s="97">
        <f t="shared" si="6"/>
        <v>0</v>
      </c>
      <c r="AF30" s="97">
        <f t="shared" si="6"/>
        <v>0</v>
      </c>
      <c r="AG30" s="97">
        <f t="shared" si="6"/>
        <v>0</v>
      </c>
      <c r="AH30" s="97">
        <f t="shared" si="6"/>
        <v>0</v>
      </c>
      <c r="AI30" s="97">
        <f t="shared" si="6"/>
        <v>0</v>
      </c>
      <c r="AJ30" s="97">
        <f t="shared" si="6"/>
        <v>0</v>
      </c>
      <c r="AK30" s="97">
        <f t="shared" si="6"/>
        <v>0</v>
      </c>
      <c r="AL30" s="97">
        <f t="shared" si="6"/>
        <v>0</v>
      </c>
      <c r="AM30" s="97">
        <f t="shared" si="6"/>
        <v>0</v>
      </c>
      <c r="AN30" s="97">
        <f t="shared" si="6"/>
        <v>0</v>
      </c>
      <c r="AO30" s="97">
        <f t="shared" si="6"/>
        <v>0</v>
      </c>
      <c r="AP30" s="97">
        <f t="shared" si="6"/>
        <v>0</v>
      </c>
      <c r="AQ30" s="97">
        <f t="shared" si="6"/>
        <v>0</v>
      </c>
    </row>
    <row r="32" spans="1:43" x14ac:dyDescent="0.3">
      <c r="A32" s="3" t="s">
        <v>91</v>
      </c>
      <c r="B32" s="9"/>
      <c r="C32" s="17">
        <f>'Generelle forutsetninger'!$B$7</f>
        <v>2017</v>
      </c>
      <c r="D32" s="17">
        <f t="shared" ref="D32:AQ32" si="7">D4</f>
        <v>2018</v>
      </c>
      <c r="E32" s="17">
        <f t="shared" si="7"/>
        <v>2019</v>
      </c>
      <c r="F32" s="17">
        <f t="shared" si="7"/>
        <v>2020</v>
      </c>
      <c r="G32" s="17">
        <f t="shared" si="7"/>
        <v>2021</v>
      </c>
      <c r="H32" s="17">
        <f t="shared" si="7"/>
        <v>2022</v>
      </c>
      <c r="I32" s="17">
        <f t="shared" si="7"/>
        <v>2023</v>
      </c>
      <c r="J32" s="17">
        <f t="shared" si="7"/>
        <v>2024</v>
      </c>
      <c r="K32" s="17">
        <f t="shared" si="7"/>
        <v>2025</v>
      </c>
      <c r="L32" s="17">
        <f t="shared" si="7"/>
        <v>2026</v>
      </c>
      <c r="M32" s="17">
        <f t="shared" si="7"/>
        <v>2027</v>
      </c>
      <c r="N32" s="17">
        <f t="shared" si="7"/>
        <v>2028</v>
      </c>
      <c r="O32" s="17">
        <f t="shared" si="7"/>
        <v>2029</v>
      </c>
      <c r="P32" s="17">
        <f t="shared" si="7"/>
        <v>2030</v>
      </c>
      <c r="Q32" s="17">
        <f t="shared" si="7"/>
        <v>2031</v>
      </c>
      <c r="R32" s="17">
        <f t="shared" si="7"/>
        <v>2032</v>
      </c>
      <c r="S32" s="17">
        <f t="shared" si="7"/>
        <v>2033</v>
      </c>
      <c r="T32" s="17">
        <f t="shared" si="7"/>
        <v>2034</v>
      </c>
      <c r="U32" s="17">
        <f t="shared" si="7"/>
        <v>2035</v>
      </c>
      <c r="V32" s="17">
        <f t="shared" si="7"/>
        <v>2036</v>
      </c>
      <c r="W32" s="17">
        <f t="shared" si="7"/>
        <v>2037</v>
      </c>
      <c r="X32" s="17">
        <f t="shared" si="7"/>
        <v>2038</v>
      </c>
      <c r="Y32" s="17">
        <f t="shared" si="7"/>
        <v>2039</v>
      </c>
      <c r="Z32" s="17">
        <f t="shared" si="7"/>
        <v>2040</v>
      </c>
      <c r="AA32" s="17">
        <f t="shared" si="7"/>
        <v>2041</v>
      </c>
      <c r="AB32" s="17">
        <f t="shared" si="7"/>
        <v>2042</v>
      </c>
      <c r="AC32" s="17">
        <f t="shared" si="7"/>
        <v>2043</v>
      </c>
      <c r="AD32" s="17">
        <f t="shared" si="7"/>
        <v>2044</v>
      </c>
      <c r="AE32" s="17">
        <f t="shared" si="7"/>
        <v>2045</v>
      </c>
      <c r="AF32" s="17">
        <f t="shared" si="7"/>
        <v>2046</v>
      </c>
      <c r="AG32" s="17">
        <f t="shared" si="7"/>
        <v>2047</v>
      </c>
      <c r="AH32" s="17">
        <f t="shared" si="7"/>
        <v>2048</v>
      </c>
      <c r="AI32" s="17">
        <f t="shared" si="7"/>
        <v>2049</v>
      </c>
      <c r="AJ32" s="17">
        <f t="shared" si="7"/>
        <v>2050</v>
      </c>
      <c r="AK32" s="17">
        <f t="shared" si="7"/>
        <v>2051</v>
      </c>
      <c r="AL32" s="17">
        <f t="shared" si="7"/>
        <v>2052</v>
      </c>
      <c r="AM32" s="17">
        <f t="shared" si="7"/>
        <v>2053</v>
      </c>
      <c r="AN32" s="17">
        <f t="shared" si="7"/>
        <v>2054</v>
      </c>
      <c r="AO32" s="17">
        <f t="shared" si="7"/>
        <v>2055</v>
      </c>
      <c r="AP32" s="17">
        <f t="shared" si="7"/>
        <v>2056</v>
      </c>
      <c r="AQ32" s="17">
        <f t="shared" si="7"/>
        <v>2057</v>
      </c>
    </row>
    <row r="33" spans="1:44" x14ac:dyDescent="0.3">
      <c r="A33" s="147" t="s">
        <v>186</v>
      </c>
      <c r="B33" s="15" t="s">
        <v>35</v>
      </c>
      <c r="C33" s="97"/>
      <c r="D33" s="140"/>
      <c r="E33" s="140"/>
      <c r="F33" s="140"/>
      <c r="G33" s="140"/>
      <c r="H33" s="140"/>
      <c r="I33" s="140"/>
      <c r="J33" s="140"/>
      <c r="K33" s="140"/>
      <c r="L33" s="140"/>
      <c r="M33" s="140"/>
      <c r="N33" s="140"/>
      <c r="O33" s="167"/>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row>
    <row r="34" spans="1:44" x14ac:dyDescent="0.3">
      <c r="A34" s="147" t="s">
        <v>93</v>
      </c>
      <c r="B34" s="15" t="s">
        <v>41</v>
      </c>
      <c r="C34" s="97"/>
      <c r="D34" s="140"/>
      <c r="E34" s="140"/>
      <c r="F34" s="140"/>
      <c r="G34" s="140"/>
      <c r="H34" s="140"/>
      <c r="I34" s="140"/>
      <c r="J34" s="140"/>
      <c r="K34" s="140"/>
      <c r="L34" s="140"/>
      <c r="M34" s="140"/>
      <c r="N34" s="140"/>
      <c r="O34" s="167"/>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row>
    <row r="35" spans="1:44" x14ac:dyDescent="0.3">
      <c r="A35" s="5" t="s">
        <v>178</v>
      </c>
      <c r="B35" s="30" t="s">
        <v>41</v>
      </c>
      <c r="C35" s="137"/>
      <c r="D35" s="140">
        <v>4700000</v>
      </c>
      <c r="E35" s="140">
        <v>6000000</v>
      </c>
      <c r="F35" s="140">
        <v>7000000</v>
      </c>
      <c r="G35" s="140">
        <v>7000000</v>
      </c>
      <c r="H35" s="140">
        <v>7000000</v>
      </c>
      <c r="I35" s="140">
        <v>7000000</v>
      </c>
      <c r="J35" s="140">
        <v>7000000</v>
      </c>
      <c r="K35" s="140">
        <v>7000000</v>
      </c>
      <c r="L35" s="140">
        <v>7000000</v>
      </c>
      <c r="M35" s="140">
        <v>7000000</v>
      </c>
      <c r="N35" s="140">
        <v>7000000</v>
      </c>
      <c r="O35" s="140"/>
      <c r="P35" s="2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row>
    <row r="36" spans="1:44" ht="15" thickBot="1" x14ac:dyDescent="0.35">
      <c r="A36" s="7" t="s">
        <v>94</v>
      </c>
      <c r="B36" s="34" t="s">
        <v>41</v>
      </c>
      <c r="C36" s="29">
        <f>C33*'Generelle forutsetninger'!$B$17*(1+'Generelle forutsetninger'!$B$20)^(C$32-$C$32)+C34+C35</f>
        <v>0</v>
      </c>
      <c r="D36" s="29">
        <f>D33*'Generelle forutsetninger'!$B$17*(1+'Generelle forutsetninger'!$B$20)^(D$32-$C$32)+D34+D35</f>
        <v>4700000</v>
      </c>
      <c r="E36" s="29">
        <f>E33*'Generelle forutsetninger'!$B$17*(1+'Generelle forutsetninger'!$B$20)^(E$32-$C$32)+E34+E35</f>
        <v>6000000</v>
      </c>
      <c r="F36" s="29">
        <f>F33*'Generelle forutsetninger'!$B$17*(1+'Generelle forutsetninger'!$B$20)^(F$32-$C$32)+F34+F35</f>
        <v>7000000</v>
      </c>
      <c r="G36" s="29">
        <f>G33*'Generelle forutsetninger'!$B$17*(1+'Generelle forutsetninger'!$B$20)^(G$32-$C$32)+G34+G35</f>
        <v>7000000</v>
      </c>
      <c r="H36" s="29">
        <f>H33*'Generelle forutsetninger'!$B$17*(1+'Generelle forutsetninger'!$B$20)^(H$32-$C$32)+H34+H35</f>
        <v>7000000</v>
      </c>
      <c r="I36" s="29">
        <f>I33*'Generelle forutsetninger'!$B$17*(1+'Generelle forutsetninger'!$B$20)^(I$32-$C$32)+I34+I35</f>
        <v>7000000</v>
      </c>
      <c r="J36" s="29">
        <f>J33*'Generelle forutsetninger'!$B$17*(1+'Generelle forutsetninger'!$B$20)^(J$32-$C$32)+J34+J35</f>
        <v>7000000</v>
      </c>
      <c r="K36" s="29">
        <f>K33*'Generelle forutsetninger'!$B$17*(1+'Generelle forutsetninger'!$B$20)^(K$32-$C$32)+K34+K35</f>
        <v>7000000</v>
      </c>
      <c r="L36" s="29">
        <f>L33*'Generelle forutsetninger'!$B$17*(1+'Generelle forutsetninger'!$B$20)^(L$32-$C$32)+L34+L35</f>
        <v>7000000</v>
      </c>
      <c r="M36" s="29">
        <f>M33*'Generelle forutsetninger'!$B$17*(1+'Generelle forutsetninger'!$B$20)^(M$32-$C$32)+M34+M35</f>
        <v>7000000</v>
      </c>
      <c r="N36" s="29">
        <f>N33*'Generelle forutsetninger'!$B$17*(1+'Generelle forutsetninger'!$B$20)^(N$32-$C$32)+N34+N35</f>
        <v>7000000</v>
      </c>
      <c r="O36" s="29">
        <f>O33*'Generelle forutsetninger'!$B$17*(1+'Generelle forutsetninger'!$B$20)^(O$32-$C$32)+O34+O35</f>
        <v>0</v>
      </c>
      <c r="P36" s="29">
        <f>P33*'Generelle forutsetninger'!$B$17*(1+'Generelle forutsetninger'!$B$20)^(P$32-$C$32)+P34+P35</f>
        <v>0</v>
      </c>
      <c r="Q36" s="29">
        <f>Q33*'Generelle forutsetninger'!$B$17*(1+'Generelle forutsetninger'!$B$20)^(Q$32-$C$32)+Q34+Q35</f>
        <v>0</v>
      </c>
      <c r="R36" s="29">
        <f>R33*'Generelle forutsetninger'!$B$17*(1+'Generelle forutsetninger'!$B$20)^(R$32-$C$32)+R34+R35</f>
        <v>0</v>
      </c>
      <c r="S36" s="29">
        <f>S33*'Generelle forutsetninger'!$B$17*(1+'Generelle forutsetninger'!$B$20)^(S$32-$C$32)+S34+S35</f>
        <v>0</v>
      </c>
      <c r="T36" s="29">
        <f>T33*'Generelle forutsetninger'!$B$17*(1+'Generelle forutsetninger'!$B$20)^(T$32-$C$32)+T34+T35</f>
        <v>0</v>
      </c>
      <c r="U36" s="29">
        <f>U33*'Generelle forutsetninger'!$B$17*(1+'Generelle forutsetninger'!$B$20)^(U$32-$C$32)+U34+U35</f>
        <v>0</v>
      </c>
      <c r="V36" s="29">
        <f>V33*'Generelle forutsetninger'!$B$17*(1+'Generelle forutsetninger'!$B$20)^(V$32-$C$32)+V34+V35</f>
        <v>0</v>
      </c>
      <c r="W36" s="29">
        <f>W33*'Generelle forutsetninger'!$B$17*(1+'Generelle forutsetninger'!$B$20)^(W$32-$C$32)+W34+W35</f>
        <v>0</v>
      </c>
      <c r="X36" s="29">
        <f>X33*'Generelle forutsetninger'!$B$17*(1+'Generelle forutsetninger'!$B$20)^(X$32-$C$32)+X34+X35</f>
        <v>0</v>
      </c>
      <c r="Y36" s="29">
        <f>Y33*'Generelle forutsetninger'!$B$17*(1+'Generelle forutsetninger'!$B$20)^(Y$32-$C$32)+Y34+Y35</f>
        <v>0</v>
      </c>
      <c r="Z36" s="29">
        <f>Z33*'Generelle forutsetninger'!$B$17*(1+'Generelle forutsetninger'!$B$20)^(Z$32-$C$32)+Z34+Z35</f>
        <v>0</v>
      </c>
      <c r="AA36" s="29">
        <f>AA33*'Generelle forutsetninger'!$B$17*(1+'Generelle forutsetninger'!$B$20)^(AA$32-$C$32)+AA34+AA35</f>
        <v>0</v>
      </c>
      <c r="AB36" s="29">
        <f>AB33*'Generelle forutsetninger'!$B$17*(1+'Generelle forutsetninger'!$B$20)^(AB$32-$C$32)+AB34+AB35</f>
        <v>0</v>
      </c>
      <c r="AC36" s="29">
        <f>AC33*'Generelle forutsetninger'!$B$17*(1+'Generelle forutsetninger'!$B$20)^(AC$32-$C$32)+AC34+AC35</f>
        <v>0</v>
      </c>
      <c r="AD36" s="29">
        <f>AD33*'Generelle forutsetninger'!$B$17*(1+'Generelle forutsetninger'!$B$20)^(AD$32-$C$32)+AD34+AD35</f>
        <v>0</v>
      </c>
      <c r="AE36" s="29">
        <f>AE33*'Generelle forutsetninger'!$B$17*(1+'Generelle forutsetninger'!$B$20)^(AE$32-$C$32)+AE34+AE35</f>
        <v>0</v>
      </c>
      <c r="AF36" s="29">
        <f>AF33*'Generelle forutsetninger'!$B$17*(1+'Generelle forutsetninger'!$B$20)^(AF$32-$C$32)+AF34+AF35</f>
        <v>0</v>
      </c>
      <c r="AG36" s="29">
        <f>AG33*'Generelle forutsetninger'!$B$17*(1+'Generelle forutsetninger'!$B$20)^(AG$32-$C$32)+AG34+AG35</f>
        <v>0</v>
      </c>
      <c r="AH36" s="29">
        <f>AH33*'Generelle forutsetninger'!$B$17*(1+'Generelle forutsetninger'!$B$20)^(AH$32-$C$32)+AH34+AH35</f>
        <v>0</v>
      </c>
      <c r="AI36" s="29">
        <f>AI33*'Generelle forutsetninger'!$B$17*(1+'Generelle forutsetninger'!$B$20)^(AI$32-$C$32)+AI34+AI35</f>
        <v>0</v>
      </c>
      <c r="AJ36" s="29">
        <f>AJ33*'Generelle forutsetninger'!$B$17*(1+'Generelle forutsetninger'!$B$20)^(AJ$32-$C$32)+AJ34+AJ35</f>
        <v>0</v>
      </c>
      <c r="AK36" s="29">
        <f>AK33*'Generelle forutsetninger'!$B$17*(1+'Generelle forutsetninger'!$B$20)^(AK$32-$C$32)+AK34+AK35</f>
        <v>0</v>
      </c>
      <c r="AL36" s="29">
        <f>AL33*'Generelle forutsetninger'!$B$17*(1+'Generelle forutsetninger'!$B$20)^(AL$32-$C$32)+AL34+AL35</f>
        <v>0</v>
      </c>
      <c r="AM36" s="29">
        <f>AM33*'Generelle forutsetninger'!$B$17*(1+'Generelle forutsetninger'!$B$20)^(AM$32-$C$32)+AM34+AM35</f>
        <v>0</v>
      </c>
      <c r="AN36" s="29">
        <f>AN33*'Generelle forutsetninger'!$B$17*(1+'Generelle forutsetninger'!$B$20)^(AN$32-$C$32)+AN34+AN35</f>
        <v>0</v>
      </c>
      <c r="AO36" s="29">
        <f>AO33*'Generelle forutsetninger'!$B$17*(1+'Generelle forutsetninger'!$B$20)^(AO$32-$C$32)+AO34+AO35</f>
        <v>0</v>
      </c>
      <c r="AP36" s="29">
        <f>AP33*'Generelle forutsetninger'!$B$17*(1+'Generelle forutsetninger'!$B$20)^(AP$32-$C$32)+AP34+AP35</f>
        <v>0</v>
      </c>
      <c r="AQ36" s="29">
        <f>AQ33*'Generelle forutsetninger'!$B$17*(1+'Generelle forutsetninger'!$B$20)^(AQ$32-$C$32)+AQ34+AQ35</f>
        <v>0</v>
      </c>
    </row>
    <row r="37" spans="1:44" ht="15" hidden="1" thickTop="1" x14ac:dyDescent="0.3">
      <c r="A37" s="5"/>
      <c r="B37" s="1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row>
    <row r="38" spans="1:44" ht="15" hidden="1" thickTop="1" x14ac:dyDescent="0.3">
      <c r="A38" s="5" t="s">
        <v>90</v>
      </c>
      <c r="B38" s="15" t="s">
        <v>41</v>
      </c>
      <c r="C38" s="97">
        <f t="shared" ref="C38:AQ38" si="8">0.2*C36</f>
        <v>0</v>
      </c>
      <c r="D38" s="97">
        <f t="shared" si="8"/>
        <v>940000</v>
      </c>
      <c r="E38" s="97">
        <f t="shared" si="8"/>
        <v>1200000</v>
      </c>
      <c r="F38" s="97">
        <f t="shared" si="8"/>
        <v>1400000</v>
      </c>
      <c r="G38" s="97">
        <f t="shared" si="8"/>
        <v>1400000</v>
      </c>
      <c r="H38" s="97">
        <f t="shared" si="8"/>
        <v>1400000</v>
      </c>
      <c r="I38" s="97">
        <f t="shared" si="8"/>
        <v>1400000</v>
      </c>
      <c r="J38" s="97">
        <f t="shared" si="8"/>
        <v>1400000</v>
      </c>
      <c r="K38" s="97">
        <f t="shared" si="8"/>
        <v>1400000</v>
      </c>
      <c r="L38" s="97">
        <f t="shared" si="8"/>
        <v>1400000</v>
      </c>
      <c r="M38" s="97">
        <f t="shared" si="8"/>
        <v>1400000</v>
      </c>
      <c r="N38" s="97">
        <f t="shared" si="8"/>
        <v>1400000</v>
      </c>
      <c r="O38" s="97">
        <f t="shared" si="8"/>
        <v>0</v>
      </c>
      <c r="P38" s="97">
        <f t="shared" si="8"/>
        <v>0</v>
      </c>
      <c r="Q38" s="97">
        <f t="shared" si="8"/>
        <v>0</v>
      </c>
      <c r="R38" s="97">
        <f t="shared" si="8"/>
        <v>0</v>
      </c>
      <c r="S38" s="97">
        <f t="shared" si="8"/>
        <v>0</v>
      </c>
      <c r="T38" s="97">
        <f t="shared" si="8"/>
        <v>0</v>
      </c>
      <c r="U38" s="97">
        <f t="shared" si="8"/>
        <v>0</v>
      </c>
      <c r="V38" s="97">
        <f t="shared" si="8"/>
        <v>0</v>
      </c>
      <c r="W38" s="97">
        <f t="shared" si="8"/>
        <v>0</v>
      </c>
      <c r="X38" s="97">
        <f t="shared" si="8"/>
        <v>0</v>
      </c>
      <c r="Y38" s="97">
        <f t="shared" si="8"/>
        <v>0</v>
      </c>
      <c r="Z38" s="97">
        <f t="shared" si="8"/>
        <v>0</v>
      </c>
      <c r="AA38" s="97">
        <f t="shared" si="8"/>
        <v>0</v>
      </c>
      <c r="AB38" s="97">
        <f t="shared" si="8"/>
        <v>0</v>
      </c>
      <c r="AC38" s="97">
        <f t="shared" si="8"/>
        <v>0</v>
      </c>
      <c r="AD38" s="97">
        <f t="shared" si="8"/>
        <v>0</v>
      </c>
      <c r="AE38" s="97">
        <f t="shared" si="8"/>
        <v>0</v>
      </c>
      <c r="AF38" s="97">
        <f t="shared" si="8"/>
        <v>0</v>
      </c>
      <c r="AG38" s="97">
        <f t="shared" si="8"/>
        <v>0</v>
      </c>
      <c r="AH38" s="97">
        <f t="shared" si="8"/>
        <v>0</v>
      </c>
      <c r="AI38" s="97">
        <f t="shared" si="8"/>
        <v>0</v>
      </c>
      <c r="AJ38" s="97">
        <f t="shared" si="8"/>
        <v>0</v>
      </c>
      <c r="AK38" s="97">
        <f t="shared" si="8"/>
        <v>0</v>
      </c>
      <c r="AL38" s="97">
        <f t="shared" si="8"/>
        <v>0</v>
      </c>
      <c r="AM38" s="97">
        <f t="shared" si="8"/>
        <v>0</v>
      </c>
      <c r="AN38" s="97">
        <f t="shared" si="8"/>
        <v>0</v>
      </c>
      <c r="AO38" s="97">
        <f t="shared" si="8"/>
        <v>0</v>
      </c>
      <c r="AP38" s="97">
        <f t="shared" si="8"/>
        <v>0</v>
      </c>
      <c r="AQ38" s="97">
        <f t="shared" si="8"/>
        <v>0</v>
      </c>
    </row>
    <row r="39" spans="1:44" ht="15" thickTop="1" x14ac:dyDescent="0.3">
      <c r="A39" s="9"/>
    </row>
    <row r="40" spans="1:44" s="5" customFormat="1" x14ac:dyDescent="0.3">
      <c r="A40" s="3" t="s">
        <v>95</v>
      </c>
      <c r="B40" s="9"/>
      <c r="C40" s="17">
        <f>'Generelle forutsetninger'!$B$7</f>
        <v>2017</v>
      </c>
      <c r="D40" s="17">
        <f t="shared" ref="D40:AQ40" si="9">D4</f>
        <v>2018</v>
      </c>
      <c r="E40" s="17">
        <f t="shared" si="9"/>
        <v>2019</v>
      </c>
      <c r="F40" s="17">
        <f t="shared" si="9"/>
        <v>2020</v>
      </c>
      <c r="G40" s="17">
        <f t="shared" si="9"/>
        <v>2021</v>
      </c>
      <c r="H40" s="17">
        <f t="shared" si="9"/>
        <v>2022</v>
      </c>
      <c r="I40" s="17">
        <f t="shared" si="9"/>
        <v>2023</v>
      </c>
      <c r="J40" s="17">
        <f t="shared" si="9"/>
        <v>2024</v>
      </c>
      <c r="K40" s="17">
        <f t="shared" si="9"/>
        <v>2025</v>
      </c>
      <c r="L40" s="17">
        <f t="shared" si="9"/>
        <v>2026</v>
      </c>
      <c r="M40" s="17">
        <f t="shared" si="9"/>
        <v>2027</v>
      </c>
      <c r="N40" s="17">
        <f t="shared" si="9"/>
        <v>2028</v>
      </c>
      <c r="O40" s="17">
        <f t="shared" si="9"/>
        <v>2029</v>
      </c>
      <c r="P40" s="17">
        <f t="shared" si="9"/>
        <v>2030</v>
      </c>
      <c r="Q40" s="17">
        <f t="shared" si="9"/>
        <v>2031</v>
      </c>
      <c r="R40" s="17">
        <f t="shared" si="9"/>
        <v>2032</v>
      </c>
      <c r="S40" s="17">
        <f t="shared" si="9"/>
        <v>2033</v>
      </c>
      <c r="T40" s="17">
        <f t="shared" si="9"/>
        <v>2034</v>
      </c>
      <c r="U40" s="17">
        <f t="shared" si="9"/>
        <v>2035</v>
      </c>
      <c r="V40" s="17">
        <f t="shared" si="9"/>
        <v>2036</v>
      </c>
      <c r="W40" s="17">
        <f t="shared" si="9"/>
        <v>2037</v>
      </c>
      <c r="X40" s="17">
        <f t="shared" si="9"/>
        <v>2038</v>
      </c>
      <c r="Y40" s="17">
        <f t="shared" si="9"/>
        <v>2039</v>
      </c>
      <c r="Z40" s="17">
        <f t="shared" si="9"/>
        <v>2040</v>
      </c>
      <c r="AA40" s="17">
        <f t="shared" si="9"/>
        <v>2041</v>
      </c>
      <c r="AB40" s="17">
        <f t="shared" si="9"/>
        <v>2042</v>
      </c>
      <c r="AC40" s="17">
        <f t="shared" si="9"/>
        <v>2043</v>
      </c>
      <c r="AD40" s="17">
        <f t="shared" si="9"/>
        <v>2044</v>
      </c>
      <c r="AE40" s="17">
        <f t="shared" si="9"/>
        <v>2045</v>
      </c>
      <c r="AF40" s="17">
        <f t="shared" si="9"/>
        <v>2046</v>
      </c>
      <c r="AG40" s="17">
        <f t="shared" si="9"/>
        <v>2047</v>
      </c>
      <c r="AH40" s="17">
        <f t="shared" si="9"/>
        <v>2048</v>
      </c>
      <c r="AI40" s="17">
        <f t="shared" si="9"/>
        <v>2049</v>
      </c>
      <c r="AJ40" s="17">
        <f t="shared" si="9"/>
        <v>2050</v>
      </c>
      <c r="AK40" s="17">
        <f t="shared" si="9"/>
        <v>2051</v>
      </c>
      <c r="AL40" s="17">
        <f t="shared" si="9"/>
        <v>2052</v>
      </c>
      <c r="AM40" s="17">
        <f t="shared" si="9"/>
        <v>2053</v>
      </c>
      <c r="AN40" s="17">
        <f t="shared" si="9"/>
        <v>2054</v>
      </c>
      <c r="AO40" s="17">
        <f t="shared" si="9"/>
        <v>2055</v>
      </c>
      <c r="AP40" s="17">
        <f t="shared" si="9"/>
        <v>2056</v>
      </c>
      <c r="AQ40" s="17">
        <f t="shared" si="9"/>
        <v>2057</v>
      </c>
      <c r="AR40" s="12"/>
    </row>
    <row r="41" spans="1:44" x14ac:dyDescent="0.3">
      <c r="A41" s="5" t="s">
        <v>96</v>
      </c>
      <c r="B41" s="15" t="s">
        <v>35</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row>
    <row r="42" spans="1:44" x14ac:dyDescent="0.3">
      <c r="A42" s="1" t="s">
        <v>97</v>
      </c>
      <c r="B42" s="15" t="s">
        <v>43</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row>
    <row r="43" spans="1:44" x14ac:dyDescent="0.3">
      <c r="A43" s="1" t="s">
        <v>98</v>
      </c>
      <c r="B43" s="15" t="s">
        <v>43</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1:44" x14ac:dyDescent="0.3">
      <c r="A44" s="1" t="s">
        <v>99</v>
      </c>
      <c r="B44" s="15" t="s">
        <v>41</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4" ht="15" thickBot="1" x14ac:dyDescent="0.35">
      <c r="A45" s="7" t="s">
        <v>100</v>
      </c>
      <c r="B45" s="34" t="s">
        <v>41</v>
      </c>
      <c r="C45" s="83">
        <f>'Generelle forutsetninger'!$B$17*(C41+C42+C43)*(1+'Generelle forutsetninger'!$B$20)^(C40-$C40)+C44</f>
        <v>0</v>
      </c>
      <c r="D45" s="83">
        <f>'Generelle forutsetninger'!$B$17*(D41+D42+D43)*(1+'Generelle forutsetninger'!$B$20)^(D40-$C40)+D44</f>
        <v>0</v>
      </c>
      <c r="E45" s="83">
        <f>'Generelle forutsetninger'!$B$17*(E41+E42+E43)*(1+'Generelle forutsetninger'!$B$20)^(E40-$C40)+E44</f>
        <v>0</v>
      </c>
      <c r="F45" s="83">
        <f>'Generelle forutsetninger'!$B$17*(F41+F42+F43)*(1+'Generelle forutsetninger'!$B$20)^(F40-$C40)+F44</f>
        <v>0</v>
      </c>
      <c r="G45" s="83">
        <f>'Generelle forutsetninger'!$B$17*(G41+G42+G43)*(1+'Generelle forutsetninger'!$B$20)^(G40-$C40)+G44</f>
        <v>0</v>
      </c>
      <c r="H45" s="83">
        <f>'Generelle forutsetninger'!$B$17*(H41+H42+H43)*(1+'Generelle forutsetninger'!$B$20)^(H40-$C40)+H44</f>
        <v>0</v>
      </c>
      <c r="I45" s="83">
        <f>'Generelle forutsetninger'!$B$17*(I41+I42+I43)*(1+'Generelle forutsetninger'!$B$20)^(I40-$C40)+I44</f>
        <v>0</v>
      </c>
      <c r="J45" s="83">
        <f>'Generelle forutsetninger'!$B$17*(J41+J42+J43)*(1+'Generelle forutsetninger'!$B$20)^(J40-$C40)+J44</f>
        <v>0</v>
      </c>
      <c r="K45" s="83">
        <f>'Generelle forutsetninger'!$B$17*(K41+K42+K43)*(1+'Generelle forutsetninger'!$B$20)^(K40-$C40)+K44</f>
        <v>0</v>
      </c>
      <c r="L45" s="83">
        <f>'Generelle forutsetninger'!$B$17*(L41+L42+L43)*(1+'Generelle forutsetninger'!$B$20)^(L40-$C40)+L44</f>
        <v>0</v>
      </c>
      <c r="M45" s="83">
        <f>'Generelle forutsetninger'!$B$17*(M41+M42+M43)*(1+'Generelle forutsetninger'!$B$20)^(M40-$C40)+M44</f>
        <v>0</v>
      </c>
      <c r="N45" s="83">
        <f>'Generelle forutsetninger'!$B$17*(N41+N42+N43)*(1+'Generelle forutsetninger'!$B$20)^(N40-$C40)+N44</f>
        <v>0</v>
      </c>
      <c r="O45" s="83">
        <f>'Generelle forutsetninger'!$B$17*(O41+O42+O43)*(1+'Generelle forutsetninger'!$B$20)^(O40-$C40)+O44</f>
        <v>0</v>
      </c>
      <c r="P45" s="83">
        <f>'Generelle forutsetninger'!$B$17*(P41+P42+P43)*(1+'Generelle forutsetninger'!$B$20)^(P40-$C40)+P44</f>
        <v>0</v>
      </c>
      <c r="Q45" s="83">
        <f>'Generelle forutsetninger'!$B$17*(Q41+Q42+Q43)*(1+'Generelle forutsetninger'!$B$20)^(Q40-$C40)+Q44</f>
        <v>0</v>
      </c>
      <c r="R45" s="83">
        <f>'Generelle forutsetninger'!$B$17*(R41+R42+R43)*(1+'Generelle forutsetninger'!$B$20)^(R40-$C40)+R44</f>
        <v>0</v>
      </c>
      <c r="S45" s="83">
        <f>'Generelle forutsetninger'!$B$17*(S41+S42+S43)*(1+'Generelle forutsetninger'!$B$20)^(S40-$C40)+S44</f>
        <v>0</v>
      </c>
      <c r="T45" s="83">
        <f>'Generelle forutsetninger'!$B$17*(T41+T42+T43)*(1+'Generelle forutsetninger'!$B$20)^(T40-$C40)+T44</f>
        <v>0</v>
      </c>
      <c r="U45" s="83">
        <f>'Generelle forutsetninger'!$B$17*(U41+U42+U43)*(1+'Generelle forutsetninger'!$B$20)^(U40-$C40)+U44</f>
        <v>0</v>
      </c>
      <c r="V45" s="83">
        <f>'Generelle forutsetninger'!$B$17*(V41+V42+V43)*(1+'Generelle forutsetninger'!$B$20)^(V40-$C40)+V44</f>
        <v>0</v>
      </c>
      <c r="W45" s="83">
        <f>'Generelle forutsetninger'!$B$17*(W41+W42+W43)*(1+'Generelle forutsetninger'!$B$20)^(W40-$C40)+W44</f>
        <v>0</v>
      </c>
      <c r="X45" s="83">
        <f>'Generelle forutsetninger'!$B$17*(X41+X42+X43)*(1+'Generelle forutsetninger'!$B$20)^(X40-$C40)+X44</f>
        <v>0</v>
      </c>
      <c r="Y45" s="83">
        <f>'Generelle forutsetninger'!$B$17*(Y41+Y42+Y43)*(1+'Generelle forutsetninger'!$B$20)^(Y40-$C40)+Y44</f>
        <v>0</v>
      </c>
      <c r="Z45" s="83">
        <f>'Generelle forutsetninger'!$B$17*(Z41+Z42+Z43)*(1+'Generelle forutsetninger'!$B$20)^(Z40-$C40)+Z44</f>
        <v>0</v>
      </c>
      <c r="AA45" s="83">
        <f>'Generelle forutsetninger'!$B$17*(AA41+AA42+AA43)*(1+'Generelle forutsetninger'!$B$20)^(AA40-$C40)+AA44</f>
        <v>0</v>
      </c>
      <c r="AB45" s="83">
        <f>'Generelle forutsetninger'!$B$17*(AB41+AB42+AB43)*(1+'Generelle forutsetninger'!$B$20)^(AB40-$C40)+AB44</f>
        <v>0</v>
      </c>
      <c r="AC45" s="83">
        <f>'Generelle forutsetninger'!$B$17*(AC41+AC42+AC43)*(1+'Generelle forutsetninger'!$B$20)^(AC40-$C40)+AC44</f>
        <v>0</v>
      </c>
      <c r="AD45" s="83">
        <f>'Generelle forutsetninger'!$B$17*(AD41+AD42+AD43)*(1+'Generelle forutsetninger'!$B$20)^(AD40-$C40)+AD44</f>
        <v>0</v>
      </c>
      <c r="AE45" s="83">
        <f>'Generelle forutsetninger'!$B$17*(AE41+AE42+AE43)*(1+'Generelle forutsetninger'!$B$20)^(AE40-$C40)+AE44</f>
        <v>0</v>
      </c>
      <c r="AF45" s="83">
        <f>'Generelle forutsetninger'!$B$17*(AF41+AF42+AF43)*(1+'Generelle forutsetninger'!$B$20)^(AF40-$C40)+AF44</f>
        <v>0</v>
      </c>
      <c r="AG45" s="83">
        <f>'Generelle forutsetninger'!$B$17*(AG41+AG42+AG43)*(1+'Generelle forutsetninger'!$B$20)^(AG40-$C40)+AG44</f>
        <v>0</v>
      </c>
      <c r="AH45" s="83">
        <f>'Generelle forutsetninger'!$B$17*(AH41+AH42+AH43)*(1+'Generelle forutsetninger'!$B$20)^(AH40-$C40)+AH44</f>
        <v>0</v>
      </c>
      <c r="AI45" s="83">
        <f>'Generelle forutsetninger'!$B$17*(AI41+AI42+AI43)*(1+'Generelle forutsetninger'!$B$20)^(AI40-$C40)+AI44</f>
        <v>0</v>
      </c>
      <c r="AJ45" s="83">
        <f>'Generelle forutsetninger'!$B$17*(AJ41+AJ42+AJ43)*(1+'Generelle forutsetninger'!$B$20)^(AJ40-$C40)+AJ44</f>
        <v>0</v>
      </c>
      <c r="AK45" s="83">
        <f>'Generelle forutsetninger'!$B$17*(AK41+AK42+AK43)*(1+'Generelle forutsetninger'!$B$20)^(AK40-$C40)+AK44</f>
        <v>0</v>
      </c>
      <c r="AL45" s="83">
        <f>'Generelle forutsetninger'!$B$17*(AL41+AL42+AL43)*(1+'Generelle forutsetninger'!$B$20)^(AL40-$C40)+AL44</f>
        <v>0</v>
      </c>
      <c r="AM45" s="83">
        <f>'Generelle forutsetninger'!$B$17*(AM41+AM42+AM43)*(1+'Generelle forutsetninger'!$B$20)^(AM40-$C40)+AM44</f>
        <v>0</v>
      </c>
      <c r="AN45" s="83">
        <f>'Generelle forutsetninger'!$B$17*(AN41+AN42+AN43)*(1+'Generelle forutsetninger'!$B$20)^(AN40-$C40)+AN44</f>
        <v>0</v>
      </c>
      <c r="AO45" s="83">
        <f>'Generelle forutsetninger'!$B$17*(AO41+AO42+AO43)*(1+'Generelle forutsetninger'!$B$20)^(AO40-$C40)+AO44</f>
        <v>0</v>
      </c>
      <c r="AP45" s="83">
        <f>'Generelle forutsetninger'!$B$17*(AP41+AP42+AP43)*(1+'Generelle forutsetninger'!$B$20)^(AP40-$C40)+AP44</f>
        <v>0</v>
      </c>
      <c r="AQ45" s="83">
        <f>'Generelle forutsetninger'!$B$17*(AQ41+AQ42+AQ43)*(1+'Generelle forutsetninger'!$B$20)^(AQ40-$C40)+AQ44</f>
        <v>0</v>
      </c>
    </row>
    <row r="46" spans="1:44" ht="15" hidden="1" thickTop="1" x14ac:dyDescent="0.3">
      <c r="A46" s="5"/>
      <c r="B46" s="5"/>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row>
    <row r="47" spans="1:44" s="5" customFormat="1" ht="15" hidden="1" thickTop="1" x14ac:dyDescent="0.3">
      <c r="A47" s="5" t="s">
        <v>90</v>
      </c>
      <c r="B47" s="15" t="s">
        <v>41</v>
      </c>
      <c r="C47" s="82">
        <f t="shared" ref="C47:AQ47" si="10">0.2*C45</f>
        <v>0</v>
      </c>
      <c r="D47" s="82">
        <f t="shared" si="10"/>
        <v>0</v>
      </c>
      <c r="E47" s="82">
        <f t="shared" si="10"/>
        <v>0</v>
      </c>
      <c r="F47" s="82">
        <f t="shared" si="10"/>
        <v>0</v>
      </c>
      <c r="G47" s="82">
        <f t="shared" si="10"/>
        <v>0</v>
      </c>
      <c r="H47" s="82">
        <f t="shared" si="10"/>
        <v>0</v>
      </c>
      <c r="I47" s="82">
        <f t="shared" si="10"/>
        <v>0</v>
      </c>
      <c r="J47" s="82">
        <f t="shared" si="10"/>
        <v>0</v>
      </c>
      <c r="K47" s="82">
        <f t="shared" si="10"/>
        <v>0</v>
      </c>
      <c r="L47" s="82">
        <f t="shared" si="10"/>
        <v>0</v>
      </c>
      <c r="M47" s="82">
        <f t="shared" si="10"/>
        <v>0</v>
      </c>
      <c r="N47" s="82">
        <f t="shared" si="10"/>
        <v>0</v>
      </c>
      <c r="O47" s="82">
        <f t="shared" si="10"/>
        <v>0</v>
      </c>
      <c r="P47" s="82">
        <f t="shared" si="10"/>
        <v>0</v>
      </c>
      <c r="Q47" s="82">
        <f t="shared" si="10"/>
        <v>0</v>
      </c>
      <c r="R47" s="82">
        <f t="shared" si="10"/>
        <v>0</v>
      </c>
      <c r="S47" s="82">
        <f t="shared" si="10"/>
        <v>0</v>
      </c>
      <c r="T47" s="82">
        <f t="shared" si="10"/>
        <v>0</v>
      </c>
      <c r="U47" s="82">
        <f t="shared" si="10"/>
        <v>0</v>
      </c>
      <c r="V47" s="82">
        <f t="shared" si="10"/>
        <v>0</v>
      </c>
      <c r="W47" s="82">
        <f t="shared" si="10"/>
        <v>0</v>
      </c>
      <c r="X47" s="82">
        <f t="shared" si="10"/>
        <v>0</v>
      </c>
      <c r="Y47" s="82">
        <f t="shared" si="10"/>
        <v>0</v>
      </c>
      <c r="Z47" s="82">
        <f t="shared" si="10"/>
        <v>0</v>
      </c>
      <c r="AA47" s="82">
        <f t="shared" si="10"/>
        <v>0</v>
      </c>
      <c r="AB47" s="82">
        <f t="shared" si="10"/>
        <v>0</v>
      </c>
      <c r="AC47" s="82">
        <f t="shared" si="10"/>
        <v>0</v>
      </c>
      <c r="AD47" s="82">
        <f t="shared" si="10"/>
        <v>0</v>
      </c>
      <c r="AE47" s="82">
        <f t="shared" si="10"/>
        <v>0</v>
      </c>
      <c r="AF47" s="82">
        <f t="shared" si="10"/>
        <v>0</v>
      </c>
      <c r="AG47" s="82">
        <f t="shared" si="10"/>
        <v>0</v>
      </c>
      <c r="AH47" s="82">
        <f t="shared" si="10"/>
        <v>0</v>
      </c>
      <c r="AI47" s="82">
        <f t="shared" si="10"/>
        <v>0</v>
      </c>
      <c r="AJ47" s="82">
        <f t="shared" si="10"/>
        <v>0</v>
      </c>
      <c r="AK47" s="82">
        <f t="shared" si="10"/>
        <v>0</v>
      </c>
      <c r="AL47" s="82">
        <f t="shared" si="10"/>
        <v>0</v>
      </c>
      <c r="AM47" s="82">
        <f t="shared" si="10"/>
        <v>0</v>
      </c>
      <c r="AN47" s="82">
        <f t="shared" si="10"/>
        <v>0</v>
      </c>
      <c r="AO47" s="82">
        <f t="shared" si="10"/>
        <v>0</v>
      </c>
      <c r="AP47" s="82">
        <f t="shared" si="10"/>
        <v>0</v>
      </c>
      <c r="AQ47" s="82">
        <f t="shared" si="10"/>
        <v>0</v>
      </c>
      <c r="AR47" s="24"/>
    </row>
    <row r="48" spans="1:44" ht="15" hidden="1" thickTop="1" x14ac:dyDescent="0.3">
      <c r="A48" s="5"/>
      <c r="B48" s="15"/>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row>
    <row r="49" spans="1:43" ht="21.6" thickTop="1" x14ac:dyDescent="0.4">
      <c r="A49" s="33" t="s">
        <v>101</v>
      </c>
    </row>
    <row r="50" spans="1:43" ht="14.4" customHeight="1" x14ac:dyDescent="0.3">
      <c r="A50" s="3"/>
    </row>
    <row r="51" spans="1:43" x14ac:dyDescent="0.3">
      <c r="A51" s="3" t="s">
        <v>102</v>
      </c>
      <c r="B51" s="9" t="s">
        <v>9</v>
      </c>
      <c r="C51" s="17">
        <f>'Generelle forutsetninger'!$B$7</f>
        <v>2017</v>
      </c>
      <c r="D51" s="17">
        <f t="shared" ref="D51:AQ51" si="11">C51+1</f>
        <v>2018</v>
      </c>
      <c r="E51" s="17">
        <f t="shared" si="11"/>
        <v>2019</v>
      </c>
      <c r="F51" s="17">
        <f t="shared" si="11"/>
        <v>2020</v>
      </c>
      <c r="G51" s="17">
        <f t="shared" si="11"/>
        <v>2021</v>
      </c>
      <c r="H51" s="17">
        <f t="shared" si="11"/>
        <v>2022</v>
      </c>
      <c r="I51" s="17">
        <f t="shared" si="11"/>
        <v>2023</v>
      </c>
      <c r="J51" s="17">
        <f t="shared" si="11"/>
        <v>2024</v>
      </c>
      <c r="K51" s="17">
        <f t="shared" si="11"/>
        <v>2025</v>
      </c>
      <c r="L51" s="17">
        <f t="shared" si="11"/>
        <v>2026</v>
      </c>
      <c r="M51" s="17">
        <f t="shared" si="11"/>
        <v>2027</v>
      </c>
      <c r="N51" s="17">
        <f t="shared" si="11"/>
        <v>2028</v>
      </c>
      <c r="O51" s="17">
        <f t="shared" si="11"/>
        <v>2029</v>
      </c>
      <c r="P51" s="17">
        <f t="shared" si="11"/>
        <v>2030</v>
      </c>
      <c r="Q51" s="17">
        <f t="shared" si="11"/>
        <v>2031</v>
      </c>
      <c r="R51" s="17">
        <f t="shared" si="11"/>
        <v>2032</v>
      </c>
      <c r="S51" s="17">
        <f t="shared" si="11"/>
        <v>2033</v>
      </c>
      <c r="T51" s="17">
        <f t="shared" si="11"/>
        <v>2034</v>
      </c>
      <c r="U51" s="17">
        <f t="shared" si="11"/>
        <v>2035</v>
      </c>
      <c r="V51" s="17">
        <f t="shared" si="11"/>
        <v>2036</v>
      </c>
      <c r="W51" s="17">
        <f t="shared" si="11"/>
        <v>2037</v>
      </c>
      <c r="X51" s="17">
        <f t="shared" si="11"/>
        <v>2038</v>
      </c>
      <c r="Y51" s="17">
        <f t="shared" si="11"/>
        <v>2039</v>
      </c>
      <c r="Z51" s="17">
        <f t="shared" si="11"/>
        <v>2040</v>
      </c>
      <c r="AA51" s="17">
        <f t="shared" si="11"/>
        <v>2041</v>
      </c>
      <c r="AB51" s="17">
        <f t="shared" si="11"/>
        <v>2042</v>
      </c>
      <c r="AC51" s="17">
        <f t="shared" si="11"/>
        <v>2043</v>
      </c>
      <c r="AD51" s="17">
        <f t="shared" si="11"/>
        <v>2044</v>
      </c>
      <c r="AE51" s="17">
        <f t="shared" si="11"/>
        <v>2045</v>
      </c>
      <c r="AF51" s="17">
        <f t="shared" si="11"/>
        <v>2046</v>
      </c>
      <c r="AG51" s="17">
        <f t="shared" si="11"/>
        <v>2047</v>
      </c>
      <c r="AH51" s="17">
        <f t="shared" si="11"/>
        <v>2048</v>
      </c>
      <c r="AI51" s="17">
        <f t="shared" si="11"/>
        <v>2049</v>
      </c>
      <c r="AJ51" s="17">
        <f t="shared" si="11"/>
        <v>2050</v>
      </c>
      <c r="AK51" s="17">
        <f t="shared" si="11"/>
        <v>2051</v>
      </c>
      <c r="AL51" s="17">
        <f t="shared" si="11"/>
        <v>2052</v>
      </c>
      <c r="AM51" s="17">
        <f t="shared" si="11"/>
        <v>2053</v>
      </c>
      <c r="AN51" s="17">
        <f t="shared" si="11"/>
        <v>2054</v>
      </c>
      <c r="AO51" s="17">
        <f t="shared" si="11"/>
        <v>2055</v>
      </c>
      <c r="AP51" s="17">
        <f t="shared" si="11"/>
        <v>2056</v>
      </c>
      <c r="AQ51" s="17">
        <f t="shared" si="11"/>
        <v>2057</v>
      </c>
    </row>
    <row r="52" spans="1:43" x14ac:dyDescent="0.3">
      <c r="A52" s="5" t="s">
        <v>103</v>
      </c>
      <c r="B52" s="15" t="s">
        <v>35</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row>
    <row r="53" spans="1:43" x14ac:dyDescent="0.3">
      <c r="A53" s="5" t="s">
        <v>104</v>
      </c>
      <c r="B53" s="15" t="s">
        <v>41</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row>
    <row r="54" spans="1:43" ht="15" thickBot="1" x14ac:dyDescent="0.35">
      <c r="A54" s="7" t="s">
        <v>89</v>
      </c>
      <c r="B54" s="34" t="s">
        <v>43</v>
      </c>
      <c r="C54" s="29">
        <f>C52*'Generelle forutsetninger'!$B$17*(1+'Generelle forutsetninger'!$B$20)^(C51-$C51)+C53</f>
        <v>0</v>
      </c>
      <c r="D54" s="29">
        <f>D52*'Generelle forutsetninger'!$B$17*(1+'Generelle forutsetninger'!$B$20)^(D51-$C51)+D53</f>
        <v>0</v>
      </c>
      <c r="E54" s="29">
        <f>E52*'Generelle forutsetninger'!$B$17*(1+'Generelle forutsetninger'!$B$20)^(E51-$C51)+E53</f>
        <v>0</v>
      </c>
      <c r="F54" s="29">
        <f>F52*'Generelle forutsetninger'!$B$17*(1+'Generelle forutsetninger'!$B$20)^(F51-$C51)+F53</f>
        <v>0</v>
      </c>
      <c r="G54" s="29">
        <f>G52*'Generelle forutsetninger'!$B$17*(1+'Generelle forutsetninger'!$B$20)^(G51-$C51)+G53</f>
        <v>0</v>
      </c>
      <c r="H54" s="29">
        <f>H52*'Generelle forutsetninger'!$B$17*(1+'Generelle forutsetninger'!$B$20)^(H51-$C51)+H53</f>
        <v>0</v>
      </c>
      <c r="I54" s="29">
        <f>I52*'Generelle forutsetninger'!$B$17*(1+'Generelle forutsetninger'!$B$20)^(I51-$C51)+I53</f>
        <v>0</v>
      </c>
      <c r="J54" s="29">
        <f>J52*'Generelle forutsetninger'!$B$17*(1+'Generelle forutsetninger'!$B$20)^(J51-$C51)+J53</f>
        <v>0</v>
      </c>
      <c r="K54" s="29">
        <f>K52*'Generelle forutsetninger'!$B$17*(1+'Generelle forutsetninger'!$B$20)^(K51-$C51)+K53</f>
        <v>0</v>
      </c>
      <c r="L54" s="29">
        <f>L52*'Generelle forutsetninger'!$B$17*(1+'Generelle forutsetninger'!$B$20)^(L51-$C51)+L53</f>
        <v>0</v>
      </c>
      <c r="M54" s="29">
        <f>M52*'Generelle forutsetninger'!$B$17*(1+'Generelle forutsetninger'!$B$20)^(M51-$C51)+M53</f>
        <v>0</v>
      </c>
      <c r="N54" s="29">
        <f>N52*'Generelle forutsetninger'!$B$17*(1+'Generelle forutsetninger'!$B$20)^(N51-$C51)+N53</f>
        <v>0</v>
      </c>
      <c r="O54" s="29">
        <f>O52*'Generelle forutsetninger'!$B$17*(1+'Generelle forutsetninger'!$B$20)^(O51-$C51)+O53</f>
        <v>0</v>
      </c>
      <c r="P54" s="29">
        <f>P52*'Generelle forutsetninger'!$B$17*(1+'Generelle forutsetninger'!$B$20)^(P51-$C51)+P53</f>
        <v>0</v>
      </c>
      <c r="Q54" s="29">
        <f>Q52*'Generelle forutsetninger'!$B$17*(1+'Generelle forutsetninger'!$B$20)^(Q51-$C51)+Q53</f>
        <v>0</v>
      </c>
      <c r="R54" s="29">
        <f>R52*'Generelle forutsetninger'!$B$17*(1+'Generelle forutsetninger'!$B$20)^(R51-$C51)+R53</f>
        <v>0</v>
      </c>
      <c r="S54" s="29">
        <f>S52*'Generelle forutsetninger'!$B$17*(1+'Generelle forutsetninger'!$B$20)^(S51-$C51)+S53</f>
        <v>0</v>
      </c>
      <c r="T54" s="29">
        <f>T52*'Generelle forutsetninger'!$B$17*(1+'Generelle forutsetninger'!$B$20)^(T51-$C51)+T53</f>
        <v>0</v>
      </c>
      <c r="U54" s="29">
        <f>U52*'Generelle forutsetninger'!$B$17*(1+'Generelle forutsetninger'!$B$20)^(U51-$C51)+U53</f>
        <v>0</v>
      </c>
      <c r="V54" s="29">
        <f>V52*'Generelle forutsetninger'!$B$17*(1+'Generelle forutsetninger'!$B$20)^(V51-$C51)+V53</f>
        <v>0</v>
      </c>
      <c r="W54" s="29">
        <f>W52*'Generelle forutsetninger'!$B$17*(1+'Generelle forutsetninger'!$B$20)^(W51-$C51)+W53</f>
        <v>0</v>
      </c>
      <c r="X54" s="29">
        <f>X52*'Generelle forutsetninger'!$B$17*(1+'Generelle forutsetninger'!$B$20)^(X51-$C51)+X53</f>
        <v>0</v>
      </c>
      <c r="Y54" s="29">
        <f>Y52*'Generelle forutsetninger'!$B$17*(1+'Generelle forutsetninger'!$B$20)^(Y51-$C51)+Y53</f>
        <v>0</v>
      </c>
      <c r="Z54" s="29">
        <f>Z52*'Generelle forutsetninger'!$B$17*(1+'Generelle forutsetninger'!$B$20)^(Z51-$C51)+Z53</f>
        <v>0</v>
      </c>
      <c r="AA54" s="29">
        <f>AA52*'Generelle forutsetninger'!$B$17*(1+'Generelle forutsetninger'!$B$20)^(AA51-$C51)+AA53</f>
        <v>0</v>
      </c>
      <c r="AB54" s="29">
        <f>AB52*'Generelle forutsetninger'!$B$17*(1+'Generelle forutsetninger'!$B$20)^(AB51-$C51)+AB53</f>
        <v>0</v>
      </c>
      <c r="AC54" s="29">
        <f>AC52*'Generelle forutsetninger'!$B$17*(1+'Generelle forutsetninger'!$B$20)^(AC51-$C51)+AC53</f>
        <v>0</v>
      </c>
      <c r="AD54" s="29">
        <f>AD52*'Generelle forutsetninger'!$B$17*(1+'Generelle forutsetninger'!$B$20)^(AD51-$C51)+AD53</f>
        <v>0</v>
      </c>
      <c r="AE54" s="29">
        <f>AE52*'Generelle forutsetninger'!$B$17*(1+'Generelle forutsetninger'!$B$20)^(AE51-$C51)+AE53</f>
        <v>0</v>
      </c>
      <c r="AF54" s="29">
        <f>AF52*'Generelle forutsetninger'!$B$17*(1+'Generelle forutsetninger'!$B$20)^(AF51-$C51)+AF53</f>
        <v>0</v>
      </c>
      <c r="AG54" s="29">
        <f>AG52*'Generelle forutsetninger'!$B$17*(1+'Generelle forutsetninger'!$B$20)^(AG51-$C51)+AG53</f>
        <v>0</v>
      </c>
      <c r="AH54" s="29">
        <f>AH52*'Generelle forutsetninger'!$B$17*(1+'Generelle forutsetninger'!$B$20)^(AH51-$C51)+AH53</f>
        <v>0</v>
      </c>
      <c r="AI54" s="29">
        <f>AI52*'Generelle forutsetninger'!$B$17*(1+'Generelle forutsetninger'!$B$20)^(AI51-$C51)+AI53</f>
        <v>0</v>
      </c>
      <c r="AJ54" s="29">
        <f>AJ52*'Generelle forutsetninger'!$B$17*(1+'Generelle forutsetninger'!$B$20)^(AJ51-$C51)+AJ53</f>
        <v>0</v>
      </c>
      <c r="AK54" s="29">
        <f>AK52*'Generelle forutsetninger'!$B$17*(1+'Generelle forutsetninger'!$B$20)^(AK51-$C51)+AK53</f>
        <v>0</v>
      </c>
      <c r="AL54" s="29">
        <f>AL52*'Generelle forutsetninger'!$B$17*(1+'Generelle forutsetninger'!$B$20)^(AL51-$C51)+AL53</f>
        <v>0</v>
      </c>
      <c r="AM54" s="29">
        <f>AM52*'Generelle forutsetninger'!$B$17*(1+'Generelle forutsetninger'!$B$20)^(AM51-$C51)+AM53</f>
        <v>0</v>
      </c>
      <c r="AN54" s="29">
        <f>AN52*'Generelle forutsetninger'!$B$17*(1+'Generelle forutsetninger'!$B$20)^(AN51-$C51)+AN53</f>
        <v>0</v>
      </c>
      <c r="AO54" s="29">
        <f>AO52*'Generelle forutsetninger'!$B$17*(1+'Generelle forutsetninger'!$B$20)^(AO51-$C51)+AO53</f>
        <v>0</v>
      </c>
      <c r="AP54" s="29">
        <f>AP52*'Generelle forutsetninger'!$B$17*(1+'Generelle forutsetninger'!$B$20)^(AP51-$C51)+AP53</f>
        <v>0</v>
      </c>
      <c r="AQ54" s="29">
        <f>AQ52*'Generelle forutsetninger'!$B$17*(1+'Generelle forutsetninger'!$B$20)^(AQ51-$C51)+AQ53</f>
        <v>0</v>
      </c>
    </row>
    <row r="55" spans="1:43" ht="15" hidden="1" thickTop="1" x14ac:dyDescent="0.3">
      <c r="A55" s="5"/>
      <c r="B55" s="5"/>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row>
    <row r="56" spans="1:43" ht="15" hidden="1" thickTop="1" x14ac:dyDescent="0.3">
      <c r="A56" s="5" t="s">
        <v>90</v>
      </c>
      <c r="B56" s="15" t="s">
        <v>41</v>
      </c>
      <c r="C56" s="97">
        <f>0.2*C54</f>
        <v>0</v>
      </c>
      <c r="D56" s="97">
        <f t="shared" ref="D56:AQ56" si="12">0.2*D54</f>
        <v>0</v>
      </c>
      <c r="E56" s="97">
        <f t="shared" si="12"/>
        <v>0</v>
      </c>
      <c r="F56" s="97">
        <f t="shared" si="12"/>
        <v>0</v>
      </c>
      <c r="G56" s="97">
        <f t="shared" si="12"/>
        <v>0</v>
      </c>
      <c r="H56" s="97">
        <f t="shared" si="12"/>
        <v>0</v>
      </c>
      <c r="I56" s="97">
        <f t="shared" si="12"/>
        <v>0</v>
      </c>
      <c r="J56" s="97">
        <f t="shared" si="12"/>
        <v>0</v>
      </c>
      <c r="K56" s="97">
        <f t="shared" si="12"/>
        <v>0</v>
      </c>
      <c r="L56" s="97">
        <f t="shared" si="12"/>
        <v>0</v>
      </c>
      <c r="M56" s="97">
        <f t="shared" si="12"/>
        <v>0</v>
      </c>
      <c r="N56" s="97">
        <f t="shared" si="12"/>
        <v>0</v>
      </c>
      <c r="O56" s="97">
        <f t="shared" si="12"/>
        <v>0</v>
      </c>
      <c r="P56" s="97">
        <f t="shared" si="12"/>
        <v>0</v>
      </c>
      <c r="Q56" s="97">
        <f t="shared" si="12"/>
        <v>0</v>
      </c>
      <c r="R56" s="97">
        <f t="shared" si="12"/>
        <v>0</v>
      </c>
      <c r="S56" s="97">
        <f t="shared" si="12"/>
        <v>0</v>
      </c>
      <c r="T56" s="97">
        <f t="shared" si="12"/>
        <v>0</v>
      </c>
      <c r="U56" s="97">
        <f t="shared" si="12"/>
        <v>0</v>
      </c>
      <c r="V56" s="97">
        <f t="shared" si="12"/>
        <v>0</v>
      </c>
      <c r="W56" s="97">
        <f t="shared" si="12"/>
        <v>0</v>
      </c>
      <c r="X56" s="97">
        <f t="shared" si="12"/>
        <v>0</v>
      </c>
      <c r="Y56" s="97">
        <f t="shared" si="12"/>
        <v>0</v>
      </c>
      <c r="Z56" s="97">
        <f t="shared" si="12"/>
        <v>0</v>
      </c>
      <c r="AA56" s="97">
        <f t="shared" si="12"/>
        <v>0</v>
      </c>
      <c r="AB56" s="97">
        <f t="shared" si="12"/>
        <v>0</v>
      </c>
      <c r="AC56" s="97">
        <f t="shared" si="12"/>
        <v>0</v>
      </c>
      <c r="AD56" s="97">
        <f t="shared" si="12"/>
        <v>0</v>
      </c>
      <c r="AE56" s="97">
        <f t="shared" si="12"/>
        <v>0</v>
      </c>
      <c r="AF56" s="97">
        <f t="shared" si="12"/>
        <v>0</v>
      </c>
      <c r="AG56" s="97">
        <f t="shared" si="12"/>
        <v>0</v>
      </c>
      <c r="AH56" s="97">
        <f t="shared" si="12"/>
        <v>0</v>
      </c>
      <c r="AI56" s="97">
        <f t="shared" si="12"/>
        <v>0</v>
      </c>
      <c r="AJ56" s="97">
        <f t="shared" si="12"/>
        <v>0</v>
      </c>
      <c r="AK56" s="97">
        <f t="shared" si="12"/>
        <v>0</v>
      </c>
      <c r="AL56" s="97">
        <f t="shared" si="12"/>
        <v>0</v>
      </c>
      <c r="AM56" s="97">
        <f t="shared" si="12"/>
        <v>0</v>
      </c>
      <c r="AN56" s="97">
        <f t="shared" si="12"/>
        <v>0</v>
      </c>
      <c r="AO56" s="97">
        <f t="shared" si="12"/>
        <v>0</v>
      </c>
      <c r="AP56" s="97">
        <f t="shared" si="12"/>
        <v>0</v>
      </c>
      <c r="AQ56" s="97">
        <f t="shared" si="12"/>
        <v>0</v>
      </c>
    </row>
    <row r="57" spans="1:43" ht="15" thickTop="1" x14ac:dyDescent="0.3"/>
    <row r="58" spans="1:43" x14ac:dyDescent="0.3">
      <c r="A58" s="3" t="s">
        <v>105</v>
      </c>
      <c r="B58" s="9"/>
      <c r="C58" s="17">
        <f>'Generelle forutsetninger'!$B$7</f>
        <v>2017</v>
      </c>
      <c r="D58" s="17">
        <f t="shared" ref="D58:AQ58" si="13">D51</f>
        <v>2018</v>
      </c>
      <c r="E58" s="17">
        <f t="shared" si="13"/>
        <v>2019</v>
      </c>
      <c r="F58" s="17">
        <f t="shared" si="13"/>
        <v>2020</v>
      </c>
      <c r="G58" s="17">
        <f t="shared" si="13"/>
        <v>2021</v>
      </c>
      <c r="H58" s="17">
        <f t="shared" si="13"/>
        <v>2022</v>
      </c>
      <c r="I58" s="17">
        <f t="shared" si="13"/>
        <v>2023</v>
      </c>
      <c r="J58" s="17">
        <f t="shared" si="13"/>
        <v>2024</v>
      </c>
      <c r="K58" s="17">
        <f t="shared" si="13"/>
        <v>2025</v>
      </c>
      <c r="L58" s="17">
        <f t="shared" si="13"/>
        <v>2026</v>
      </c>
      <c r="M58" s="17">
        <f t="shared" si="13"/>
        <v>2027</v>
      </c>
      <c r="N58" s="17">
        <f t="shared" si="13"/>
        <v>2028</v>
      </c>
      <c r="O58" s="17">
        <f t="shared" si="13"/>
        <v>2029</v>
      </c>
      <c r="P58" s="17">
        <f t="shared" si="13"/>
        <v>2030</v>
      </c>
      <c r="Q58" s="17">
        <f t="shared" si="13"/>
        <v>2031</v>
      </c>
      <c r="R58" s="17">
        <f t="shared" si="13"/>
        <v>2032</v>
      </c>
      <c r="S58" s="17">
        <f t="shared" si="13"/>
        <v>2033</v>
      </c>
      <c r="T58" s="17">
        <f t="shared" si="13"/>
        <v>2034</v>
      </c>
      <c r="U58" s="17">
        <f t="shared" si="13"/>
        <v>2035</v>
      </c>
      <c r="V58" s="17">
        <f t="shared" si="13"/>
        <v>2036</v>
      </c>
      <c r="W58" s="17">
        <f t="shared" si="13"/>
        <v>2037</v>
      </c>
      <c r="X58" s="17">
        <f t="shared" si="13"/>
        <v>2038</v>
      </c>
      <c r="Y58" s="17">
        <f t="shared" si="13"/>
        <v>2039</v>
      </c>
      <c r="Z58" s="17">
        <f t="shared" si="13"/>
        <v>2040</v>
      </c>
      <c r="AA58" s="17">
        <f t="shared" si="13"/>
        <v>2041</v>
      </c>
      <c r="AB58" s="17">
        <f t="shared" si="13"/>
        <v>2042</v>
      </c>
      <c r="AC58" s="17">
        <f t="shared" si="13"/>
        <v>2043</v>
      </c>
      <c r="AD58" s="17">
        <f t="shared" si="13"/>
        <v>2044</v>
      </c>
      <c r="AE58" s="17">
        <f t="shared" si="13"/>
        <v>2045</v>
      </c>
      <c r="AF58" s="17">
        <f t="shared" si="13"/>
        <v>2046</v>
      </c>
      <c r="AG58" s="17">
        <f t="shared" si="13"/>
        <v>2047</v>
      </c>
      <c r="AH58" s="17">
        <f t="shared" si="13"/>
        <v>2048</v>
      </c>
      <c r="AI58" s="17">
        <f t="shared" si="13"/>
        <v>2049</v>
      </c>
      <c r="AJ58" s="17">
        <f t="shared" si="13"/>
        <v>2050</v>
      </c>
      <c r="AK58" s="17">
        <f t="shared" si="13"/>
        <v>2051</v>
      </c>
      <c r="AL58" s="17">
        <f t="shared" si="13"/>
        <v>2052</v>
      </c>
      <c r="AM58" s="17">
        <f t="shared" si="13"/>
        <v>2053</v>
      </c>
      <c r="AN58" s="17">
        <f t="shared" si="13"/>
        <v>2054</v>
      </c>
      <c r="AO58" s="17">
        <f t="shared" si="13"/>
        <v>2055</v>
      </c>
      <c r="AP58" s="17">
        <f t="shared" si="13"/>
        <v>2056</v>
      </c>
      <c r="AQ58" s="17">
        <f t="shared" si="13"/>
        <v>2057</v>
      </c>
    </row>
    <row r="59" spans="1:43" x14ac:dyDescent="0.3">
      <c r="A59" s="147" t="s">
        <v>92</v>
      </c>
      <c r="B59" s="15" t="s">
        <v>35</v>
      </c>
      <c r="C59" s="97"/>
      <c r="D59" s="140">
        <f>'Generelle forutsetninger'!$B$28*'Generelle forutsetninger'!B$29*'Generelle forutsetninger'!B$26</f>
        <v>1695</v>
      </c>
      <c r="E59" s="140">
        <f>'Generelle forutsetninger'!$B$28*'Generelle forutsetninger'!C$29*'Generelle forutsetninger'!C$26</f>
        <v>9661.5</v>
      </c>
      <c r="F59" s="140">
        <f>'Generelle forutsetninger'!$B$28*'Generelle forutsetninger'!D$29*'Generelle forutsetninger'!D$26</f>
        <v>8220.75</v>
      </c>
      <c r="G59" s="140">
        <f>'Generelle forutsetninger'!$B$28*'Generelle forutsetninger'!E$29*'Generelle forutsetninger'!E$26</f>
        <v>14661.75</v>
      </c>
      <c r="H59" s="140">
        <f>'Generelle forutsetninger'!$B$28*'Generelle forutsetninger'!F$29*'Generelle forutsetninger'!F$26</f>
        <v>24153.75</v>
      </c>
      <c r="I59" s="140">
        <f>'Generelle forutsetninger'!$B$28*'Generelle forutsetninger'!G$29*'Generelle forutsetninger'!G$26</f>
        <v>30933.75</v>
      </c>
      <c r="J59" s="140">
        <f>'Generelle forutsetninger'!$B$28*'Generelle forutsetninger'!H$29*'Generelle forutsetninger'!H$26</f>
        <v>30933.75</v>
      </c>
      <c r="K59" s="140">
        <f>'Generelle forutsetninger'!$B$28*'Generelle forutsetninger'!I$29*'Generelle forutsetninger'!I$26</f>
        <v>30933.75</v>
      </c>
      <c r="L59" s="140">
        <f>'Generelle forutsetninger'!$B$28*'Generelle forutsetninger'!J$29*'Generelle forutsetninger'!J$26</f>
        <v>30933.75</v>
      </c>
      <c r="M59" s="140">
        <f>'Generelle forutsetninger'!$B$28*'Generelle forutsetninger'!K$29*'Generelle forutsetninger'!K$26</f>
        <v>30933.75</v>
      </c>
      <c r="N59" s="140">
        <f>'Generelle forutsetninger'!$B$28*'Generelle forutsetninger'!L$29*'Generelle forutsetninger'!L$26</f>
        <v>30933.75</v>
      </c>
      <c r="O59" s="97"/>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row>
    <row r="60" spans="1:43" x14ac:dyDescent="0.3">
      <c r="A60" s="147" t="s">
        <v>93</v>
      </c>
      <c r="B60" s="30" t="s">
        <v>41</v>
      </c>
      <c r="C60" s="137"/>
      <c r="D60" s="140">
        <f>'Generelle forutsetninger'!$B$34*'Generelle forutsetninger'!B$26</f>
        <v>160000</v>
      </c>
      <c r="E60" s="140">
        <f>'Generelle forutsetninger'!$B$34*'Generelle forutsetninger'!C$26</f>
        <v>912000</v>
      </c>
      <c r="F60" s="140">
        <f>'Generelle forutsetninger'!$B$34*'Generelle forutsetninger'!D$26</f>
        <v>1552000</v>
      </c>
      <c r="G60" s="140">
        <f>'Generelle forutsetninger'!$B$34*'Generelle forutsetninger'!E$26</f>
        <v>2768000</v>
      </c>
      <c r="H60" s="140">
        <f>'Generelle forutsetninger'!$B$34*'Generelle forutsetninger'!F$26</f>
        <v>4560000</v>
      </c>
      <c r="I60" s="140">
        <f>'Generelle forutsetninger'!$B$34*'Generelle forutsetninger'!G$26</f>
        <v>5840000</v>
      </c>
      <c r="J60" s="140">
        <f>'Generelle forutsetninger'!$B$34*'Generelle forutsetninger'!H$26</f>
        <v>5840000</v>
      </c>
      <c r="K60" s="140">
        <f>'Generelle forutsetninger'!$B$34*'Generelle forutsetninger'!I$26</f>
        <v>5840000</v>
      </c>
      <c r="L60" s="140">
        <f>'Generelle forutsetninger'!$B$34*'Generelle forutsetninger'!J$26</f>
        <v>5840000</v>
      </c>
      <c r="M60" s="140">
        <f>'Generelle forutsetninger'!$B$34*'Generelle forutsetninger'!K$26</f>
        <v>5840000</v>
      </c>
      <c r="N60" s="140">
        <f>'Generelle forutsetninger'!$B$34*'Generelle forutsetninger'!L$26</f>
        <v>5840000</v>
      </c>
      <c r="O60" s="137"/>
      <c r="P60" s="2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row>
    <row r="61" spans="1:43" ht="15" thickBot="1" x14ac:dyDescent="0.35">
      <c r="A61" s="7" t="s">
        <v>106</v>
      </c>
      <c r="B61" s="34" t="s">
        <v>41</v>
      </c>
      <c r="C61" s="29">
        <f>C59*'Generelle forutsetninger'!$B$17*(1+'Generelle forutsetninger'!$B$20)^(C58-$C58)+C60</f>
        <v>0</v>
      </c>
      <c r="D61" s="29">
        <f>D59*'Generelle forutsetninger'!$B$17*(1+'Generelle forutsetninger'!$B$20)^(D58-$C58)+D60</f>
        <v>915495.39999999991</v>
      </c>
      <c r="E61" s="29">
        <f>E59*'Generelle forutsetninger'!$B$17*(1+'Generelle forutsetninger'!$B$20)^(E58-$C58)+E60</f>
        <v>5274305.9891399993</v>
      </c>
      <c r="F61" s="29">
        <f>F59*'Generelle forutsetninger'!$B$17*(1+'Generelle forutsetninger'!$B$20)^(F58-$C58)+F60</f>
        <v>5312039.9017446097</v>
      </c>
      <c r="G61" s="29">
        <f>G59*'Generelle forutsetninger'!$B$17*(1+'Generelle forutsetninger'!$B$20)^(G58-$C58)+G60</f>
        <v>9561229.2035138253</v>
      </c>
      <c r="H61" s="29">
        <f>H59*'Generelle forutsetninger'!$B$17*(1+'Generelle forutsetninger'!$B$20)^(H58-$C58)+H60</f>
        <v>15896642.989598026</v>
      </c>
      <c r="I61" s="29">
        <f>I59*'Generelle forutsetninger'!$B$17*(1+'Generelle forutsetninger'!$B$20)^(I58-$C58)+I60</f>
        <v>20547603.726978675</v>
      </c>
      <c r="J61" s="29">
        <f>J59*'Generelle forutsetninger'!$B$17*(1+'Generelle forutsetninger'!$B$20)^(J58-$C58)+J60</f>
        <v>20738802.575429399</v>
      </c>
      <c r="K61" s="29">
        <f>K59*'Generelle forutsetninger'!$B$17*(1+'Generelle forutsetninger'!$B$20)^(K58-$C58)+K60</f>
        <v>20932487.008909982</v>
      </c>
      <c r="L61" s="29">
        <f>L59*'Generelle forutsetninger'!$B$17*(1+'Generelle forutsetninger'!$B$20)^(L58-$C58)+L60</f>
        <v>21128689.340025812</v>
      </c>
      <c r="M61" s="29">
        <f>M59*'Generelle forutsetninger'!$B$17*(1+'Generelle forutsetninger'!$B$20)^(M58-$C58)+M60</f>
        <v>21327442.301446147</v>
      </c>
      <c r="N61" s="29">
        <f>N59*'Generelle forutsetninger'!$B$17*(1+'Generelle forutsetninger'!$B$20)^(N58-$C58)+N60</f>
        <v>21528779.051364943</v>
      </c>
      <c r="O61" s="29">
        <f>O59*'Generelle forutsetninger'!$B$17*(1+'Generelle forutsetninger'!$B$20)^(O58-$C58)+O60</f>
        <v>0</v>
      </c>
      <c r="P61" s="29">
        <f>P59*'Generelle forutsetninger'!$B$17*(1+'Generelle forutsetninger'!$B$20)^(P58-$C58)+P60</f>
        <v>0</v>
      </c>
      <c r="Q61" s="29">
        <f>Q59*'Generelle forutsetninger'!$B$17*(1+'Generelle forutsetninger'!$B$20)^(Q58-$C58)+Q60</f>
        <v>0</v>
      </c>
      <c r="R61" s="29">
        <f>R59*'Generelle forutsetninger'!$B$17*(1+'Generelle forutsetninger'!$B$20)^(R58-$C58)+R60</f>
        <v>0</v>
      </c>
      <c r="S61" s="29">
        <f>S59*'Generelle forutsetninger'!$B$17*(1+'Generelle forutsetninger'!$B$20)^(S58-$C58)+S60</f>
        <v>0</v>
      </c>
      <c r="T61" s="29">
        <f>T59*'Generelle forutsetninger'!$B$17*(1+'Generelle forutsetninger'!$B$20)^(T58-$C58)+T60</f>
        <v>0</v>
      </c>
      <c r="U61" s="29">
        <f>U59*'Generelle forutsetninger'!$B$17*(1+'Generelle forutsetninger'!$B$20)^(U58-$C58)+U60</f>
        <v>0</v>
      </c>
      <c r="V61" s="29">
        <f>V59*'Generelle forutsetninger'!$B$17*(1+'Generelle forutsetninger'!$B$20)^(V58-$C58)+V60</f>
        <v>0</v>
      </c>
      <c r="W61" s="29">
        <f>W59*'Generelle forutsetninger'!$B$17*(1+'Generelle forutsetninger'!$B$20)^(W58-$C58)+W60</f>
        <v>0</v>
      </c>
      <c r="X61" s="29">
        <f>X59*'Generelle forutsetninger'!$B$17*(1+'Generelle forutsetninger'!$B$20)^(X58-$C58)+X60</f>
        <v>0</v>
      </c>
      <c r="Y61" s="29">
        <f>Y59*'Generelle forutsetninger'!$B$17*(1+'Generelle forutsetninger'!$B$20)^(Y58-$C58)+Y60</f>
        <v>0</v>
      </c>
      <c r="Z61" s="29">
        <f>Z59*'Generelle forutsetninger'!$B$17*(1+'Generelle forutsetninger'!$B$20)^(Z58-$C58)+Z60</f>
        <v>0</v>
      </c>
      <c r="AA61" s="29">
        <f>AA59*'Generelle forutsetninger'!$B$17*(1+'Generelle forutsetninger'!$B$20)^(AA58-$C58)+AA60</f>
        <v>0</v>
      </c>
      <c r="AB61" s="29">
        <f>AB59*'Generelle forutsetninger'!$B$17*(1+'Generelle forutsetninger'!$B$20)^(AB58-$C58)+AB60</f>
        <v>0</v>
      </c>
      <c r="AC61" s="29">
        <f>AC59*'Generelle forutsetninger'!$B$17*(1+'Generelle forutsetninger'!$B$20)^(AC58-$C58)+AC60</f>
        <v>0</v>
      </c>
      <c r="AD61" s="29">
        <f>AD59*'Generelle forutsetninger'!$B$17*(1+'Generelle forutsetninger'!$B$20)^(AD58-$C58)+AD60</f>
        <v>0</v>
      </c>
      <c r="AE61" s="29">
        <f>AE59*'Generelle forutsetninger'!$B$17*(1+'Generelle forutsetninger'!$B$20)^(AE58-$C58)+AE60</f>
        <v>0</v>
      </c>
      <c r="AF61" s="29">
        <f>AF59*'Generelle forutsetninger'!$B$17*(1+'Generelle forutsetninger'!$B$20)^(AF58-$C58)+AF60</f>
        <v>0</v>
      </c>
      <c r="AG61" s="29">
        <f>AG59*'Generelle forutsetninger'!$B$17*(1+'Generelle forutsetninger'!$B$20)^(AG58-$C58)+AG60</f>
        <v>0</v>
      </c>
      <c r="AH61" s="29">
        <f>AH59*'Generelle forutsetninger'!$B$17*(1+'Generelle forutsetninger'!$B$20)^(AH58-$C58)+AH60</f>
        <v>0</v>
      </c>
      <c r="AI61" s="29">
        <f>AI59*'Generelle forutsetninger'!$B$17*(1+'Generelle forutsetninger'!$B$20)^(AI58-$C58)+AI60</f>
        <v>0</v>
      </c>
      <c r="AJ61" s="29">
        <f>AJ59*'Generelle forutsetninger'!$B$17*(1+'Generelle forutsetninger'!$B$20)^(AJ58-$C58)+AJ60</f>
        <v>0</v>
      </c>
      <c r="AK61" s="29">
        <f>AK59*'Generelle forutsetninger'!$B$17*(1+'Generelle forutsetninger'!$B$20)^(AK58-$C58)+AK60</f>
        <v>0</v>
      </c>
      <c r="AL61" s="29">
        <f>AL59*'Generelle forutsetninger'!$B$17*(1+'Generelle forutsetninger'!$B$20)^(AL58-$C58)+AL60</f>
        <v>0</v>
      </c>
      <c r="AM61" s="29">
        <f>AM59*'Generelle forutsetninger'!$B$17*(1+'Generelle forutsetninger'!$B$20)^(AM58-$C58)+AM60</f>
        <v>0</v>
      </c>
      <c r="AN61" s="29">
        <f>AN59*'Generelle forutsetninger'!$B$17*(1+'Generelle forutsetninger'!$B$20)^(AN58-$C58)+AN60</f>
        <v>0</v>
      </c>
      <c r="AO61" s="29">
        <f>AO59*'Generelle forutsetninger'!$B$17*(1+'Generelle forutsetninger'!$B$20)^(AO58-$C58)+AO60</f>
        <v>0</v>
      </c>
      <c r="AP61" s="29">
        <f>AP59*'Generelle forutsetninger'!$B$17*(1+'Generelle forutsetninger'!$B$20)^(AP58-$C58)+AP60</f>
        <v>0</v>
      </c>
      <c r="AQ61" s="29">
        <f>AQ59*'Generelle forutsetninger'!$B$17*(1+'Generelle forutsetninger'!$B$20)^(AQ58-$C58)+AQ60</f>
        <v>0</v>
      </c>
    </row>
    <row r="62" spans="1:43" ht="15" hidden="1" thickTop="1" x14ac:dyDescent="0.3">
      <c r="A62" s="5"/>
      <c r="B62" s="15"/>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row>
    <row r="63" spans="1:43" ht="15" hidden="1" thickTop="1" x14ac:dyDescent="0.3">
      <c r="A63" s="5" t="s">
        <v>90</v>
      </c>
      <c r="B63" s="15" t="s">
        <v>41</v>
      </c>
      <c r="C63" s="97">
        <f>0.2*C61</f>
        <v>0</v>
      </c>
      <c r="D63" s="97">
        <f t="shared" ref="D63:AQ63" si="14">0.2*D61</f>
        <v>183099.08</v>
      </c>
      <c r="E63" s="97">
        <f t="shared" si="14"/>
        <v>1054861.1978279999</v>
      </c>
      <c r="F63" s="97">
        <f t="shared" si="14"/>
        <v>1062407.9803489221</v>
      </c>
      <c r="G63" s="97">
        <f t="shared" si="14"/>
        <v>1912245.8407027652</v>
      </c>
      <c r="H63" s="97">
        <f t="shared" si="14"/>
        <v>3179328.5979196057</v>
      </c>
      <c r="I63" s="97">
        <f t="shared" si="14"/>
        <v>4109520.7453957349</v>
      </c>
      <c r="J63" s="97">
        <f t="shared" si="14"/>
        <v>4147760.5150858797</v>
      </c>
      <c r="K63" s="97">
        <f t="shared" si="14"/>
        <v>4186497.4017819967</v>
      </c>
      <c r="L63" s="97">
        <f t="shared" si="14"/>
        <v>4225737.868005163</v>
      </c>
      <c r="M63" s="97">
        <f t="shared" si="14"/>
        <v>4265488.4602892296</v>
      </c>
      <c r="N63" s="97">
        <f t="shared" si="14"/>
        <v>4305755.8102729889</v>
      </c>
      <c r="O63" s="97">
        <f t="shared" si="14"/>
        <v>0</v>
      </c>
      <c r="P63" s="97">
        <f t="shared" si="14"/>
        <v>0</v>
      </c>
      <c r="Q63" s="97">
        <f t="shared" si="14"/>
        <v>0</v>
      </c>
      <c r="R63" s="97">
        <f t="shared" si="14"/>
        <v>0</v>
      </c>
      <c r="S63" s="97">
        <f t="shared" si="14"/>
        <v>0</v>
      </c>
      <c r="T63" s="97">
        <f t="shared" si="14"/>
        <v>0</v>
      </c>
      <c r="U63" s="97">
        <f t="shared" si="14"/>
        <v>0</v>
      </c>
      <c r="V63" s="97">
        <f t="shared" si="14"/>
        <v>0</v>
      </c>
      <c r="W63" s="97">
        <f t="shared" si="14"/>
        <v>0</v>
      </c>
      <c r="X63" s="97">
        <f t="shared" si="14"/>
        <v>0</v>
      </c>
      <c r="Y63" s="97">
        <f t="shared" si="14"/>
        <v>0</v>
      </c>
      <c r="Z63" s="97">
        <f t="shared" si="14"/>
        <v>0</v>
      </c>
      <c r="AA63" s="97">
        <f t="shared" si="14"/>
        <v>0</v>
      </c>
      <c r="AB63" s="97">
        <f t="shared" si="14"/>
        <v>0</v>
      </c>
      <c r="AC63" s="97">
        <f t="shared" si="14"/>
        <v>0</v>
      </c>
      <c r="AD63" s="97">
        <f t="shared" si="14"/>
        <v>0</v>
      </c>
      <c r="AE63" s="97">
        <f t="shared" si="14"/>
        <v>0</v>
      </c>
      <c r="AF63" s="97">
        <f t="shared" si="14"/>
        <v>0</v>
      </c>
      <c r="AG63" s="97">
        <f t="shared" si="14"/>
        <v>0</v>
      </c>
      <c r="AH63" s="97">
        <f t="shared" si="14"/>
        <v>0</v>
      </c>
      <c r="AI63" s="97">
        <f t="shared" si="14"/>
        <v>0</v>
      </c>
      <c r="AJ63" s="97">
        <f t="shared" si="14"/>
        <v>0</v>
      </c>
      <c r="AK63" s="97">
        <f t="shared" si="14"/>
        <v>0</v>
      </c>
      <c r="AL63" s="97">
        <f t="shared" si="14"/>
        <v>0</v>
      </c>
      <c r="AM63" s="97">
        <f t="shared" si="14"/>
        <v>0</v>
      </c>
      <c r="AN63" s="97">
        <f t="shared" si="14"/>
        <v>0</v>
      </c>
      <c r="AO63" s="97">
        <f t="shared" si="14"/>
        <v>0</v>
      </c>
      <c r="AP63" s="97">
        <f t="shared" si="14"/>
        <v>0</v>
      </c>
      <c r="AQ63" s="97">
        <f t="shared" si="14"/>
        <v>0</v>
      </c>
    </row>
    <row r="64" spans="1:43" ht="15" thickTop="1" x14ac:dyDescent="0.3">
      <c r="A64" s="9"/>
    </row>
    <row r="65" spans="1:44" s="5" customFormat="1" x14ac:dyDescent="0.3">
      <c r="A65" s="3" t="s">
        <v>107</v>
      </c>
      <c r="B65" s="9"/>
      <c r="C65" s="17">
        <f>'Generelle forutsetninger'!$B$7</f>
        <v>2017</v>
      </c>
      <c r="D65" s="17">
        <f t="shared" ref="D65:AQ65" si="15">D51</f>
        <v>2018</v>
      </c>
      <c r="E65" s="17">
        <f t="shared" si="15"/>
        <v>2019</v>
      </c>
      <c r="F65" s="17">
        <f t="shared" si="15"/>
        <v>2020</v>
      </c>
      <c r="G65" s="17">
        <f t="shared" si="15"/>
        <v>2021</v>
      </c>
      <c r="H65" s="17">
        <f t="shared" si="15"/>
        <v>2022</v>
      </c>
      <c r="I65" s="17">
        <f t="shared" si="15"/>
        <v>2023</v>
      </c>
      <c r="J65" s="17">
        <f t="shared" si="15"/>
        <v>2024</v>
      </c>
      <c r="K65" s="17">
        <f t="shared" si="15"/>
        <v>2025</v>
      </c>
      <c r="L65" s="17">
        <f t="shared" si="15"/>
        <v>2026</v>
      </c>
      <c r="M65" s="17">
        <f t="shared" si="15"/>
        <v>2027</v>
      </c>
      <c r="N65" s="17">
        <f t="shared" si="15"/>
        <v>2028</v>
      </c>
      <c r="O65" s="17">
        <f t="shared" si="15"/>
        <v>2029</v>
      </c>
      <c r="P65" s="17">
        <f t="shared" si="15"/>
        <v>2030</v>
      </c>
      <c r="Q65" s="17">
        <f t="shared" si="15"/>
        <v>2031</v>
      </c>
      <c r="R65" s="17">
        <f t="shared" si="15"/>
        <v>2032</v>
      </c>
      <c r="S65" s="17">
        <f t="shared" si="15"/>
        <v>2033</v>
      </c>
      <c r="T65" s="17">
        <f t="shared" si="15"/>
        <v>2034</v>
      </c>
      <c r="U65" s="17">
        <f t="shared" si="15"/>
        <v>2035</v>
      </c>
      <c r="V65" s="17">
        <f t="shared" si="15"/>
        <v>2036</v>
      </c>
      <c r="W65" s="17">
        <f t="shared" si="15"/>
        <v>2037</v>
      </c>
      <c r="X65" s="17">
        <f t="shared" si="15"/>
        <v>2038</v>
      </c>
      <c r="Y65" s="17">
        <f t="shared" si="15"/>
        <v>2039</v>
      </c>
      <c r="Z65" s="17">
        <f t="shared" si="15"/>
        <v>2040</v>
      </c>
      <c r="AA65" s="17">
        <f t="shared" si="15"/>
        <v>2041</v>
      </c>
      <c r="AB65" s="17">
        <f t="shared" si="15"/>
        <v>2042</v>
      </c>
      <c r="AC65" s="17">
        <f t="shared" si="15"/>
        <v>2043</v>
      </c>
      <c r="AD65" s="17">
        <f t="shared" si="15"/>
        <v>2044</v>
      </c>
      <c r="AE65" s="17">
        <f t="shared" si="15"/>
        <v>2045</v>
      </c>
      <c r="AF65" s="17">
        <f t="shared" si="15"/>
        <v>2046</v>
      </c>
      <c r="AG65" s="17">
        <f t="shared" si="15"/>
        <v>2047</v>
      </c>
      <c r="AH65" s="17">
        <f t="shared" si="15"/>
        <v>2048</v>
      </c>
      <c r="AI65" s="17">
        <f t="shared" si="15"/>
        <v>2049</v>
      </c>
      <c r="AJ65" s="17">
        <f t="shared" si="15"/>
        <v>2050</v>
      </c>
      <c r="AK65" s="17">
        <f t="shared" si="15"/>
        <v>2051</v>
      </c>
      <c r="AL65" s="17">
        <f t="shared" si="15"/>
        <v>2052</v>
      </c>
      <c r="AM65" s="17">
        <f t="shared" si="15"/>
        <v>2053</v>
      </c>
      <c r="AN65" s="17">
        <f t="shared" si="15"/>
        <v>2054</v>
      </c>
      <c r="AO65" s="17">
        <f t="shared" si="15"/>
        <v>2055</v>
      </c>
      <c r="AP65" s="17">
        <f t="shared" si="15"/>
        <v>2056</v>
      </c>
      <c r="AQ65" s="17">
        <f t="shared" si="15"/>
        <v>2057</v>
      </c>
      <c r="AR65" s="12"/>
    </row>
    <row r="66" spans="1:44" x14ac:dyDescent="0.3">
      <c r="A66" s="1" t="s">
        <v>108</v>
      </c>
      <c r="B66" s="15" t="s">
        <v>35</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row>
    <row r="67" spans="1:44" x14ac:dyDescent="0.3">
      <c r="A67" s="1" t="s">
        <v>97</v>
      </c>
      <c r="B67" s="15" t="s">
        <v>43</v>
      </c>
      <c r="C67" s="28"/>
      <c r="D67" s="28">
        <f>'Generelle forutsetninger'!$B$37*'Generelle forutsetninger'!$B$35*'Generelle forutsetninger'!B$27</f>
        <v>24831</v>
      </c>
      <c r="E67" s="28">
        <f>'Generelle forutsetninger'!$B$37*'Generelle forutsetninger'!$B$35*'Generelle forutsetninger'!C$27</f>
        <v>86356.7</v>
      </c>
      <c r="F67" s="28">
        <f>'Generelle forutsetninger'!$B$37*'Generelle forutsetninger'!$B$35*'Generelle forutsetninger'!D$27</f>
        <v>107601</v>
      </c>
      <c r="G67" s="28">
        <f>'Generelle forutsetninger'!$B$37*'Generelle forutsetninger'!$B$35*'Generelle forutsetninger'!E$27</f>
        <v>124155</v>
      </c>
      <c r="H67" s="28">
        <f>'Generelle forutsetninger'!$B$37*'Generelle forutsetninger'!$B$35*'Generelle forutsetninger'!F$27</f>
        <v>134915.1</v>
      </c>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row>
    <row r="68" spans="1:44" x14ac:dyDescent="0.3">
      <c r="A68" s="5" t="s">
        <v>96</v>
      </c>
      <c r="B68" s="15" t="s">
        <v>35</v>
      </c>
      <c r="C68" s="28"/>
      <c r="D68" s="28">
        <f>'Generelle forutsetninger'!B$26*'Generelle forutsetninger'!$B$36</f>
        <v>2250</v>
      </c>
      <c r="E68" s="28">
        <f>'Generelle forutsetninger'!C$26*'Generelle forutsetninger'!$B$36</f>
        <v>12825</v>
      </c>
      <c r="F68" s="28">
        <f>'Generelle forutsetninger'!D$26*'Generelle forutsetninger'!$B$36</f>
        <v>21825</v>
      </c>
      <c r="G68" s="28">
        <f>'Generelle forutsetninger'!E$26*'Generelle forutsetninger'!$B$36</f>
        <v>38925</v>
      </c>
      <c r="H68" s="28">
        <f>'Generelle forutsetninger'!F$26*'Generelle forutsetninger'!$B$36</f>
        <v>64125</v>
      </c>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row>
    <row r="69" spans="1:44" x14ac:dyDescent="0.3">
      <c r="A69" s="1" t="s">
        <v>98</v>
      </c>
      <c r="B69" s="15" t="s">
        <v>43</v>
      </c>
      <c r="C69" s="28"/>
      <c r="D69" s="28">
        <f>'Generelle forutsetninger'!$B$38*'Generelle forutsetninger'!$B$39*'Generelle forutsetninger'!B$27</f>
        <v>8347.7250000000004</v>
      </c>
      <c r="E69" s="28">
        <f>'Generelle forutsetninger'!$B$38*'Generelle forutsetninger'!$B$39*'Generelle forutsetninger'!C$27</f>
        <v>29031.532500000001</v>
      </c>
      <c r="F69" s="28">
        <f>'Generelle forutsetninger'!$B$38*'Generelle forutsetninger'!$B$39*'Generelle forutsetninger'!D$27</f>
        <v>36173.474999999999</v>
      </c>
      <c r="G69" s="28">
        <f>'Generelle forutsetninger'!$B$38*'Generelle forutsetninger'!$B$39*'Generelle forutsetninger'!E$27</f>
        <v>41738.625</v>
      </c>
      <c r="H69" s="28">
        <f>'Generelle forutsetninger'!$B$38*'Generelle forutsetninger'!$B$39*'Generelle forutsetninger'!F$27</f>
        <v>45355.972499999996</v>
      </c>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row>
    <row r="70" spans="1:44" x14ac:dyDescent="0.3">
      <c r="A70" s="1" t="s">
        <v>99</v>
      </c>
      <c r="B70" s="15" t="s">
        <v>43</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row>
    <row r="71" spans="1:44" ht="15" thickBot="1" x14ac:dyDescent="0.35">
      <c r="A71" s="7" t="s">
        <v>109</v>
      </c>
      <c r="B71" s="34" t="s">
        <v>41</v>
      </c>
      <c r="C71" s="29">
        <f>SUM(C66:C69)*'Generelle forutsetninger'!$B$17*(1+'Generelle forutsetninger'!$B$20)^(C65-$C65)+C70</f>
        <v>0</v>
      </c>
      <c r="D71" s="29">
        <f>SUM(D66:D69)*'Generelle forutsetninger'!$B$17*(1+'Generelle forutsetninger'!$B$20)^(D65-$C65)+D70</f>
        <v>15791291.306999998</v>
      </c>
      <c r="E71" s="29">
        <f>SUM(E66:E69)*'Generelle forutsetninger'!$B$17*(1+'Generelle forutsetninger'!$B$20)^(E65-$C65)+E70</f>
        <v>57890115.615768693</v>
      </c>
      <c r="F71" s="29">
        <f>SUM(F66:F69)*'Generelle forutsetninger'!$B$17*(1+'Generelle forutsetninger'!$B$20)^(F65-$C65)+F70</f>
        <v>75742558.003583491</v>
      </c>
      <c r="G71" s="29">
        <f>SUM(G66:G69)*'Generelle forutsetninger'!$B$17*(1+'Generelle forutsetninger'!$B$20)^(G65-$C65)+G70</f>
        <v>94898621.567926541</v>
      </c>
      <c r="H71" s="29">
        <f>SUM(H66:H69)*'Generelle forutsetninger'!$B$17*(1+'Generelle forutsetninger'!$B$20)^(H65-$C65)+H70</f>
        <v>114708110.41732304</v>
      </c>
      <c r="I71" s="29">
        <f>SUM(I66:I69)*'Generelle forutsetninger'!$B$17*(1+'Generelle forutsetninger'!$B$20)^(I65-$C65)+I70</f>
        <v>0</v>
      </c>
      <c r="J71" s="29">
        <f>SUM(J66:J69)*'Generelle forutsetninger'!$B$17*(1+'Generelle forutsetninger'!$B$20)^(J65-$C65)+J70</f>
        <v>0</v>
      </c>
      <c r="K71" s="29">
        <f>SUM(K66:K69)*'Generelle forutsetninger'!$B$17*(1+'Generelle forutsetninger'!$B$20)^(K65-$C65)+K70</f>
        <v>0</v>
      </c>
      <c r="L71" s="29">
        <f>SUM(L66:L69)*'Generelle forutsetninger'!$B$17*(1+'Generelle forutsetninger'!$B$20)^(L65-$C65)+L70</f>
        <v>0</v>
      </c>
      <c r="M71" s="29">
        <f>SUM(M66:M69)*'Generelle forutsetninger'!$B$17*(1+'Generelle forutsetninger'!$B$20)^(M65-$C65)+M70</f>
        <v>0</v>
      </c>
      <c r="N71" s="29">
        <f>SUM(N66:N69)*'Generelle forutsetninger'!$B$17*(1+'Generelle forutsetninger'!$B$20)^(N65-$C65)+N70</f>
        <v>0</v>
      </c>
      <c r="O71" s="29">
        <f>O66*'Generelle forutsetninger'!$B$17*(1+'Generelle forutsetninger'!$B$20)^(O65-$C65)+O70</f>
        <v>0</v>
      </c>
      <c r="P71" s="29">
        <f>P66*'Generelle forutsetninger'!$B$17*(1+'Generelle forutsetninger'!$B$20)^(P65-$C65)+P70</f>
        <v>0</v>
      </c>
      <c r="Q71" s="29">
        <f>Q66*'Generelle forutsetninger'!$B$17*(1+'Generelle forutsetninger'!$B$20)^(Q65-$C65)+Q70</f>
        <v>0</v>
      </c>
      <c r="R71" s="29">
        <f>R66*'Generelle forutsetninger'!$B$17*(1+'Generelle forutsetninger'!$B$20)^(R65-$C65)+R70</f>
        <v>0</v>
      </c>
      <c r="S71" s="29">
        <f>S66*'Generelle forutsetninger'!$B$17*(1+'Generelle forutsetninger'!$B$20)^(S65-$C65)+S70</f>
        <v>0</v>
      </c>
      <c r="T71" s="29">
        <f>T66*'Generelle forutsetninger'!$B$17*(1+'Generelle forutsetninger'!$B$20)^(T65-$C65)+T70</f>
        <v>0</v>
      </c>
      <c r="U71" s="29">
        <f>U66*'Generelle forutsetninger'!$B$17*(1+'Generelle forutsetninger'!$B$20)^(U65-$C65)+U70</f>
        <v>0</v>
      </c>
      <c r="V71" s="29">
        <f>V66*'Generelle forutsetninger'!$B$17*(1+'Generelle forutsetninger'!$B$20)^(V65-$C65)+V70</f>
        <v>0</v>
      </c>
      <c r="W71" s="29">
        <f>W66*'Generelle forutsetninger'!$B$17*(1+'Generelle forutsetninger'!$B$20)^(W65-$C65)+W70</f>
        <v>0</v>
      </c>
      <c r="X71" s="29">
        <f>X66*'Generelle forutsetninger'!$B$17*(1+'Generelle forutsetninger'!$B$20)^(X65-$C65)+X70</f>
        <v>0</v>
      </c>
      <c r="Y71" s="29">
        <f>Y66*'Generelle forutsetninger'!$B$17*(1+'Generelle forutsetninger'!$B$20)^(Y65-$C65)+Y70</f>
        <v>0</v>
      </c>
      <c r="Z71" s="29">
        <f>Z66*'Generelle forutsetninger'!$B$17*(1+'Generelle forutsetninger'!$B$20)^(Z65-$C65)+Z70</f>
        <v>0</v>
      </c>
      <c r="AA71" s="29">
        <f>AA66*'Generelle forutsetninger'!$B$17*(1+'Generelle forutsetninger'!$B$20)^(AA65-$C65)+AA70</f>
        <v>0</v>
      </c>
      <c r="AB71" s="29">
        <f>AB66*'Generelle forutsetninger'!$B$17*(1+'Generelle forutsetninger'!$B$20)^(AB65-$C65)+AB70</f>
        <v>0</v>
      </c>
      <c r="AC71" s="29">
        <f>AC66*'Generelle forutsetninger'!$B$17*(1+'Generelle forutsetninger'!$B$20)^(AC65-$C65)+AC70</f>
        <v>0</v>
      </c>
      <c r="AD71" s="29">
        <f>AD66*'Generelle forutsetninger'!$B$17*(1+'Generelle forutsetninger'!$B$20)^(AD65-$C65)+AD70</f>
        <v>0</v>
      </c>
      <c r="AE71" s="29">
        <f>AE66*'Generelle forutsetninger'!$B$17*(1+'Generelle forutsetninger'!$B$20)^(AE65-$C65)+AE70</f>
        <v>0</v>
      </c>
      <c r="AF71" s="29">
        <f>AF66*'Generelle forutsetninger'!$B$17*(1+'Generelle forutsetninger'!$B$20)^(AF65-$C65)+AF70</f>
        <v>0</v>
      </c>
      <c r="AG71" s="29">
        <f>AG66*'Generelle forutsetninger'!$B$17*(1+'Generelle forutsetninger'!$B$20)^(AG65-$C65)+AG70</f>
        <v>0</v>
      </c>
      <c r="AH71" s="29">
        <f>AH66*'Generelle forutsetninger'!$B$17*(1+'Generelle forutsetninger'!$B$20)^(AH65-$C65)+AH70</f>
        <v>0</v>
      </c>
      <c r="AI71" s="29">
        <f>AI66*'Generelle forutsetninger'!$B$17*(1+'Generelle forutsetninger'!$B$20)^(AI65-$C65)+AI70</f>
        <v>0</v>
      </c>
      <c r="AJ71" s="29">
        <f>AJ66*'Generelle forutsetninger'!$B$17*(1+'Generelle forutsetninger'!$B$20)^(AJ65-$C65)+AJ70</f>
        <v>0</v>
      </c>
      <c r="AK71" s="29">
        <f>AK66*'Generelle forutsetninger'!$B$17*(1+'Generelle forutsetninger'!$B$20)^(AK65-$C65)+AK70</f>
        <v>0</v>
      </c>
      <c r="AL71" s="29">
        <f>AL66*'Generelle forutsetninger'!$B$17*(1+'Generelle forutsetninger'!$B$20)^(AL65-$C65)+AL70</f>
        <v>0</v>
      </c>
      <c r="AM71" s="29">
        <f>AM66*'Generelle forutsetninger'!$B$17*(1+'Generelle forutsetninger'!$B$20)^(AM65-$C65)+AM70</f>
        <v>0</v>
      </c>
      <c r="AN71" s="29">
        <f>AN66*'Generelle forutsetninger'!$B$17*(1+'Generelle forutsetninger'!$B$20)^(AN65-$C65)+AN70</f>
        <v>0</v>
      </c>
      <c r="AO71" s="29">
        <f>AO66*'Generelle forutsetninger'!$B$17*(1+'Generelle forutsetninger'!$B$20)^(AO65-$C65)+AO70</f>
        <v>0</v>
      </c>
      <c r="AP71" s="29">
        <f>AP66*'Generelle forutsetninger'!$B$17*(1+'Generelle forutsetninger'!$B$20)^(AP65-$C65)+AP70</f>
        <v>0</v>
      </c>
      <c r="AQ71" s="29">
        <f>AQ66*'Generelle forutsetninger'!$B$17*(1+'Generelle forutsetninger'!$B$20)^(AQ65-$C65)+AQ70</f>
        <v>0</v>
      </c>
    </row>
    <row r="72" spans="1:44" ht="15" hidden="1" thickTop="1" x14ac:dyDescent="0.3">
      <c r="A72" s="5"/>
      <c r="B72" s="5"/>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row>
    <row r="73" spans="1:44" s="5" customFormat="1" ht="15" hidden="1" thickTop="1" x14ac:dyDescent="0.3">
      <c r="A73" s="5" t="s">
        <v>90</v>
      </c>
      <c r="B73" s="15" t="s">
        <v>41</v>
      </c>
      <c r="C73" s="82">
        <f>0.2*C71</f>
        <v>0</v>
      </c>
      <c r="D73" s="82">
        <f t="shared" ref="D73:AQ73" si="16">0.2*D71</f>
        <v>3158258.2613999997</v>
      </c>
      <c r="E73" s="82">
        <f t="shared" si="16"/>
        <v>11578023.123153739</v>
      </c>
      <c r="F73" s="82">
        <f t="shared" si="16"/>
        <v>15148511.600716699</v>
      </c>
      <c r="G73" s="82">
        <f t="shared" si="16"/>
        <v>18979724.313585307</v>
      </c>
      <c r="H73" s="82">
        <f t="shared" si="16"/>
        <v>22941622.083464608</v>
      </c>
      <c r="I73" s="82">
        <f t="shared" si="16"/>
        <v>0</v>
      </c>
      <c r="J73" s="82">
        <f t="shared" si="16"/>
        <v>0</v>
      </c>
      <c r="K73" s="82">
        <f t="shared" si="16"/>
        <v>0</v>
      </c>
      <c r="L73" s="82">
        <f t="shared" si="16"/>
        <v>0</v>
      </c>
      <c r="M73" s="82">
        <f t="shared" si="16"/>
        <v>0</v>
      </c>
      <c r="N73" s="82">
        <f t="shared" si="16"/>
        <v>0</v>
      </c>
      <c r="O73" s="82">
        <f t="shared" si="16"/>
        <v>0</v>
      </c>
      <c r="P73" s="82">
        <f t="shared" si="16"/>
        <v>0</v>
      </c>
      <c r="Q73" s="82">
        <f t="shared" si="16"/>
        <v>0</v>
      </c>
      <c r="R73" s="82">
        <f t="shared" si="16"/>
        <v>0</v>
      </c>
      <c r="S73" s="82">
        <f t="shared" si="16"/>
        <v>0</v>
      </c>
      <c r="T73" s="82">
        <f t="shared" si="16"/>
        <v>0</v>
      </c>
      <c r="U73" s="82">
        <f t="shared" si="16"/>
        <v>0</v>
      </c>
      <c r="V73" s="82">
        <f t="shared" si="16"/>
        <v>0</v>
      </c>
      <c r="W73" s="82">
        <f t="shared" si="16"/>
        <v>0</v>
      </c>
      <c r="X73" s="82">
        <f t="shared" si="16"/>
        <v>0</v>
      </c>
      <c r="Y73" s="82">
        <f t="shared" si="16"/>
        <v>0</v>
      </c>
      <c r="Z73" s="82">
        <f t="shared" si="16"/>
        <v>0</v>
      </c>
      <c r="AA73" s="82">
        <f t="shared" si="16"/>
        <v>0</v>
      </c>
      <c r="AB73" s="82">
        <f t="shared" si="16"/>
        <v>0</v>
      </c>
      <c r="AC73" s="82">
        <f t="shared" si="16"/>
        <v>0</v>
      </c>
      <c r="AD73" s="82">
        <f t="shared" si="16"/>
        <v>0</v>
      </c>
      <c r="AE73" s="82">
        <f t="shared" si="16"/>
        <v>0</v>
      </c>
      <c r="AF73" s="82">
        <f t="shared" si="16"/>
        <v>0</v>
      </c>
      <c r="AG73" s="82">
        <f t="shared" si="16"/>
        <v>0</v>
      </c>
      <c r="AH73" s="82">
        <f t="shared" si="16"/>
        <v>0</v>
      </c>
      <c r="AI73" s="82">
        <f t="shared" si="16"/>
        <v>0</v>
      </c>
      <c r="AJ73" s="82">
        <f t="shared" si="16"/>
        <v>0</v>
      </c>
      <c r="AK73" s="82">
        <f t="shared" si="16"/>
        <v>0</v>
      </c>
      <c r="AL73" s="82">
        <f t="shared" si="16"/>
        <v>0</v>
      </c>
      <c r="AM73" s="82">
        <f t="shared" si="16"/>
        <v>0</v>
      </c>
      <c r="AN73" s="82">
        <f t="shared" si="16"/>
        <v>0</v>
      </c>
      <c r="AO73" s="82">
        <f t="shared" si="16"/>
        <v>0</v>
      </c>
      <c r="AP73" s="82">
        <f t="shared" si="16"/>
        <v>0</v>
      </c>
      <c r="AQ73" s="82">
        <f t="shared" si="16"/>
        <v>0</v>
      </c>
      <c r="AR73" s="24"/>
    </row>
    <row r="74" spans="1:44" ht="15" thickTop="1" x14ac:dyDescent="0.3">
      <c r="A74" s="5"/>
      <c r="B74" s="15"/>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row>
    <row r="75" spans="1:44" ht="21" x14ac:dyDescent="0.4">
      <c r="A75" s="33" t="s">
        <v>110</v>
      </c>
      <c r="B75" s="15"/>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row>
    <row r="76" spans="1:44" x14ac:dyDescent="0.3">
      <c r="A76" s="5"/>
      <c r="B76" s="15"/>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row>
    <row r="77" spans="1:44" x14ac:dyDescent="0.3">
      <c r="A77" s="3" t="s">
        <v>111</v>
      </c>
      <c r="B77" s="9" t="s">
        <v>9</v>
      </c>
      <c r="C77" s="17">
        <f>'Generelle forutsetninger'!$B$7</f>
        <v>2017</v>
      </c>
      <c r="D77" s="17">
        <f t="shared" ref="D77:AQ77" si="17">C77+1</f>
        <v>2018</v>
      </c>
      <c r="E77" s="17">
        <f t="shared" si="17"/>
        <v>2019</v>
      </c>
      <c r="F77" s="17">
        <f t="shared" si="17"/>
        <v>2020</v>
      </c>
      <c r="G77" s="17">
        <f t="shared" si="17"/>
        <v>2021</v>
      </c>
      <c r="H77" s="17">
        <f t="shared" si="17"/>
        <v>2022</v>
      </c>
      <c r="I77" s="17">
        <f t="shared" si="17"/>
        <v>2023</v>
      </c>
      <c r="J77" s="17">
        <f t="shared" si="17"/>
        <v>2024</v>
      </c>
      <c r="K77" s="17">
        <f t="shared" si="17"/>
        <v>2025</v>
      </c>
      <c r="L77" s="17">
        <f t="shared" si="17"/>
        <v>2026</v>
      </c>
      <c r="M77" s="17">
        <f t="shared" si="17"/>
        <v>2027</v>
      </c>
      <c r="N77" s="17">
        <f t="shared" si="17"/>
        <v>2028</v>
      </c>
      <c r="O77" s="17">
        <f t="shared" si="17"/>
        <v>2029</v>
      </c>
      <c r="P77" s="17">
        <f t="shared" si="17"/>
        <v>2030</v>
      </c>
      <c r="Q77" s="17">
        <f t="shared" si="17"/>
        <v>2031</v>
      </c>
      <c r="R77" s="17">
        <f t="shared" si="17"/>
        <v>2032</v>
      </c>
      <c r="S77" s="17">
        <f t="shared" si="17"/>
        <v>2033</v>
      </c>
      <c r="T77" s="17">
        <f t="shared" si="17"/>
        <v>2034</v>
      </c>
      <c r="U77" s="17">
        <f t="shared" si="17"/>
        <v>2035</v>
      </c>
      <c r="V77" s="17">
        <f t="shared" si="17"/>
        <v>2036</v>
      </c>
      <c r="W77" s="17">
        <f t="shared" si="17"/>
        <v>2037</v>
      </c>
      <c r="X77" s="17">
        <f t="shared" si="17"/>
        <v>2038</v>
      </c>
      <c r="Y77" s="17">
        <f t="shared" si="17"/>
        <v>2039</v>
      </c>
      <c r="Z77" s="17">
        <f t="shared" si="17"/>
        <v>2040</v>
      </c>
      <c r="AA77" s="17">
        <f t="shared" si="17"/>
        <v>2041</v>
      </c>
      <c r="AB77" s="17">
        <f t="shared" si="17"/>
        <v>2042</v>
      </c>
      <c r="AC77" s="17">
        <f t="shared" si="17"/>
        <v>2043</v>
      </c>
      <c r="AD77" s="17">
        <f t="shared" si="17"/>
        <v>2044</v>
      </c>
      <c r="AE77" s="17">
        <f t="shared" si="17"/>
        <v>2045</v>
      </c>
      <c r="AF77" s="17">
        <f t="shared" si="17"/>
        <v>2046</v>
      </c>
      <c r="AG77" s="17">
        <f t="shared" si="17"/>
        <v>2047</v>
      </c>
      <c r="AH77" s="17">
        <f t="shared" si="17"/>
        <v>2048</v>
      </c>
      <c r="AI77" s="17">
        <f t="shared" si="17"/>
        <v>2049</v>
      </c>
      <c r="AJ77" s="17">
        <f t="shared" si="17"/>
        <v>2050</v>
      </c>
      <c r="AK77" s="17">
        <f t="shared" si="17"/>
        <v>2051</v>
      </c>
      <c r="AL77" s="17">
        <f t="shared" si="17"/>
        <v>2052</v>
      </c>
      <c r="AM77" s="17">
        <f t="shared" si="17"/>
        <v>2053</v>
      </c>
      <c r="AN77" s="17">
        <f t="shared" si="17"/>
        <v>2054</v>
      </c>
      <c r="AO77" s="17">
        <f t="shared" si="17"/>
        <v>2055</v>
      </c>
      <c r="AP77" s="17">
        <f t="shared" si="17"/>
        <v>2056</v>
      </c>
      <c r="AQ77" s="17">
        <f t="shared" si="17"/>
        <v>2057</v>
      </c>
    </row>
    <row r="78" spans="1:44" x14ac:dyDescent="0.3">
      <c r="A78" s="5" t="s">
        <v>112</v>
      </c>
      <c r="B78" s="15" t="s">
        <v>41</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row>
    <row r="79" spans="1:44" x14ac:dyDescent="0.3">
      <c r="A79" s="5"/>
      <c r="B79" s="15"/>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row>
    <row r="80" spans="1:44" x14ac:dyDescent="0.3">
      <c r="A80" s="3" t="s">
        <v>113</v>
      </c>
      <c r="B80" s="9"/>
      <c r="C80" s="17">
        <f>'Generelle forutsetninger'!$B$7</f>
        <v>2017</v>
      </c>
      <c r="D80" s="17">
        <f t="shared" ref="D80:AQ80" si="18">D4</f>
        <v>2018</v>
      </c>
      <c r="E80" s="17">
        <f t="shared" si="18"/>
        <v>2019</v>
      </c>
      <c r="F80" s="17">
        <f t="shared" si="18"/>
        <v>2020</v>
      </c>
      <c r="G80" s="17">
        <f t="shared" si="18"/>
        <v>2021</v>
      </c>
      <c r="H80" s="17">
        <f t="shared" si="18"/>
        <v>2022</v>
      </c>
      <c r="I80" s="17">
        <f t="shared" si="18"/>
        <v>2023</v>
      </c>
      <c r="J80" s="17">
        <f t="shared" si="18"/>
        <v>2024</v>
      </c>
      <c r="K80" s="17">
        <f t="shared" si="18"/>
        <v>2025</v>
      </c>
      <c r="L80" s="17">
        <f t="shared" si="18"/>
        <v>2026</v>
      </c>
      <c r="M80" s="17">
        <f t="shared" si="18"/>
        <v>2027</v>
      </c>
      <c r="N80" s="17">
        <f t="shared" si="18"/>
        <v>2028</v>
      </c>
      <c r="O80" s="17">
        <f t="shared" si="18"/>
        <v>2029</v>
      </c>
      <c r="P80" s="17">
        <f t="shared" si="18"/>
        <v>2030</v>
      </c>
      <c r="Q80" s="17">
        <f t="shared" si="18"/>
        <v>2031</v>
      </c>
      <c r="R80" s="17">
        <f t="shared" si="18"/>
        <v>2032</v>
      </c>
      <c r="S80" s="17">
        <f t="shared" si="18"/>
        <v>2033</v>
      </c>
      <c r="T80" s="17">
        <f t="shared" si="18"/>
        <v>2034</v>
      </c>
      <c r="U80" s="17">
        <f t="shared" si="18"/>
        <v>2035</v>
      </c>
      <c r="V80" s="17">
        <f t="shared" si="18"/>
        <v>2036</v>
      </c>
      <c r="W80" s="17">
        <f t="shared" si="18"/>
        <v>2037</v>
      </c>
      <c r="X80" s="17">
        <f t="shared" si="18"/>
        <v>2038</v>
      </c>
      <c r="Y80" s="17">
        <f t="shared" si="18"/>
        <v>2039</v>
      </c>
      <c r="Z80" s="17">
        <f t="shared" si="18"/>
        <v>2040</v>
      </c>
      <c r="AA80" s="17">
        <f t="shared" si="18"/>
        <v>2041</v>
      </c>
      <c r="AB80" s="17">
        <f t="shared" si="18"/>
        <v>2042</v>
      </c>
      <c r="AC80" s="17">
        <f t="shared" si="18"/>
        <v>2043</v>
      </c>
      <c r="AD80" s="17">
        <f t="shared" si="18"/>
        <v>2044</v>
      </c>
      <c r="AE80" s="17">
        <f t="shared" si="18"/>
        <v>2045</v>
      </c>
      <c r="AF80" s="17">
        <f t="shared" si="18"/>
        <v>2046</v>
      </c>
      <c r="AG80" s="17">
        <f t="shared" si="18"/>
        <v>2047</v>
      </c>
      <c r="AH80" s="17">
        <f t="shared" si="18"/>
        <v>2048</v>
      </c>
      <c r="AI80" s="17">
        <f t="shared" si="18"/>
        <v>2049</v>
      </c>
      <c r="AJ80" s="17">
        <f t="shared" si="18"/>
        <v>2050</v>
      </c>
      <c r="AK80" s="17">
        <f t="shared" si="18"/>
        <v>2051</v>
      </c>
      <c r="AL80" s="17">
        <f t="shared" si="18"/>
        <v>2052</v>
      </c>
      <c r="AM80" s="17">
        <f t="shared" si="18"/>
        <v>2053</v>
      </c>
      <c r="AN80" s="17">
        <f t="shared" si="18"/>
        <v>2054</v>
      </c>
      <c r="AO80" s="17">
        <f t="shared" si="18"/>
        <v>2055</v>
      </c>
      <c r="AP80" s="17">
        <f t="shared" si="18"/>
        <v>2056</v>
      </c>
      <c r="AQ80" s="17">
        <f t="shared" si="18"/>
        <v>2057</v>
      </c>
    </row>
    <row r="81" spans="1:43" x14ac:dyDescent="0.3">
      <c r="A81" s="5" t="s">
        <v>106</v>
      </c>
      <c r="B81" s="15" t="s">
        <v>41</v>
      </c>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row>
    <row r="82" spans="1:43" x14ac:dyDescent="0.3">
      <c r="A82" s="5"/>
      <c r="B82" s="15"/>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row>
    <row r="83" spans="1:43" x14ac:dyDescent="0.3">
      <c r="A83" s="3" t="s">
        <v>114</v>
      </c>
      <c r="B83" s="9"/>
      <c r="C83" s="17">
        <f>'Generelle forutsetninger'!$B$7</f>
        <v>2017</v>
      </c>
      <c r="D83" s="17">
        <f t="shared" ref="D83:AQ83" si="19">D4</f>
        <v>2018</v>
      </c>
      <c r="E83" s="17">
        <f t="shared" si="19"/>
        <v>2019</v>
      </c>
      <c r="F83" s="17">
        <f t="shared" si="19"/>
        <v>2020</v>
      </c>
      <c r="G83" s="17">
        <f t="shared" si="19"/>
        <v>2021</v>
      </c>
      <c r="H83" s="17">
        <f t="shared" si="19"/>
        <v>2022</v>
      </c>
      <c r="I83" s="17">
        <f t="shared" si="19"/>
        <v>2023</v>
      </c>
      <c r="J83" s="17">
        <f t="shared" si="19"/>
        <v>2024</v>
      </c>
      <c r="K83" s="17">
        <f t="shared" si="19"/>
        <v>2025</v>
      </c>
      <c r="L83" s="17">
        <f t="shared" si="19"/>
        <v>2026</v>
      </c>
      <c r="M83" s="17">
        <f t="shared" si="19"/>
        <v>2027</v>
      </c>
      <c r="N83" s="17">
        <f t="shared" si="19"/>
        <v>2028</v>
      </c>
      <c r="O83" s="17">
        <f t="shared" si="19"/>
        <v>2029</v>
      </c>
      <c r="P83" s="17">
        <f t="shared" si="19"/>
        <v>2030</v>
      </c>
      <c r="Q83" s="17">
        <f t="shared" si="19"/>
        <v>2031</v>
      </c>
      <c r="R83" s="17">
        <f t="shared" si="19"/>
        <v>2032</v>
      </c>
      <c r="S83" s="17">
        <f t="shared" si="19"/>
        <v>2033</v>
      </c>
      <c r="T83" s="17">
        <f t="shared" si="19"/>
        <v>2034</v>
      </c>
      <c r="U83" s="17">
        <f t="shared" si="19"/>
        <v>2035</v>
      </c>
      <c r="V83" s="17">
        <f t="shared" si="19"/>
        <v>2036</v>
      </c>
      <c r="W83" s="17">
        <f t="shared" si="19"/>
        <v>2037</v>
      </c>
      <c r="X83" s="17">
        <f t="shared" si="19"/>
        <v>2038</v>
      </c>
      <c r="Y83" s="17">
        <f t="shared" si="19"/>
        <v>2039</v>
      </c>
      <c r="Z83" s="17">
        <f t="shared" si="19"/>
        <v>2040</v>
      </c>
      <c r="AA83" s="17">
        <f t="shared" si="19"/>
        <v>2041</v>
      </c>
      <c r="AB83" s="17">
        <f t="shared" si="19"/>
        <v>2042</v>
      </c>
      <c r="AC83" s="17">
        <f t="shared" si="19"/>
        <v>2043</v>
      </c>
      <c r="AD83" s="17">
        <f t="shared" si="19"/>
        <v>2044</v>
      </c>
      <c r="AE83" s="17">
        <f t="shared" si="19"/>
        <v>2045</v>
      </c>
      <c r="AF83" s="17">
        <f t="shared" si="19"/>
        <v>2046</v>
      </c>
      <c r="AG83" s="17">
        <f t="shared" si="19"/>
        <v>2047</v>
      </c>
      <c r="AH83" s="17">
        <f t="shared" si="19"/>
        <v>2048</v>
      </c>
      <c r="AI83" s="17">
        <f t="shared" si="19"/>
        <v>2049</v>
      </c>
      <c r="AJ83" s="17">
        <f t="shared" si="19"/>
        <v>2050</v>
      </c>
      <c r="AK83" s="17">
        <f t="shared" si="19"/>
        <v>2051</v>
      </c>
      <c r="AL83" s="17">
        <f t="shared" si="19"/>
        <v>2052</v>
      </c>
      <c r="AM83" s="17">
        <f t="shared" si="19"/>
        <v>2053</v>
      </c>
      <c r="AN83" s="17">
        <f t="shared" si="19"/>
        <v>2054</v>
      </c>
      <c r="AO83" s="17">
        <f t="shared" si="19"/>
        <v>2055</v>
      </c>
      <c r="AP83" s="17">
        <f t="shared" si="19"/>
        <v>2056</v>
      </c>
      <c r="AQ83" s="17">
        <f t="shared" si="19"/>
        <v>2057</v>
      </c>
    </row>
    <row r="84" spans="1:43" x14ac:dyDescent="0.3">
      <c r="A84" s="1" t="s">
        <v>115</v>
      </c>
      <c r="B84" s="15" t="s">
        <v>35</v>
      </c>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row>
    <row r="85" spans="1:43" x14ac:dyDescent="0.3">
      <c r="A85" s="1" t="s">
        <v>99</v>
      </c>
      <c r="B85" s="15" t="s">
        <v>41</v>
      </c>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row>
    <row r="86" spans="1:43" ht="15" thickBot="1" x14ac:dyDescent="0.35">
      <c r="A86" s="7" t="s">
        <v>116</v>
      </c>
      <c r="B86" s="34" t="s">
        <v>43</v>
      </c>
      <c r="C86" s="29">
        <f>C84*'Generelle forutsetninger'!$B$17*(1+'Generelle forutsetninger'!$B$20)^(C83-$C83)+C85</f>
        <v>0</v>
      </c>
      <c r="D86" s="29">
        <f>D84*'Generelle forutsetninger'!$B$17*(1+'Generelle forutsetninger'!$B$20)^(D83-$C83)+D85</f>
        <v>0</v>
      </c>
      <c r="E86" s="29">
        <f>E84*'Generelle forutsetninger'!$B$17*(1+'Generelle forutsetninger'!$B$20)^(E83-$C83)+E85</f>
        <v>0</v>
      </c>
      <c r="F86" s="29">
        <f>F84*'Generelle forutsetninger'!$B$17*(1+'Generelle forutsetninger'!$B$20)^(F83-$C83)+F85</f>
        <v>0</v>
      </c>
      <c r="G86" s="29">
        <f>G84*'Generelle forutsetninger'!$B$17*(1+'Generelle forutsetninger'!$B$20)^(G83-$C83)+G85</f>
        <v>0</v>
      </c>
      <c r="H86" s="29">
        <f>H84*'Generelle forutsetninger'!$B$17*(1+'Generelle forutsetninger'!$B$20)^(H83-$C83)+H85</f>
        <v>0</v>
      </c>
      <c r="I86" s="29">
        <f>I84*'Generelle forutsetninger'!$B$17*(1+'Generelle forutsetninger'!$B$20)^(I83-$C83)+I85</f>
        <v>0</v>
      </c>
      <c r="J86" s="29">
        <f>J84*'Generelle forutsetninger'!$B$17*(1+'Generelle forutsetninger'!$B$20)^(J83-$C83)+J85</f>
        <v>0</v>
      </c>
      <c r="K86" s="29">
        <f>K84*'Generelle forutsetninger'!$B$17*(1+'Generelle forutsetninger'!$B$20)^(K83-$C83)+K85</f>
        <v>0</v>
      </c>
      <c r="L86" s="29">
        <f>L84*'Generelle forutsetninger'!$B$17*(1+'Generelle forutsetninger'!$B$20)^(L83-$C83)+L85</f>
        <v>0</v>
      </c>
      <c r="M86" s="29">
        <f>M84*'Generelle forutsetninger'!$B$17*(1+'Generelle forutsetninger'!$B$20)^(M83-$C83)+M85</f>
        <v>0</v>
      </c>
      <c r="N86" s="29">
        <f>N84*'Generelle forutsetninger'!$B$17*(1+'Generelle forutsetninger'!$B$20)^(N83-$C83)+N85</f>
        <v>0</v>
      </c>
      <c r="O86" s="29">
        <f>O84*'Generelle forutsetninger'!$B$17*(1+'Generelle forutsetninger'!$B$20)^(O83-$C83)+O85</f>
        <v>0</v>
      </c>
      <c r="P86" s="29">
        <f>P84*'Generelle forutsetninger'!$B$17*(1+'Generelle forutsetninger'!$B$20)^(P83-$C83)+P85</f>
        <v>0</v>
      </c>
      <c r="Q86" s="29">
        <f>Q84*'Generelle forutsetninger'!$B$17*(1+'Generelle forutsetninger'!$B$20)^(Q83-$C83)+Q85</f>
        <v>0</v>
      </c>
      <c r="R86" s="29">
        <f>R84*'Generelle forutsetninger'!$B$17*(1+'Generelle forutsetninger'!$B$20)^(R83-$C83)+R85</f>
        <v>0</v>
      </c>
      <c r="S86" s="29">
        <f>S84*'Generelle forutsetninger'!$B$17*(1+'Generelle forutsetninger'!$B$20)^(S83-$C83)+S85</f>
        <v>0</v>
      </c>
      <c r="T86" s="29">
        <f>T84*'Generelle forutsetninger'!$B$17*(1+'Generelle forutsetninger'!$B$20)^(T83-$C83)+T85</f>
        <v>0</v>
      </c>
      <c r="U86" s="29">
        <f>U84*'Generelle forutsetninger'!$B$17*(1+'Generelle forutsetninger'!$B$20)^(U83-$C83)+U85</f>
        <v>0</v>
      </c>
      <c r="V86" s="29">
        <f>V84*'Generelle forutsetninger'!$B$17*(1+'Generelle forutsetninger'!$B$20)^(V83-$C83)+V85</f>
        <v>0</v>
      </c>
      <c r="W86" s="29">
        <f>W84*'Generelle forutsetninger'!$B$17*(1+'Generelle forutsetninger'!$B$20)^(W83-$C83)+W85</f>
        <v>0</v>
      </c>
      <c r="X86" s="29">
        <f>X84*'Generelle forutsetninger'!$B$17*(1+'Generelle forutsetninger'!$B$20)^(X83-$C83)+X85</f>
        <v>0</v>
      </c>
      <c r="Y86" s="29">
        <f>Y84*'Generelle forutsetninger'!$B$17*(1+'Generelle forutsetninger'!$B$20)^(Y83-$C83)+Y85</f>
        <v>0</v>
      </c>
      <c r="Z86" s="29">
        <f>Z84*'Generelle forutsetninger'!$B$17*(1+'Generelle forutsetninger'!$B$20)^(Z83-$C83)+Z85</f>
        <v>0</v>
      </c>
      <c r="AA86" s="29">
        <f>AA84*'Generelle forutsetninger'!$B$17*(1+'Generelle forutsetninger'!$B$20)^(AA83-$C83)+AA85</f>
        <v>0</v>
      </c>
      <c r="AB86" s="29">
        <f>AB84*'Generelle forutsetninger'!$B$17*(1+'Generelle forutsetninger'!$B$20)^(AB83-$C83)+AB85</f>
        <v>0</v>
      </c>
      <c r="AC86" s="29">
        <f>AC84*'Generelle forutsetninger'!$B$17*(1+'Generelle forutsetninger'!$B$20)^(AC83-$C83)+AC85</f>
        <v>0</v>
      </c>
      <c r="AD86" s="29">
        <f>AD84*'Generelle forutsetninger'!$B$17*(1+'Generelle forutsetninger'!$B$20)^(AD83-$C83)+AD85</f>
        <v>0</v>
      </c>
      <c r="AE86" s="29">
        <f>AE84*'Generelle forutsetninger'!$B$17*(1+'Generelle forutsetninger'!$B$20)^(AE83-$C83)+AE85</f>
        <v>0</v>
      </c>
      <c r="AF86" s="29">
        <f>AF84*'Generelle forutsetninger'!$B$17*(1+'Generelle forutsetninger'!$B$20)^(AF83-$C83)+AF85</f>
        <v>0</v>
      </c>
      <c r="AG86" s="29">
        <f>AG84*'Generelle forutsetninger'!$B$17*(1+'Generelle forutsetninger'!$B$20)^(AG83-$C83)+AG85</f>
        <v>0</v>
      </c>
      <c r="AH86" s="29">
        <f>AH84*'Generelle forutsetninger'!$B$17*(1+'Generelle forutsetninger'!$B$20)^(AH83-$C83)+AH85</f>
        <v>0</v>
      </c>
      <c r="AI86" s="29">
        <f>AI84*'Generelle forutsetninger'!$B$17*(1+'Generelle forutsetninger'!$B$20)^(AI83-$C83)+AI85</f>
        <v>0</v>
      </c>
      <c r="AJ86" s="29">
        <f>AJ84*'Generelle forutsetninger'!$B$17*(1+'Generelle forutsetninger'!$B$20)^(AJ83-$C83)+AJ85</f>
        <v>0</v>
      </c>
      <c r="AK86" s="29">
        <f>AK84*'Generelle forutsetninger'!$B$17*(1+'Generelle forutsetninger'!$B$20)^(AK83-$C83)+AK85</f>
        <v>0</v>
      </c>
      <c r="AL86" s="29">
        <f>AL84*'Generelle forutsetninger'!$B$17*(1+'Generelle forutsetninger'!$B$20)^(AL83-$C83)+AL85</f>
        <v>0</v>
      </c>
      <c r="AM86" s="29">
        <f>AM84*'Generelle forutsetninger'!$B$17*(1+'Generelle forutsetninger'!$B$20)^(AM83-$C83)+AM85</f>
        <v>0</v>
      </c>
      <c r="AN86" s="29">
        <f>AN84*'Generelle forutsetninger'!$B$17*(1+'Generelle forutsetninger'!$B$20)^(AN83-$C83)+AN85</f>
        <v>0</v>
      </c>
      <c r="AO86" s="29">
        <f>AO84*'Generelle forutsetninger'!$B$17*(1+'Generelle forutsetninger'!$B$20)^(AO83-$C83)+AO85</f>
        <v>0</v>
      </c>
      <c r="AP86" s="29">
        <f>AP84*'Generelle forutsetninger'!$B$17*(1+'Generelle forutsetninger'!$B$20)^(AP83-$C83)+AP85</f>
        <v>0</v>
      </c>
      <c r="AQ86" s="29">
        <f>AQ84*'Generelle forutsetninger'!$B$17*(1+'Generelle forutsetninger'!$B$20)^(AQ83-$C83)+AQ85</f>
        <v>0</v>
      </c>
    </row>
    <row r="87" spans="1:43" ht="15" thickTop="1" x14ac:dyDescent="0.3">
      <c r="A87" s="5"/>
      <c r="B87" s="15"/>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row>
    <row r="88" spans="1:43" ht="21" x14ac:dyDescent="0.4">
      <c r="A88" s="33" t="s">
        <v>117</v>
      </c>
      <c r="B88" s="15"/>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row>
    <row r="89" spans="1:43" x14ac:dyDescent="0.3">
      <c r="A89" s="5"/>
      <c r="B89" s="15"/>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row>
    <row r="90" spans="1:43" x14ac:dyDescent="0.3">
      <c r="A90" s="3" t="s">
        <v>118</v>
      </c>
      <c r="B90" s="9" t="s">
        <v>9</v>
      </c>
      <c r="C90" s="17">
        <f>'Generelle forutsetninger'!$B$7</f>
        <v>2017</v>
      </c>
      <c r="D90" s="17">
        <f t="shared" ref="D90:AQ90" si="20">D4</f>
        <v>2018</v>
      </c>
      <c r="E90" s="17">
        <f t="shared" si="20"/>
        <v>2019</v>
      </c>
      <c r="F90" s="17">
        <f t="shared" si="20"/>
        <v>2020</v>
      </c>
      <c r="G90" s="17">
        <f t="shared" si="20"/>
        <v>2021</v>
      </c>
      <c r="H90" s="17">
        <f t="shared" si="20"/>
        <v>2022</v>
      </c>
      <c r="I90" s="17">
        <f t="shared" si="20"/>
        <v>2023</v>
      </c>
      <c r="J90" s="17">
        <f t="shared" si="20"/>
        <v>2024</v>
      </c>
      <c r="K90" s="17">
        <f t="shared" si="20"/>
        <v>2025</v>
      </c>
      <c r="L90" s="17">
        <f t="shared" si="20"/>
        <v>2026</v>
      </c>
      <c r="M90" s="17">
        <f t="shared" si="20"/>
        <v>2027</v>
      </c>
      <c r="N90" s="17">
        <f t="shared" si="20"/>
        <v>2028</v>
      </c>
      <c r="O90" s="17">
        <f t="shared" si="20"/>
        <v>2029</v>
      </c>
      <c r="P90" s="17">
        <f t="shared" si="20"/>
        <v>2030</v>
      </c>
      <c r="Q90" s="17">
        <f t="shared" si="20"/>
        <v>2031</v>
      </c>
      <c r="R90" s="17">
        <f t="shared" si="20"/>
        <v>2032</v>
      </c>
      <c r="S90" s="17">
        <f t="shared" si="20"/>
        <v>2033</v>
      </c>
      <c r="T90" s="17">
        <f t="shared" si="20"/>
        <v>2034</v>
      </c>
      <c r="U90" s="17">
        <f t="shared" si="20"/>
        <v>2035</v>
      </c>
      <c r="V90" s="17">
        <f t="shared" si="20"/>
        <v>2036</v>
      </c>
      <c r="W90" s="17">
        <f t="shared" si="20"/>
        <v>2037</v>
      </c>
      <c r="X90" s="17">
        <f t="shared" si="20"/>
        <v>2038</v>
      </c>
      <c r="Y90" s="17">
        <f t="shared" si="20"/>
        <v>2039</v>
      </c>
      <c r="Z90" s="17">
        <f t="shared" si="20"/>
        <v>2040</v>
      </c>
      <c r="AA90" s="17">
        <f t="shared" si="20"/>
        <v>2041</v>
      </c>
      <c r="AB90" s="17">
        <f t="shared" si="20"/>
        <v>2042</v>
      </c>
      <c r="AC90" s="17">
        <f t="shared" si="20"/>
        <v>2043</v>
      </c>
      <c r="AD90" s="17">
        <f t="shared" si="20"/>
        <v>2044</v>
      </c>
      <c r="AE90" s="17">
        <f t="shared" si="20"/>
        <v>2045</v>
      </c>
      <c r="AF90" s="17">
        <f t="shared" si="20"/>
        <v>2046</v>
      </c>
      <c r="AG90" s="17">
        <f t="shared" si="20"/>
        <v>2047</v>
      </c>
      <c r="AH90" s="17">
        <f t="shared" si="20"/>
        <v>2048</v>
      </c>
      <c r="AI90" s="17">
        <f t="shared" si="20"/>
        <v>2049</v>
      </c>
      <c r="AJ90" s="17">
        <f t="shared" si="20"/>
        <v>2050</v>
      </c>
      <c r="AK90" s="17">
        <f t="shared" si="20"/>
        <v>2051</v>
      </c>
      <c r="AL90" s="17">
        <f t="shared" si="20"/>
        <v>2052</v>
      </c>
      <c r="AM90" s="17">
        <f t="shared" si="20"/>
        <v>2053</v>
      </c>
      <c r="AN90" s="17">
        <f t="shared" si="20"/>
        <v>2054</v>
      </c>
      <c r="AO90" s="17">
        <f t="shared" si="20"/>
        <v>2055</v>
      </c>
      <c r="AP90" s="17">
        <f t="shared" si="20"/>
        <v>2056</v>
      </c>
      <c r="AQ90" s="17">
        <f t="shared" si="20"/>
        <v>2057</v>
      </c>
    </row>
    <row r="91" spans="1:43" x14ac:dyDescent="0.3">
      <c r="A91" s="1" t="s">
        <v>119</v>
      </c>
      <c r="B91" s="15" t="s">
        <v>35</v>
      </c>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row>
    <row r="92" spans="1:43" x14ac:dyDescent="0.3">
      <c r="A92" s="1" t="s">
        <v>120</v>
      </c>
      <c r="B92" s="15" t="s">
        <v>41</v>
      </c>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row>
    <row r="93" spans="1:43" ht="15" thickBot="1" x14ac:dyDescent="0.35">
      <c r="A93" s="7" t="s">
        <v>116</v>
      </c>
      <c r="B93" s="34" t="s">
        <v>43</v>
      </c>
      <c r="C93" s="29">
        <f>C91*'Generelle forutsetninger'!$B$19*(1+'Generelle forutsetninger'!$B$20)^(C90-$C90)+C92</f>
        <v>0</v>
      </c>
      <c r="D93" s="29">
        <f>D91*'Generelle forutsetninger'!$B$19*(1+'Generelle forutsetninger'!$B$20)^(D90-$C90)+D92</f>
        <v>0</v>
      </c>
      <c r="E93" s="29">
        <f>E91*'Generelle forutsetninger'!$B$19*(1+'Generelle forutsetninger'!$B$20)^(E90-$C90)+E92</f>
        <v>0</v>
      </c>
      <c r="F93" s="29">
        <f>F91*'Generelle forutsetninger'!$B$19*(1+'Generelle forutsetninger'!$B$20)^(F90-$C90)+F92</f>
        <v>0</v>
      </c>
      <c r="G93" s="29">
        <f>G91*'Generelle forutsetninger'!$B$19*(1+'Generelle forutsetninger'!$B$20)^(G90-$C90)+G92</f>
        <v>0</v>
      </c>
      <c r="H93" s="29">
        <f>H91*'Generelle forutsetninger'!$B$19*(1+'Generelle forutsetninger'!$B$20)^(H90-$C90)+H92</f>
        <v>0</v>
      </c>
      <c r="I93" s="29">
        <f>I91*'Generelle forutsetninger'!$B$19*(1+'Generelle forutsetninger'!$B$20)^(I90-$C90)+I92</f>
        <v>0</v>
      </c>
      <c r="J93" s="29">
        <f>J91*'Generelle forutsetninger'!$B$19*(1+'Generelle forutsetninger'!$B$20)^(J90-$C90)+J92</f>
        <v>0</v>
      </c>
      <c r="K93" s="29">
        <f>K91*'Generelle forutsetninger'!$B$19*(1+'Generelle forutsetninger'!$B$20)^(K90-$C90)+K92</f>
        <v>0</v>
      </c>
      <c r="L93" s="29">
        <f>L91*'Generelle forutsetninger'!$B$19*(1+'Generelle forutsetninger'!$B$20)^(L90-$C90)+L92</f>
        <v>0</v>
      </c>
      <c r="M93" s="29">
        <f>M91*'Generelle forutsetninger'!$B$19*(1+'Generelle forutsetninger'!$B$20)^(M90-$C90)+M92</f>
        <v>0</v>
      </c>
      <c r="N93" s="29">
        <f>N91*'Generelle forutsetninger'!$B$19*(1+'Generelle forutsetninger'!$B$20)^(N90-$C90)+N92</f>
        <v>0</v>
      </c>
      <c r="O93" s="29">
        <f>O91*'Generelle forutsetninger'!$B$19*(1+'Generelle forutsetninger'!$B$20)^(O90-$C90)+O92</f>
        <v>0</v>
      </c>
      <c r="P93" s="29">
        <f>P91*'Generelle forutsetninger'!$B$19*(1+'Generelle forutsetninger'!$B$20)^(P90-$C90)+P92</f>
        <v>0</v>
      </c>
      <c r="Q93" s="29">
        <f>Q91*'Generelle forutsetninger'!$B$19*(1+'Generelle forutsetninger'!$B$20)^(Q90-$C90)+Q92</f>
        <v>0</v>
      </c>
      <c r="R93" s="29">
        <f>R91*'Generelle forutsetninger'!$B$19*(1+'Generelle forutsetninger'!$B$20)^(R90-$C90)+R92</f>
        <v>0</v>
      </c>
      <c r="S93" s="29">
        <f>S91*'Generelle forutsetninger'!$B$19*(1+'Generelle forutsetninger'!$B$20)^(S90-$C90)+S92</f>
        <v>0</v>
      </c>
      <c r="T93" s="29">
        <f>T91*'Generelle forutsetninger'!$B$19*(1+'Generelle forutsetninger'!$B$20)^(T90-$C90)+T92</f>
        <v>0</v>
      </c>
      <c r="U93" s="29">
        <f>U91*'Generelle forutsetninger'!$B$19*(1+'Generelle forutsetninger'!$B$20)^(U90-$C90)+U92</f>
        <v>0</v>
      </c>
      <c r="V93" s="29">
        <f>V91*'Generelle forutsetninger'!$B$19*(1+'Generelle forutsetninger'!$B$20)^(V90-$C90)+V92</f>
        <v>0</v>
      </c>
      <c r="W93" s="29">
        <f>W91*'Generelle forutsetninger'!$B$19*(1+'Generelle forutsetninger'!$B$20)^(W90-$C90)+W92</f>
        <v>0</v>
      </c>
      <c r="X93" s="29">
        <f>X91*'Generelle forutsetninger'!$B$19*(1+'Generelle forutsetninger'!$B$20)^(X90-$C90)+X92</f>
        <v>0</v>
      </c>
      <c r="Y93" s="29">
        <f>Y91*'Generelle forutsetninger'!$B$19*(1+'Generelle forutsetninger'!$B$20)^(Y90-$C90)+Y92</f>
        <v>0</v>
      </c>
      <c r="Z93" s="29">
        <f>Z91*'Generelle forutsetninger'!$B$19*(1+'Generelle forutsetninger'!$B$20)^(Z90-$C90)+Z92</f>
        <v>0</v>
      </c>
      <c r="AA93" s="29">
        <f>AA91*'Generelle forutsetninger'!$B$19*(1+'Generelle forutsetninger'!$B$20)^(AA90-$C90)+AA92</f>
        <v>0</v>
      </c>
      <c r="AB93" s="29">
        <f>AB91*'Generelle forutsetninger'!$B$19*(1+'Generelle forutsetninger'!$B$20)^(AB90-$C90)+AB92</f>
        <v>0</v>
      </c>
      <c r="AC93" s="29">
        <f>AC91*'Generelle forutsetninger'!$B$19*(1+'Generelle forutsetninger'!$B$20)^(AC90-$C90)+AC92</f>
        <v>0</v>
      </c>
      <c r="AD93" s="29">
        <f>AD91*'Generelle forutsetninger'!$B$19*(1+'Generelle forutsetninger'!$B$20)^(AD90-$C90)+AD92</f>
        <v>0</v>
      </c>
      <c r="AE93" s="29">
        <f>AE91*'Generelle forutsetninger'!$B$19*(1+'Generelle forutsetninger'!$B$20)^(AE90-$C90)+AE92</f>
        <v>0</v>
      </c>
      <c r="AF93" s="29">
        <f>AF91*'Generelle forutsetninger'!$B$19*(1+'Generelle forutsetninger'!$B$20)^(AF90-$C90)+AF92</f>
        <v>0</v>
      </c>
      <c r="AG93" s="29">
        <f>AG91*'Generelle forutsetninger'!$B$19*(1+'Generelle forutsetninger'!$B$20)^(AG90-$C90)+AG92</f>
        <v>0</v>
      </c>
      <c r="AH93" s="29">
        <f>AH91*'Generelle forutsetninger'!$B$19*(1+'Generelle forutsetninger'!$B$20)^(AH90-$C90)+AH92</f>
        <v>0</v>
      </c>
      <c r="AI93" s="29">
        <f>AI91*'Generelle forutsetninger'!$B$19*(1+'Generelle forutsetninger'!$B$20)^(AI90-$C90)+AI92</f>
        <v>0</v>
      </c>
      <c r="AJ93" s="29">
        <f>AJ91*'Generelle forutsetninger'!$B$19*(1+'Generelle forutsetninger'!$B$20)^(AJ90-$C90)+AJ92</f>
        <v>0</v>
      </c>
      <c r="AK93" s="29">
        <f>AK91*'Generelle forutsetninger'!$B$19*(1+'Generelle forutsetninger'!$B$20)^(AK90-$C90)+AK92</f>
        <v>0</v>
      </c>
      <c r="AL93" s="29">
        <f>AL91*'Generelle forutsetninger'!$B$19*(1+'Generelle forutsetninger'!$B$20)^(AL90-$C90)+AL92</f>
        <v>0</v>
      </c>
      <c r="AM93" s="29">
        <f>AM91*'Generelle forutsetninger'!$B$19*(1+'Generelle forutsetninger'!$B$20)^(AM90-$C90)+AM92</f>
        <v>0</v>
      </c>
      <c r="AN93" s="29">
        <f>AN91*'Generelle forutsetninger'!$B$19*(1+'Generelle forutsetninger'!$B$20)^(AN90-$C90)+AN92</f>
        <v>0</v>
      </c>
      <c r="AO93" s="29">
        <f>AO91*'Generelle forutsetninger'!$B$19*(1+'Generelle forutsetninger'!$B$20)^(AO90-$C90)+AO92</f>
        <v>0</v>
      </c>
      <c r="AP93" s="29">
        <f>AP91*'Generelle forutsetninger'!$B$19*(1+'Generelle forutsetninger'!$B$20)^(AP90-$C90)+AP92</f>
        <v>0</v>
      </c>
      <c r="AQ93" s="29">
        <f>AQ91*'Generelle forutsetninger'!$B$19*(1+'Generelle forutsetninger'!$B$20)^(AQ90-$C90)+AQ92</f>
        <v>0</v>
      </c>
    </row>
    <row r="94" spans="1:43" ht="15.6" thickTop="1" thickBot="1" x14ac:dyDescent="0.35">
      <c r="A94" s="5"/>
      <c r="B94" s="15"/>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row>
    <row r="95" spans="1:43" x14ac:dyDescent="0.3">
      <c r="A95" s="52"/>
      <c r="B95" s="78"/>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4"/>
    </row>
    <row r="96" spans="1:43" ht="21" x14ac:dyDescent="0.4">
      <c r="A96" s="55" t="s">
        <v>121</v>
      </c>
      <c r="B96" s="79"/>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56"/>
    </row>
    <row r="97" spans="1:43" ht="14.4" customHeight="1" x14ac:dyDescent="0.3">
      <c r="A97" s="57" t="s">
        <v>122</v>
      </c>
      <c r="B97" s="58" t="s">
        <v>66</v>
      </c>
      <c r="C97" s="59">
        <f>'Generelle forutsetninger'!$B$7</f>
        <v>2017</v>
      </c>
      <c r="D97" s="59">
        <f>C97+1</f>
        <v>2018</v>
      </c>
      <c r="E97" s="59">
        <f t="shared" ref="E97:AQ97" si="21">D97+1</f>
        <v>2019</v>
      </c>
      <c r="F97" s="59">
        <f t="shared" si="21"/>
        <v>2020</v>
      </c>
      <c r="G97" s="59">
        <f t="shared" si="21"/>
        <v>2021</v>
      </c>
      <c r="H97" s="59">
        <f t="shared" si="21"/>
        <v>2022</v>
      </c>
      <c r="I97" s="59">
        <f t="shared" si="21"/>
        <v>2023</v>
      </c>
      <c r="J97" s="59">
        <f t="shared" si="21"/>
        <v>2024</v>
      </c>
      <c r="K97" s="59">
        <f t="shared" si="21"/>
        <v>2025</v>
      </c>
      <c r="L97" s="59">
        <f t="shared" si="21"/>
        <v>2026</v>
      </c>
      <c r="M97" s="59">
        <f t="shared" si="21"/>
        <v>2027</v>
      </c>
      <c r="N97" s="59">
        <f t="shared" si="21"/>
        <v>2028</v>
      </c>
      <c r="O97" s="59">
        <f t="shared" si="21"/>
        <v>2029</v>
      </c>
      <c r="P97" s="59">
        <f t="shared" si="21"/>
        <v>2030</v>
      </c>
      <c r="Q97" s="59">
        <f t="shared" si="21"/>
        <v>2031</v>
      </c>
      <c r="R97" s="59">
        <f t="shared" si="21"/>
        <v>2032</v>
      </c>
      <c r="S97" s="59">
        <f t="shared" si="21"/>
        <v>2033</v>
      </c>
      <c r="T97" s="59">
        <f t="shared" si="21"/>
        <v>2034</v>
      </c>
      <c r="U97" s="59">
        <f t="shared" si="21"/>
        <v>2035</v>
      </c>
      <c r="V97" s="59">
        <f t="shared" si="21"/>
        <v>2036</v>
      </c>
      <c r="W97" s="59">
        <f t="shared" si="21"/>
        <v>2037</v>
      </c>
      <c r="X97" s="59">
        <f t="shared" si="21"/>
        <v>2038</v>
      </c>
      <c r="Y97" s="59">
        <f t="shared" si="21"/>
        <v>2039</v>
      </c>
      <c r="Z97" s="59">
        <f t="shared" si="21"/>
        <v>2040</v>
      </c>
      <c r="AA97" s="59">
        <f t="shared" si="21"/>
        <v>2041</v>
      </c>
      <c r="AB97" s="59">
        <f t="shared" si="21"/>
        <v>2042</v>
      </c>
      <c r="AC97" s="59">
        <f t="shared" si="21"/>
        <v>2043</v>
      </c>
      <c r="AD97" s="59">
        <f t="shared" si="21"/>
        <v>2044</v>
      </c>
      <c r="AE97" s="59">
        <f t="shared" si="21"/>
        <v>2045</v>
      </c>
      <c r="AF97" s="59">
        <f t="shared" si="21"/>
        <v>2046</v>
      </c>
      <c r="AG97" s="59">
        <f t="shared" si="21"/>
        <v>2047</v>
      </c>
      <c r="AH97" s="59">
        <f t="shared" si="21"/>
        <v>2048</v>
      </c>
      <c r="AI97" s="59">
        <f t="shared" si="21"/>
        <v>2049</v>
      </c>
      <c r="AJ97" s="59">
        <f t="shared" si="21"/>
        <v>2050</v>
      </c>
      <c r="AK97" s="59">
        <f t="shared" si="21"/>
        <v>2051</v>
      </c>
      <c r="AL97" s="59">
        <f t="shared" si="21"/>
        <v>2052</v>
      </c>
      <c r="AM97" s="59">
        <f t="shared" si="21"/>
        <v>2053</v>
      </c>
      <c r="AN97" s="59">
        <f t="shared" si="21"/>
        <v>2054</v>
      </c>
      <c r="AO97" s="59">
        <f t="shared" si="21"/>
        <v>2055</v>
      </c>
      <c r="AP97" s="59">
        <f t="shared" si="21"/>
        <v>2056</v>
      </c>
      <c r="AQ97" s="133">
        <f t="shared" si="21"/>
        <v>2057</v>
      </c>
    </row>
    <row r="98" spans="1:43" ht="14.4" customHeight="1" x14ac:dyDescent="0.3">
      <c r="A98" s="76" t="str">
        <f>A3</f>
        <v>Investeringskostnader for virksomheten</v>
      </c>
      <c r="B98" s="79" t="s">
        <v>41</v>
      </c>
      <c r="C98" s="101">
        <f t="shared" ref="C98:AQ98" si="22">C28</f>
        <v>16357617</v>
      </c>
      <c r="D98" s="101">
        <f t="shared" si="22"/>
        <v>18112816.407693945</v>
      </c>
      <c r="E98" s="101">
        <f t="shared" si="22"/>
        <v>12564045.513671825</v>
      </c>
      <c r="F98" s="101">
        <f t="shared" si="22"/>
        <v>19736035.781758152</v>
      </c>
      <c r="G98" s="101">
        <f t="shared" si="22"/>
        <v>30368182.546817511</v>
      </c>
      <c r="H98" s="101">
        <f t="shared" si="22"/>
        <v>31132277.434499964</v>
      </c>
      <c r="I98" s="101">
        <f t="shared" si="22"/>
        <v>5579992</v>
      </c>
      <c r="J98" s="101">
        <f t="shared" si="22"/>
        <v>5628617</v>
      </c>
      <c r="K98" s="101">
        <f t="shared" si="22"/>
        <v>5677382</v>
      </c>
      <c r="L98" s="101">
        <f t="shared" si="22"/>
        <v>5726222</v>
      </c>
      <c r="M98" s="101">
        <f t="shared" si="22"/>
        <v>5774723</v>
      </c>
      <c r="N98" s="101">
        <f t="shared" si="22"/>
        <v>5822574</v>
      </c>
      <c r="O98" s="101">
        <f t="shared" si="22"/>
        <v>0</v>
      </c>
      <c r="P98" s="101">
        <f t="shared" si="22"/>
        <v>0</v>
      </c>
      <c r="Q98" s="101">
        <f t="shared" si="22"/>
        <v>0</v>
      </c>
      <c r="R98" s="101">
        <f t="shared" si="22"/>
        <v>0</v>
      </c>
      <c r="S98" s="101">
        <f t="shared" si="22"/>
        <v>0</v>
      </c>
      <c r="T98" s="101">
        <f t="shared" si="22"/>
        <v>0</v>
      </c>
      <c r="U98" s="101">
        <f t="shared" si="22"/>
        <v>0</v>
      </c>
      <c r="V98" s="101">
        <f t="shared" si="22"/>
        <v>0</v>
      </c>
      <c r="W98" s="101">
        <f t="shared" si="22"/>
        <v>0</v>
      </c>
      <c r="X98" s="101">
        <f t="shared" si="22"/>
        <v>0</v>
      </c>
      <c r="Y98" s="101">
        <f t="shared" si="22"/>
        <v>0</v>
      </c>
      <c r="Z98" s="101">
        <f t="shared" si="22"/>
        <v>0</v>
      </c>
      <c r="AA98" s="101">
        <f t="shared" si="22"/>
        <v>0</v>
      </c>
      <c r="AB98" s="101">
        <f t="shared" si="22"/>
        <v>0</v>
      </c>
      <c r="AC98" s="101">
        <f t="shared" si="22"/>
        <v>0</v>
      </c>
      <c r="AD98" s="101">
        <f t="shared" si="22"/>
        <v>0</v>
      </c>
      <c r="AE98" s="101">
        <f t="shared" si="22"/>
        <v>0</v>
      </c>
      <c r="AF98" s="101">
        <f t="shared" si="22"/>
        <v>0</v>
      </c>
      <c r="AG98" s="101">
        <f t="shared" si="22"/>
        <v>0</v>
      </c>
      <c r="AH98" s="101">
        <f t="shared" si="22"/>
        <v>0</v>
      </c>
      <c r="AI98" s="101">
        <f t="shared" si="22"/>
        <v>0</v>
      </c>
      <c r="AJ98" s="101">
        <f t="shared" si="22"/>
        <v>0</v>
      </c>
      <c r="AK98" s="101">
        <f t="shared" si="22"/>
        <v>0</v>
      </c>
      <c r="AL98" s="101">
        <f t="shared" si="22"/>
        <v>0</v>
      </c>
      <c r="AM98" s="101">
        <f t="shared" si="22"/>
        <v>0</v>
      </c>
      <c r="AN98" s="101">
        <f t="shared" si="22"/>
        <v>0</v>
      </c>
      <c r="AO98" s="101">
        <f t="shared" si="22"/>
        <v>0</v>
      </c>
      <c r="AP98" s="101">
        <f t="shared" si="22"/>
        <v>0</v>
      </c>
      <c r="AQ98" s="101">
        <f t="shared" si="22"/>
        <v>0</v>
      </c>
    </row>
    <row r="99" spans="1:43" ht="14.4" customHeight="1" x14ac:dyDescent="0.3">
      <c r="A99" s="76" t="str">
        <f>A32</f>
        <v>Drifts- og vedlikeholdskostnader - nytt system</v>
      </c>
      <c r="B99" s="79" t="s">
        <v>43</v>
      </c>
      <c r="C99" s="101">
        <f t="shared" ref="C99:AQ99" si="23">C36</f>
        <v>0</v>
      </c>
      <c r="D99" s="101">
        <f t="shared" si="23"/>
        <v>4700000</v>
      </c>
      <c r="E99" s="101">
        <f t="shared" si="23"/>
        <v>6000000</v>
      </c>
      <c r="F99" s="101">
        <f t="shared" si="23"/>
        <v>7000000</v>
      </c>
      <c r="G99" s="101">
        <f t="shared" si="23"/>
        <v>7000000</v>
      </c>
      <c r="H99" s="101">
        <f t="shared" si="23"/>
        <v>7000000</v>
      </c>
      <c r="I99" s="101">
        <f t="shared" si="23"/>
        <v>7000000</v>
      </c>
      <c r="J99" s="101">
        <f t="shared" si="23"/>
        <v>7000000</v>
      </c>
      <c r="K99" s="101">
        <f t="shared" si="23"/>
        <v>7000000</v>
      </c>
      <c r="L99" s="101">
        <f t="shared" si="23"/>
        <v>7000000</v>
      </c>
      <c r="M99" s="101">
        <f t="shared" si="23"/>
        <v>7000000</v>
      </c>
      <c r="N99" s="101">
        <f t="shared" si="23"/>
        <v>7000000</v>
      </c>
      <c r="O99" s="101">
        <f t="shared" si="23"/>
        <v>0</v>
      </c>
      <c r="P99" s="101">
        <f t="shared" si="23"/>
        <v>0</v>
      </c>
      <c r="Q99" s="101">
        <f t="shared" si="23"/>
        <v>0</v>
      </c>
      <c r="R99" s="101">
        <f t="shared" si="23"/>
        <v>0</v>
      </c>
      <c r="S99" s="101">
        <f t="shared" si="23"/>
        <v>0</v>
      </c>
      <c r="T99" s="101">
        <f t="shared" si="23"/>
        <v>0</v>
      </c>
      <c r="U99" s="101">
        <f t="shared" si="23"/>
        <v>0</v>
      </c>
      <c r="V99" s="101">
        <f t="shared" si="23"/>
        <v>0</v>
      </c>
      <c r="W99" s="101">
        <f t="shared" si="23"/>
        <v>0</v>
      </c>
      <c r="X99" s="101">
        <f t="shared" si="23"/>
        <v>0</v>
      </c>
      <c r="Y99" s="101">
        <f t="shared" si="23"/>
        <v>0</v>
      </c>
      <c r="Z99" s="101">
        <f t="shared" si="23"/>
        <v>0</v>
      </c>
      <c r="AA99" s="101">
        <f t="shared" si="23"/>
        <v>0</v>
      </c>
      <c r="AB99" s="101">
        <f t="shared" si="23"/>
        <v>0</v>
      </c>
      <c r="AC99" s="101">
        <f t="shared" si="23"/>
        <v>0</v>
      </c>
      <c r="AD99" s="101">
        <f t="shared" si="23"/>
        <v>0</v>
      </c>
      <c r="AE99" s="101">
        <f t="shared" si="23"/>
        <v>0</v>
      </c>
      <c r="AF99" s="101">
        <f t="shared" si="23"/>
        <v>0</v>
      </c>
      <c r="AG99" s="101">
        <f t="shared" si="23"/>
        <v>0</v>
      </c>
      <c r="AH99" s="101">
        <f t="shared" si="23"/>
        <v>0</v>
      </c>
      <c r="AI99" s="101">
        <f t="shared" si="23"/>
        <v>0</v>
      </c>
      <c r="AJ99" s="101">
        <f t="shared" si="23"/>
        <v>0</v>
      </c>
      <c r="AK99" s="101">
        <f t="shared" si="23"/>
        <v>0</v>
      </c>
      <c r="AL99" s="101">
        <f t="shared" si="23"/>
        <v>0</v>
      </c>
      <c r="AM99" s="101">
        <f t="shared" si="23"/>
        <v>0</v>
      </c>
      <c r="AN99" s="101">
        <f t="shared" si="23"/>
        <v>0</v>
      </c>
      <c r="AO99" s="101">
        <f t="shared" si="23"/>
        <v>0</v>
      </c>
      <c r="AP99" s="101">
        <f t="shared" si="23"/>
        <v>0</v>
      </c>
      <c r="AQ99" s="101">
        <f t="shared" si="23"/>
        <v>0</v>
      </c>
    </row>
    <row r="100" spans="1:43" ht="14.4" customHeight="1" x14ac:dyDescent="0.3">
      <c r="A100" s="76" t="str">
        <f>A40</f>
        <v>Endrings- og omstillingskostnader i virksomheten</v>
      </c>
      <c r="B100" s="79" t="s">
        <v>43</v>
      </c>
      <c r="C100" s="101">
        <f t="shared" ref="C100:AQ100" si="24">C45</f>
        <v>0</v>
      </c>
      <c r="D100" s="101">
        <f t="shared" si="24"/>
        <v>0</v>
      </c>
      <c r="E100" s="101">
        <f t="shared" si="24"/>
        <v>0</v>
      </c>
      <c r="F100" s="101">
        <f t="shared" si="24"/>
        <v>0</v>
      </c>
      <c r="G100" s="101">
        <f t="shared" si="24"/>
        <v>0</v>
      </c>
      <c r="H100" s="101">
        <f t="shared" si="24"/>
        <v>0</v>
      </c>
      <c r="I100" s="101">
        <f t="shared" si="24"/>
        <v>0</v>
      </c>
      <c r="J100" s="101">
        <f t="shared" si="24"/>
        <v>0</v>
      </c>
      <c r="K100" s="101">
        <f t="shared" si="24"/>
        <v>0</v>
      </c>
      <c r="L100" s="101">
        <f t="shared" si="24"/>
        <v>0</v>
      </c>
      <c r="M100" s="101">
        <f t="shared" si="24"/>
        <v>0</v>
      </c>
      <c r="N100" s="101">
        <f t="shared" si="24"/>
        <v>0</v>
      </c>
      <c r="O100" s="101">
        <f t="shared" si="24"/>
        <v>0</v>
      </c>
      <c r="P100" s="101">
        <f t="shared" si="24"/>
        <v>0</v>
      </c>
      <c r="Q100" s="101">
        <f t="shared" si="24"/>
        <v>0</v>
      </c>
      <c r="R100" s="101">
        <f t="shared" si="24"/>
        <v>0</v>
      </c>
      <c r="S100" s="101">
        <f t="shared" si="24"/>
        <v>0</v>
      </c>
      <c r="T100" s="101">
        <f t="shared" si="24"/>
        <v>0</v>
      </c>
      <c r="U100" s="101">
        <f t="shared" si="24"/>
        <v>0</v>
      </c>
      <c r="V100" s="101">
        <f t="shared" si="24"/>
        <v>0</v>
      </c>
      <c r="W100" s="101">
        <f t="shared" si="24"/>
        <v>0</v>
      </c>
      <c r="X100" s="101">
        <f t="shared" si="24"/>
        <v>0</v>
      </c>
      <c r="Y100" s="101">
        <f t="shared" si="24"/>
        <v>0</v>
      </c>
      <c r="Z100" s="101">
        <f t="shared" si="24"/>
        <v>0</v>
      </c>
      <c r="AA100" s="101">
        <f t="shared" si="24"/>
        <v>0</v>
      </c>
      <c r="AB100" s="101">
        <f t="shared" si="24"/>
        <v>0</v>
      </c>
      <c r="AC100" s="101">
        <f t="shared" si="24"/>
        <v>0</v>
      </c>
      <c r="AD100" s="101">
        <f t="shared" si="24"/>
        <v>0</v>
      </c>
      <c r="AE100" s="101">
        <f t="shared" si="24"/>
        <v>0</v>
      </c>
      <c r="AF100" s="101">
        <f t="shared" si="24"/>
        <v>0</v>
      </c>
      <c r="AG100" s="101">
        <f t="shared" si="24"/>
        <v>0</v>
      </c>
      <c r="AH100" s="101">
        <f t="shared" si="24"/>
        <v>0</v>
      </c>
      <c r="AI100" s="101">
        <f t="shared" si="24"/>
        <v>0</v>
      </c>
      <c r="AJ100" s="101">
        <f t="shared" si="24"/>
        <v>0</v>
      </c>
      <c r="AK100" s="101">
        <f t="shared" si="24"/>
        <v>0</v>
      </c>
      <c r="AL100" s="101">
        <f t="shared" si="24"/>
        <v>0</v>
      </c>
      <c r="AM100" s="101">
        <f t="shared" si="24"/>
        <v>0</v>
      </c>
      <c r="AN100" s="101">
        <f t="shared" si="24"/>
        <v>0</v>
      </c>
      <c r="AO100" s="101">
        <f t="shared" si="24"/>
        <v>0</v>
      </c>
      <c r="AP100" s="101">
        <f t="shared" si="24"/>
        <v>0</v>
      </c>
      <c r="AQ100" s="101">
        <f t="shared" si="24"/>
        <v>0</v>
      </c>
    </row>
    <row r="101" spans="1:43" ht="14.4" customHeight="1" thickBot="1" x14ac:dyDescent="0.35">
      <c r="A101" s="63" t="s">
        <v>123</v>
      </c>
      <c r="B101" s="80" t="s">
        <v>43</v>
      </c>
      <c r="C101" s="102">
        <f t="shared" ref="C101:AQ101" si="25">SUM(C98:C100)</f>
        <v>16357617</v>
      </c>
      <c r="D101" s="102">
        <f t="shared" si="25"/>
        <v>22812816.407693945</v>
      </c>
      <c r="E101" s="102">
        <f t="shared" si="25"/>
        <v>18564045.513671823</v>
      </c>
      <c r="F101" s="102">
        <f t="shared" si="25"/>
        <v>26736035.781758152</v>
      </c>
      <c r="G101" s="102">
        <f t="shared" si="25"/>
        <v>37368182.546817511</v>
      </c>
      <c r="H101" s="102">
        <f t="shared" si="25"/>
        <v>38132277.434499964</v>
      </c>
      <c r="I101" s="102">
        <f t="shared" si="25"/>
        <v>12579992</v>
      </c>
      <c r="J101" s="102">
        <f t="shared" si="25"/>
        <v>12628617</v>
      </c>
      <c r="K101" s="102">
        <f t="shared" si="25"/>
        <v>12677382</v>
      </c>
      <c r="L101" s="102">
        <f t="shared" si="25"/>
        <v>12726222</v>
      </c>
      <c r="M101" s="102">
        <f t="shared" si="25"/>
        <v>12774723</v>
      </c>
      <c r="N101" s="102">
        <f t="shared" si="25"/>
        <v>12822574</v>
      </c>
      <c r="O101" s="102">
        <f t="shared" si="25"/>
        <v>0</v>
      </c>
      <c r="P101" s="102">
        <f t="shared" si="25"/>
        <v>0</v>
      </c>
      <c r="Q101" s="102">
        <f t="shared" si="25"/>
        <v>0</v>
      </c>
      <c r="R101" s="102">
        <f t="shared" si="25"/>
        <v>0</v>
      </c>
      <c r="S101" s="102">
        <f t="shared" si="25"/>
        <v>0</v>
      </c>
      <c r="T101" s="102">
        <f t="shared" si="25"/>
        <v>0</v>
      </c>
      <c r="U101" s="102">
        <f t="shared" si="25"/>
        <v>0</v>
      </c>
      <c r="V101" s="102">
        <f t="shared" si="25"/>
        <v>0</v>
      </c>
      <c r="W101" s="102">
        <f t="shared" si="25"/>
        <v>0</v>
      </c>
      <c r="X101" s="102">
        <f t="shared" si="25"/>
        <v>0</v>
      </c>
      <c r="Y101" s="102">
        <f t="shared" si="25"/>
        <v>0</v>
      </c>
      <c r="Z101" s="102">
        <f t="shared" si="25"/>
        <v>0</v>
      </c>
      <c r="AA101" s="102">
        <f t="shared" si="25"/>
        <v>0</v>
      </c>
      <c r="AB101" s="102">
        <f t="shared" si="25"/>
        <v>0</v>
      </c>
      <c r="AC101" s="102">
        <f t="shared" si="25"/>
        <v>0</v>
      </c>
      <c r="AD101" s="102">
        <f t="shared" si="25"/>
        <v>0</v>
      </c>
      <c r="AE101" s="102">
        <f t="shared" si="25"/>
        <v>0</v>
      </c>
      <c r="AF101" s="102">
        <f t="shared" si="25"/>
        <v>0</v>
      </c>
      <c r="AG101" s="102">
        <f t="shared" si="25"/>
        <v>0</v>
      </c>
      <c r="AH101" s="102">
        <f t="shared" si="25"/>
        <v>0</v>
      </c>
      <c r="AI101" s="102">
        <f t="shared" si="25"/>
        <v>0</v>
      </c>
      <c r="AJ101" s="102">
        <f t="shared" si="25"/>
        <v>0</v>
      </c>
      <c r="AK101" s="102">
        <f t="shared" si="25"/>
        <v>0</v>
      </c>
      <c r="AL101" s="102">
        <f t="shared" si="25"/>
        <v>0</v>
      </c>
      <c r="AM101" s="102">
        <f t="shared" si="25"/>
        <v>0</v>
      </c>
      <c r="AN101" s="102">
        <f t="shared" si="25"/>
        <v>0</v>
      </c>
      <c r="AO101" s="102">
        <f t="shared" si="25"/>
        <v>0</v>
      </c>
      <c r="AP101" s="102">
        <f t="shared" si="25"/>
        <v>0</v>
      </c>
      <c r="AQ101" s="102">
        <f t="shared" si="25"/>
        <v>0</v>
      </c>
    </row>
    <row r="102" spans="1:43" ht="14.4" customHeight="1" thickTop="1" x14ac:dyDescent="0.3">
      <c r="A102" s="67"/>
      <c r="B102" s="79"/>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34"/>
    </row>
    <row r="103" spans="1:43" ht="14.4" customHeight="1" x14ac:dyDescent="0.3">
      <c r="A103" s="57" t="s">
        <v>195</v>
      </c>
      <c r="B103" s="58" t="s">
        <v>66</v>
      </c>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row>
    <row r="104" spans="1:43" ht="14.4" customHeight="1" x14ac:dyDescent="0.3">
      <c r="A104" s="76" t="str">
        <f>A51</f>
        <v>Investeringskostnader i øvrig offentlig sektor</v>
      </c>
      <c r="B104" s="79" t="s">
        <v>41</v>
      </c>
      <c r="C104" s="101">
        <f t="shared" ref="C104:AQ104" si="26">C54</f>
        <v>0</v>
      </c>
      <c r="D104" s="101">
        <f t="shared" si="26"/>
        <v>0</v>
      </c>
      <c r="E104" s="101">
        <f t="shared" si="26"/>
        <v>0</v>
      </c>
      <c r="F104" s="101">
        <f t="shared" si="26"/>
        <v>0</v>
      </c>
      <c r="G104" s="101">
        <f t="shared" si="26"/>
        <v>0</v>
      </c>
      <c r="H104" s="101">
        <f t="shared" si="26"/>
        <v>0</v>
      </c>
      <c r="I104" s="101">
        <f t="shared" si="26"/>
        <v>0</v>
      </c>
      <c r="J104" s="101">
        <f t="shared" si="26"/>
        <v>0</v>
      </c>
      <c r="K104" s="101">
        <f t="shared" si="26"/>
        <v>0</v>
      </c>
      <c r="L104" s="101">
        <f t="shared" si="26"/>
        <v>0</v>
      </c>
      <c r="M104" s="101">
        <f t="shared" si="26"/>
        <v>0</v>
      </c>
      <c r="N104" s="101">
        <f t="shared" si="26"/>
        <v>0</v>
      </c>
      <c r="O104" s="101">
        <f t="shared" si="26"/>
        <v>0</v>
      </c>
      <c r="P104" s="101">
        <f t="shared" si="26"/>
        <v>0</v>
      </c>
      <c r="Q104" s="101">
        <f t="shared" si="26"/>
        <v>0</v>
      </c>
      <c r="R104" s="101">
        <f t="shared" si="26"/>
        <v>0</v>
      </c>
      <c r="S104" s="101">
        <f t="shared" si="26"/>
        <v>0</v>
      </c>
      <c r="T104" s="101">
        <f t="shared" si="26"/>
        <v>0</v>
      </c>
      <c r="U104" s="101">
        <f t="shared" si="26"/>
        <v>0</v>
      </c>
      <c r="V104" s="101">
        <f t="shared" si="26"/>
        <v>0</v>
      </c>
      <c r="W104" s="101">
        <f t="shared" si="26"/>
        <v>0</v>
      </c>
      <c r="X104" s="101">
        <f t="shared" si="26"/>
        <v>0</v>
      </c>
      <c r="Y104" s="101">
        <f t="shared" si="26"/>
        <v>0</v>
      </c>
      <c r="Z104" s="101">
        <f t="shared" si="26"/>
        <v>0</v>
      </c>
      <c r="AA104" s="101">
        <f t="shared" si="26"/>
        <v>0</v>
      </c>
      <c r="AB104" s="101">
        <f t="shared" si="26"/>
        <v>0</v>
      </c>
      <c r="AC104" s="101">
        <f t="shared" si="26"/>
        <v>0</v>
      </c>
      <c r="AD104" s="101">
        <f t="shared" si="26"/>
        <v>0</v>
      </c>
      <c r="AE104" s="101">
        <f t="shared" si="26"/>
        <v>0</v>
      </c>
      <c r="AF104" s="101">
        <f t="shared" si="26"/>
        <v>0</v>
      </c>
      <c r="AG104" s="101">
        <f t="shared" si="26"/>
        <v>0</v>
      </c>
      <c r="AH104" s="101">
        <f t="shared" si="26"/>
        <v>0</v>
      </c>
      <c r="AI104" s="101">
        <f t="shared" si="26"/>
        <v>0</v>
      </c>
      <c r="AJ104" s="101">
        <f t="shared" si="26"/>
        <v>0</v>
      </c>
      <c r="AK104" s="101">
        <f t="shared" si="26"/>
        <v>0</v>
      </c>
      <c r="AL104" s="101">
        <f t="shared" si="26"/>
        <v>0</v>
      </c>
      <c r="AM104" s="101">
        <f t="shared" si="26"/>
        <v>0</v>
      </c>
      <c r="AN104" s="101">
        <f t="shared" si="26"/>
        <v>0</v>
      </c>
      <c r="AO104" s="101">
        <f t="shared" si="26"/>
        <v>0</v>
      </c>
      <c r="AP104" s="101">
        <f t="shared" si="26"/>
        <v>0</v>
      </c>
      <c r="AQ104" s="101">
        <f t="shared" si="26"/>
        <v>0</v>
      </c>
    </row>
    <row r="105" spans="1:43" ht="14.4" customHeight="1" x14ac:dyDescent="0.3">
      <c r="A105" s="76" t="str">
        <f>A58</f>
        <v>Økte drifts- og vedlikeholdskostnader</v>
      </c>
      <c r="B105" s="79" t="s">
        <v>43</v>
      </c>
      <c r="C105" s="101">
        <f t="shared" ref="C105:AQ105" si="27">C61</f>
        <v>0</v>
      </c>
      <c r="D105" s="101">
        <f t="shared" si="27"/>
        <v>915495.39999999991</v>
      </c>
      <c r="E105" s="101">
        <f t="shared" si="27"/>
        <v>5274305.9891399993</v>
      </c>
      <c r="F105" s="101">
        <f t="shared" si="27"/>
        <v>5312039.9017446097</v>
      </c>
      <c r="G105" s="101">
        <f t="shared" si="27"/>
        <v>9561229.2035138253</v>
      </c>
      <c r="H105" s="101">
        <f t="shared" si="27"/>
        <v>15896642.989598026</v>
      </c>
      <c r="I105" s="101">
        <f t="shared" si="27"/>
        <v>20547603.726978675</v>
      </c>
      <c r="J105" s="101">
        <f t="shared" si="27"/>
        <v>20738802.575429399</v>
      </c>
      <c r="K105" s="101">
        <f t="shared" si="27"/>
        <v>20932487.008909982</v>
      </c>
      <c r="L105" s="101">
        <f t="shared" si="27"/>
        <v>21128689.340025812</v>
      </c>
      <c r="M105" s="101">
        <f t="shared" si="27"/>
        <v>21327442.301446147</v>
      </c>
      <c r="N105" s="101">
        <f t="shared" si="27"/>
        <v>21528779.051364943</v>
      </c>
      <c r="O105" s="101">
        <f t="shared" si="27"/>
        <v>0</v>
      </c>
      <c r="P105" s="101">
        <f t="shared" si="27"/>
        <v>0</v>
      </c>
      <c r="Q105" s="101">
        <f t="shared" si="27"/>
        <v>0</v>
      </c>
      <c r="R105" s="101">
        <f t="shared" si="27"/>
        <v>0</v>
      </c>
      <c r="S105" s="101">
        <f t="shared" si="27"/>
        <v>0</v>
      </c>
      <c r="T105" s="101">
        <f t="shared" si="27"/>
        <v>0</v>
      </c>
      <c r="U105" s="101">
        <f t="shared" si="27"/>
        <v>0</v>
      </c>
      <c r="V105" s="101">
        <f t="shared" si="27"/>
        <v>0</v>
      </c>
      <c r="W105" s="101">
        <f t="shared" si="27"/>
        <v>0</v>
      </c>
      <c r="X105" s="101">
        <f t="shared" si="27"/>
        <v>0</v>
      </c>
      <c r="Y105" s="101">
        <f t="shared" si="27"/>
        <v>0</v>
      </c>
      <c r="Z105" s="101">
        <f t="shared" si="27"/>
        <v>0</v>
      </c>
      <c r="AA105" s="101">
        <f t="shared" si="27"/>
        <v>0</v>
      </c>
      <c r="AB105" s="101">
        <f t="shared" si="27"/>
        <v>0</v>
      </c>
      <c r="AC105" s="101">
        <f t="shared" si="27"/>
        <v>0</v>
      </c>
      <c r="AD105" s="101">
        <f t="shared" si="27"/>
        <v>0</v>
      </c>
      <c r="AE105" s="101">
        <f t="shared" si="27"/>
        <v>0</v>
      </c>
      <c r="AF105" s="101">
        <f t="shared" si="27"/>
        <v>0</v>
      </c>
      <c r="AG105" s="101">
        <f t="shared" si="27"/>
        <v>0</v>
      </c>
      <c r="AH105" s="101">
        <f t="shared" si="27"/>
        <v>0</v>
      </c>
      <c r="AI105" s="101">
        <f t="shared" si="27"/>
        <v>0</v>
      </c>
      <c r="AJ105" s="101">
        <f t="shared" si="27"/>
        <v>0</v>
      </c>
      <c r="AK105" s="101">
        <f t="shared" si="27"/>
        <v>0</v>
      </c>
      <c r="AL105" s="101">
        <f t="shared" si="27"/>
        <v>0</v>
      </c>
      <c r="AM105" s="101">
        <f t="shared" si="27"/>
        <v>0</v>
      </c>
      <c r="AN105" s="101">
        <f t="shared" si="27"/>
        <v>0</v>
      </c>
      <c r="AO105" s="101">
        <f t="shared" si="27"/>
        <v>0</v>
      </c>
      <c r="AP105" s="101">
        <f t="shared" si="27"/>
        <v>0</v>
      </c>
      <c r="AQ105" s="101">
        <f t="shared" si="27"/>
        <v>0</v>
      </c>
    </row>
    <row r="106" spans="1:43" ht="14.4" customHeight="1" x14ac:dyDescent="0.3">
      <c r="A106" s="76" t="str">
        <f>A65</f>
        <v>Endrings- og omstillingskostnader</v>
      </c>
      <c r="B106" s="79" t="s">
        <v>43</v>
      </c>
      <c r="C106" s="101">
        <f t="shared" ref="C106:AQ106" si="28">C71</f>
        <v>0</v>
      </c>
      <c r="D106" s="101">
        <f t="shared" si="28"/>
        <v>15791291.306999998</v>
      </c>
      <c r="E106" s="101">
        <f t="shared" si="28"/>
        <v>57890115.615768693</v>
      </c>
      <c r="F106" s="101">
        <f t="shared" si="28"/>
        <v>75742558.003583491</v>
      </c>
      <c r="G106" s="101">
        <f t="shared" si="28"/>
        <v>94898621.567926541</v>
      </c>
      <c r="H106" s="101">
        <f t="shared" si="28"/>
        <v>114708110.41732304</v>
      </c>
      <c r="I106" s="101">
        <f t="shared" si="28"/>
        <v>0</v>
      </c>
      <c r="J106" s="101">
        <f t="shared" si="28"/>
        <v>0</v>
      </c>
      <c r="K106" s="101">
        <f t="shared" si="28"/>
        <v>0</v>
      </c>
      <c r="L106" s="101">
        <f t="shared" si="28"/>
        <v>0</v>
      </c>
      <c r="M106" s="101">
        <f t="shared" si="28"/>
        <v>0</v>
      </c>
      <c r="N106" s="101">
        <f t="shared" si="28"/>
        <v>0</v>
      </c>
      <c r="O106" s="101">
        <f t="shared" si="28"/>
        <v>0</v>
      </c>
      <c r="P106" s="101">
        <f t="shared" si="28"/>
        <v>0</v>
      </c>
      <c r="Q106" s="101">
        <f t="shared" si="28"/>
        <v>0</v>
      </c>
      <c r="R106" s="101">
        <f t="shared" si="28"/>
        <v>0</v>
      </c>
      <c r="S106" s="101">
        <f t="shared" si="28"/>
        <v>0</v>
      </c>
      <c r="T106" s="101">
        <f t="shared" si="28"/>
        <v>0</v>
      </c>
      <c r="U106" s="101">
        <f t="shared" si="28"/>
        <v>0</v>
      </c>
      <c r="V106" s="101">
        <f t="shared" si="28"/>
        <v>0</v>
      </c>
      <c r="W106" s="101">
        <f t="shared" si="28"/>
        <v>0</v>
      </c>
      <c r="X106" s="101">
        <f t="shared" si="28"/>
        <v>0</v>
      </c>
      <c r="Y106" s="101">
        <f t="shared" si="28"/>
        <v>0</v>
      </c>
      <c r="Z106" s="101">
        <f t="shared" si="28"/>
        <v>0</v>
      </c>
      <c r="AA106" s="101">
        <f t="shared" si="28"/>
        <v>0</v>
      </c>
      <c r="AB106" s="101">
        <f t="shared" si="28"/>
        <v>0</v>
      </c>
      <c r="AC106" s="101">
        <f t="shared" si="28"/>
        <v>0</v>
      </c>
      <c r="AD106" s="101">
        <f t="shared" si="28"/>
        <v>0</v>
      </c>
      <c r="AE106" s="101">
        <f t="shared" si="28"/>
        <v>0</v>
      </c>
      <c r="AF106" s="101">
        <f t="shared" si="28"/>
        <v>0</v>
      </c>
      <c r="AG106" s="101">
        <f t="shared" si="28"/>
        <v>0</v>
      </c>
      <c r="AH106" s="101">
        <f t="shared" si="28"/>
        <v>0</v>
      </c>
      <c r="AI106" s="101">
        <f t="shared" si="28"/>
        <v>0</v>
      </c>
      <c r="AJ106" s="101">
        <f t="shared" si="28"/>
        <v>0</v>
      </c>
      <c r="AK106" s="101">
        <f t="shared" si="28"/>
        <v>0</v>
      </c>
      <c r="AL106" s="101">
        <f t="shared" si="28"/>
        <v>0</v>
      </c>
      <c r="AM106" s="101">
        <f t="shared" si="28"/>
        <v>0</v>
      </c>
      <c r="AN106" s="101">
        <f t="shared" si="28"/>
        <v>0</v>
      </c>
      <c r="AO106" s="101">
        <f t="shared" si="28"/>
        <v>0</v>
      </c>
      <c r="AP106" s="101">
        <f t="shared" si="28"/>
        <v>0</v>
      </c>
      <c r="AQ106" s="101">
        <f t="shared" si="28"/>
        <v>0</v>
      </c>
    </row>
    <row r="107" spans="1:43" ht="14.4" customHeight="1" thickBot="1" x14ac:dyDescent="0.35">
      <c r="A107" s="63" t="s">
        <v>123</v>
      </c>
      <c r="B107" s="80" t="s">
        <v>43</v>
      </c>
      <c r="C107" s="102">
        <f t="shared" ref="C107:AQ107" si="29">SUM(C104:C106)</f>
        <v>0</v>
      </c>
      <c r="D107" s="102">
        <f t="shared" si="29"/>
        <v>16706786.706999999</v>
      </c>
      <c r="E107" s="102">
        <f t="shared" si="29"/>
        <v>63164421.60490869</v>
      </c>
      <c r="F107" s="102">
        <f t="shared" si="29"/>
        <v>81054597.905328095</v>
      </c>
      <c r="G107" s="102">
        <f t="shared" si="29"/>
        <v>104459850.77144037</v>
      </c>
      <c r="H107" s="102">
        <f t="shared" si="29"/>
        <v>130604753.40692106</v>
      </c>
      <c r="I107" s="102">
        <f t="shared" si="29"/>
        <v>20547603.726978675</v>
      </c>
      <c r="J107" s="102">
        <f t="shared" si="29"/>
        <v>20738802.575429399</v>
      </c>
      <c r="K107" s="102">
        <f t="shared" si="29"/>
        <v>20932487.008909982</v>
      </c>
      <c r="L107" s="102">
        <f t="shared" si="29"/>
        <v>21128689.340025812</v>
      </c>
      <c r="M107" s="102">
        <f t="shared" si="29"/>
        <v>21327442.301446147</v>
      </c>
      <c r="N107" s="102">
        <f t="shared" si="29"/>
        <v>21528779.051364943</v>
      </c>
      <c r="O107" s="102">
        <f t="shared" si="29"/>
        <v>0</v>
      </c>
      <c r="P107" s="102">
        <f t="shared" si="29"/>
        <v>0</v>
      </c>
      <c r="Q107" s="102">
        <f t="shared" si="29"/>
        <v>0</v>
      </c>
      <c r="R107" s="102">
        <f t="shared" si="29"/>
        <v>0</v>
      </c>
      <c r="S107" s="102">
        <f t="shared" si="29"/>
        <v>0</v>
      </c>
      <c r="T107" s="102">
        <f t="shared" si="29"/>
        <v>0</v>
      </c>
      <c r="U107" s="102">
        <f t="shared" si="29"/>
        <v>0</v>
      </c>
      <c r="V107" s="102">
        <f t="shared" si="29"/>
        <v>0</v>
      </c>
      <c r="W107" s="102">
        <f t="shared" si="29"/>
        <v>0</v>
      </c>
      <c r="X107" s="102">
        <f t="shared" si="29"/>
        <v>0</v>
      </c>
      <c r="Y107" s="102">
        <f t="shared" si="29"/>
        <v>0</v>
      </c>
      <c r="Z107" s="102">
        <f t="shared" si="29"/>
        <v>0</v>
      </c>
      <c r="AA107" s="102">
        <f t="shared" si="29"/>
        <v>0</v>
      </c>
      <c r="AB107" s="102">
        <f t="shared" si="29"/>
        <v>0</v>
      </c>
      <c r="AC107" s="102">
        <f t="shared" si="29"/>
        <v>0</v>
      </c>
      <c r="AD107" s="102">
        <f t="shared" si="29"/>
        <v>0</v>
      </c>
      <c r="AE107" s="102">
        <f t="shared" si="29"/>
        <v>0</v>
      </c>
      <c r="AF107" s="102">
        <f t="shared" si="29"/>
        <v>0</v>
      </c>
      <c r="AG107" s="102">
        <f t="shared" si="29"/>
        <v>0</v>
      </c>
      <c r="AH107" s="102">
        <f t="shared" si="29"/>
        <v>0</v>
      </c>
      <c r="AI107" s="102">
        <f t="shared" si="29"/>
        <v>0</v>
      </c>
      <c r="AJ107" s="102">
        <f t="shared" si="29"/>
        <v>0</v>
      </c>
      <c r="AK107" s="102">
        <f t="shared" si="29"/>
        <v>0</v>
      </c>
      <c r="AL107" s="102">
        <f t="shared" si="29"/>
        <v>0</v>
      </c>
      <c r="AM107" s="102">
        <f t="shared" si="29"/>
        <v>0</v>
      </c>
      <c r="AN107" s="102">
        <f t="shared" si="29"/>
        <v>0</v>
      </c>
      <c r="AO107" s="102">
        <f t="shared" si="29"/>
        <v>0</v>
      </c>
      <c r="AP107" s="102">
        <f t="shared" si="29"/>
        <v>0</v>
      </c>
      <c r="AQ107" s="102">
        <f t="shared" si="29"/>
        <v>0</v>
      </c>
    </row>
    <row r="108" spans="1:43" ht="14.4" customHeight="1" thickTop="1" x14ac:dyDescent="0.3">
      <c r="A108" s="67"/>
      <c r="B108" s="79"/>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34"/>
    </row>
    <row r="109" spans="1:43" ht="14.4" customHeight="1" x14ac:dyDescent="0.3">
      <c r="A109" s="57" t="s">
        <v>124</v>
      </c>
      <c r="B109" s="79"/>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34"/>
    </row>
    <row r="110" spans="1:43" ht="14.4" customHeight="1" x14ac:dyDescent="0.3">
      <c r="A110" s="76" t="str">
        <f>A77</f>
        <v>Investeringskostnad i privat næringsliv</v>
      </c>
      <c r="B110" s="79" t="s">
        <v>41</v>
      </c>
      <c r="C110" s="101">
        <f t="shared" ref="C110:AQ110" si="30">C78</f>
        <v>0</v>
      </c>
      <c r="D110" s="101">
        <f t="shared" si="30"/>
        <v>0</v>
      </c>
      <c r="E110" s="101">
        <f t="shared" si="30"/>
        <v>0</v>
      </c>
      <c r="F110" s="101">
        <f t="shared" si="30"/>
        <v>0</v>
      </c>
      <c r="G110" s="101">
        <f t="shared" si="30"/>
        <v>0</v>
      </c>
      <c r="H110" s="101">
        <f t="shared" si="30"/>
        <v>0</v>
      </c>
      <c r="I110" s="101">
        <f t="shared" si="30"/>
        <v>0</v>
      </c>
      <c r="J110" s="101">
        <f t="shared" si="30"/>
        <v>0</v>
      </c>
      <c r="K110" s="101">
        <f t="shared" si="30"/>
        <v>0</v>
      </c>
      <c r="L110" s="101">
        <f t="shared" si="30"/>
        <v>0</v>
      </c>
      <c r="M110" s="101">
        <f t="shared" si="30"/>
        <v>0</v>
      </c>
      <c r="N110" s="101">
        <f t="shared" si="30"/>
        <v>0</v>
      </c>
      <c r="O110" s="101">
        <f t="shared" si="30"/>
        <v>0</v>
      </c>
      <c r="P110" s="101">
        <f t="shared" si="30"/>
        <v>0</v>
      </c>
      <c r="Q110" s="101">
        <f t="shared" si="30"/>
        <v>0</v>
      </c>
      <c r="R110" s="101">
        <f t="shared" si="30"/>
        <v>0</v>
      </c>
      <c r="S110" s="101">
        <f t="shared" si="30"/>
        <v>0</v>
      </c>
      <c r="T110" s="101">
        <f t="shared" si="30"/>
        <v>0</v>
      </c>
      <c r="U110" s="101">
        <f t="shared" si="30"/>
        <v>0</v>
      </c>
      <c r="V110" s="101">
        <f t="shared" si="30"/>
        <v>0</v>
      </c>
      <c r="W110" s="101">
        <f t="shared" si="30"/>
        <v>0</v>
      </c>
      <c r="X110" s="101">
        <f t="shared" si="30"/>
        <v>0</v>
      </c>
      <c r="Y110" s="101">
        <f t="shared" si="30"/>
        <v>0</v>
      </c>
      <c r="Z110" s="101">
        <f t="shared" si="30"/>
        <v>0</v>
      </c>
      <c r="AA110" s="101">
        <f t="shared" si="30"/>
        <v>0</v>
      </c>
      <c r="AB110" s="101">
        <f t="shared" si="30"/>
        <v>0</v>
      </c>
      <c r="AC110" s="101">
        <f t="shared" si="30"/>
        <v>0</v>
      </c>
      <c r="AD110" s="101">
        <f t="shared" si="30"/>
        <v>0</v>
      </c>
      <c r="AE110" s="101">
        <f t="shared" si="30"/>
        <v>0</v>
      </c>
      <c r="AF110" s="101">
        <f t="shared" si="30"/>
        <v>0</v>
      </c>
      <c r="AG110" s="101">
        <f t="shared" si="30"/>
        <v>0</v>
      </c>
      <c r="AH110" s="101">
        <f t="shared" si="30"/>
        <v>0</v>
      </c>
      <c r="AI110" s="101">
        <f t="shared" si="30"/>
        <v>0</v>
      </c>
      <c r="AJ110" s="101">
        <f t="shared" si="30"/>
        <v>0</v>
      </c>
      <c r="AK110" s="101">
        <f t="shared" si="30"/>
        <v>0</v>
      </c>
      <c r="AL110" s="101">
        <f t="shared" si="30"/>
        <v>0</v>
      </c>
      <c r="AM110" s="101">
        <f t="shared" si="30"/>
        <v>0</v>
      </c>
      <c r="AN110" s="101">
        <f t="shared" si="30"/>
        <v>0</v>
      </c>
      <c r="AO110" s="101">
        <f t="shared" si="30"/>
        <v>0</v>
      </c>
      <c r="AP110" s="101">
        <f t="shared" si="30"/>
        <v>0</v>
      </c>
      <c r="AQ110" s="101">
        <f t="shared" si="30"/>
        <v>0</v>
      </c>
    </row>
    <row r="111" spans="1:43" ht="14.4" customHeight="1" x14ac:dyDescent="0.3">
      <c r="A111" s="76" t="str">
        <f>A80</f>
        <v>Økte drifts- og vedlikeholdskostnader i privat næringsliv</v>
      </c>
      <c r="B111" s="79" t="s">
        <v>43</v>
      </c>
      <c r="C111" s="101">
        <f t="shared" ref="C111:AQ111" si="31">C81</f>
        <v>0</v>
      </c>
      <c r="D111" s="101">
        <f t="shared" si="31"/>
        <v>0</v>
      </c>
      <c r="E111" s="101">
        <f t="shared" si="31"/>
        <v>0</v>
      </c>
      <c r="F111" s="101">
        <f t="shared" si="31"/>
        <v>0</v>
      </c>
      <c r="G111" s="101">
        <f t="shared" si="31"/>
        <v>0</v>
      </c>
      <c r="H111" s="101">
        <f t="shared" si="31"/>
        <v>0</v>
      </c>
      <c r="I111" s="101">
        <f t="shared" si="31"/>
        <v>0</v>
      </c>
      <c r="J111" s="101">
        <f t="shared" si="31"/>
        <v>0</v>
      </c>
      <c r="K111" s="101">
        <f t="shared" si="31"/>
        <v>0</v>
      </c>
      <c r="L111" s="101">
        <f t="shared" si="31"/>
        <v>0</v>
      </c>
      <c r="M111" s="101">
        <f t="shared" si="31"/>
        <v>0</v>
      </c>
      <c r="N111" s="101">
        <f t="shared" si="31"/>
        <v>0</v>
      </c>
      <c r="O111" s="101">
        <f t="shared" si="31"/>
        <v>0</v>
      </c>
      <c r="P111" s="101">
        <f t="shared" si="31"/>
        <v>0</v>
      </c>
      <c r="Q111" s="101">
        <f t="shared" si="31"/>
        <v>0</v>
      </c>
      <c r="R111" s="101">
        <f t="shared" si="31"/>
        <v>0</v>
      </c>
      <c r="S111" s="101">
        <f t="shared" si="31"/>
        <v>0</v>
      </c>
      <c r="T111" s="101">
        <f t="shared" si="31"/>
        <v>0</v>
      </c>
      <c r="U111" s="101">
        <f t="shared" si="31"/>
        <v>0</v>
      </c>
      <c r="V111" s="101">
        <f t="shared" si="31"/>
        <v>0</v>
      </c>
      <c r="W111" s="101">
        <f t="shared" si="31"/>
        <v>0</v>
      </c>
      <c r="X111" s="101">
        <f t="shared" si="31"/>
        <v>0</v>
      </c>
      <c r="Y111" s="101">
        <f t="shared" si="31"/>
        <v>0</v>
      </c>
      <c r="Z111" s="101">
        <f t="shared" si="31"/>
        <v>0</v>
      </c>
      <c r="AA111" s="101">
        <f t="shared" si="31"/>
        <v>0</v>
      </c>
      <c r="AB111" s="101">
        <f t="shared" si="31"/>
        <v>0</v>
      </c>
      <c r="AC111" s="101">
        <f t="shared" si="31"/>
        <v>0</v>
      </c>
      <c r="AD111" s="101">
        <f t="shared" si="31"/>
        <v>0</v>
      </c>
      <c r="AE111" s="101">
        <f t="shared" si="31"/>
        <v>0</v>
      </c>
      <c r="AF111" s="101">
        <f t="shared" si="31"/>
        <v>0</v>
      </c>
      <c r="AG111" s="101">
        <f t="shared" si="31"/>
        <v>0</v>
      </c>
      <c r="AH111" s="101">
        <f t="shared" si="31"/>
        <v>0</v>
      </c>
      <c r="AI111" s="101">
        <f t="shared" si="31"/>
        <v>0</v>
      </c>
      <c r="AJ111" s="101">
        <f t="shared" si="31"/>
        <v>0</v>
      </c>
      <c r="AK111" s="101">
        <f t="shared" si="31"/>
        <v>0</v>
      </c>
      <c r="AL111" s="101">
        <f t="shared" si="31"/>
        <v>0</v>
      </c>
      <c r="AM111" s="101">
        <f t="shared" si="31"/>
        <v>0</v>
      </c>
      <c r="AN111" s="101">
        <f t="shared" si="31"/>
        <v>0</v>
      </c>
      <c r="AO111" s="101">
        <f t="shared" si="31"/>
        <v>0</v>
      </c>
      <c r="AP111" s="101">
        <f t="shared" si="31"/>
        <v>0</v>
      </c>
      <c r="AQ111" s="101">
        <f t="shared" si="31"/>
        <v>0</v>
      </c>
    </row>
    <row r="112" spans="1:43" ht="14.4" customHeight="1" x14ac:dyDescent="0.3">
      <c r="A112" s="76" t="str">
        <f>A83</f>
        <v>Endrings- og omstillingskostnader i privat næringsliv</v>
      </c>
      <c r="B112" s="79" t="s">
        <v>43</v>
      </c>
      <c r="C112" s="101">
        <f t="shared" ref="C112:AQ112" si="32">C86</f>
        <v>0</v>
      </c>
      <c r="D112" s="101">
        <f t="shared" si="32"/>
        <v>0</v>
      </c>
      <c r="E112" s="101">
        <f t="shared" si="32"/>
        <v>0</v>
      </c>
      <c r="F112" s="101">
        <f t="shared" si="32"/>
        <v>0</v>
      </c>
      <c r="G112" s="101">
        <f t="shared" si="32"/>
        <v>0</v>
      </c>
      <c r="H112" s="101">
        <f t="shared" si="32"/>
        <v>0</v>
      </c>
      <c r="I112" s="101">
        <f t="shared" si="32"/>
        <v>0</v>
      </c>
      <c r="J112" s="101">
        <f t="shared" si="32"/>
        <v>0</v>
      </c>
      <c r="K112" s="101">
        <f t="shared" si="32"/>
        <v>0</v>
      </c>
      <c r="L112" s="101">
        <f t="shared" si="32"/>
        <v>0</v>
      </c>
      <c r="M112" s="101">
        <f t="shared" si="32"/>
        <v>0</v>
      </c>
      <c r="N112" s="101">
        <f t="shared" si="32"/>
        <v>0</v>
      </c>
      <c r="O112" s="101">
        <f t="shared" si="32"/>
        <v>0</v>
      </c>
      <c r="P112" s="101">
        <f t="shared" si="32"/>
        <v>0</v>
      </c>
      <c r="Q112" s="101">
        <f t="shared" si="32"/>
        <v>0</v>
      </c>
      <c r="R112" s="101">
        <f t="shared" si="32"/>
        <v>0</v>
      </c>
      <c r="S112" s="101">
        <f t="shared" si="32"/>
        <v>0</v>
      </c>
      <c r="T112" s="101">
        <f t="shared" si="32"/>
        <v>0</v>
      </c>
      <c r="U112" s="101">
        <f t="shared" si="32"/>
        <v>0</v>
      </c>
      <c r="V112" s="101">
        <f t="shared" si="32"/>
        <v>0</v>
      </c>
      <c r="W112" s="101">
        <f t="shared" si="32"/>
        <v>0</v>
      </c>
      <c r="X112" s="101">
        <f t="shared" si="32"/>
        <v>0</v>
      </c>
      <c r="Y112" s="101">
        <f t="shared" si="32"/>
        <v>0</v>
      </c>
      <c r="Z112" s="101">
        <f t="shared" si="32"/>
        <v>0</v>
      </c>
      <c r="AA112" s="101">
        <f t="shared" si="32"/>
        <v>0</v>
      </c>
      <c r="AB112" s="101">
        <f t="shared" si="32"/>
        <v>0</v>
      </c>
      <c r="AC112" s="101">
        <f t="shared" si="32"/>
        <v>0</v>
      </c>
      <c r="AD112" s="101">
        <f t="shared" si="32"/>
        <v>0</v>
      </c>
      <c r="AE112" s="101">
        <f t="shared" si="32"/>
        <v>0</v>
      </c>
      <c r="AF112" s="101">
        <f t="shared" si="32"/>
        <v>0</v>
      </c>
      <c r="AG112" s="101">
        <f t="shared" si="32"/>
        <v>0</v>
      </c>
      <c r="AH112" s="101">
        <f t="shared" si="32"/>
        <v>0</v>
      </c>
      <c r="AI112" s="101">
        <f t="shared" si="32"/>
        <v>0</v>
      </c>
      <c r="AJ112" s="101">
        <f t="shared" si="32"/>
        <v>0</v>
      </c>
      <c r="AK112" s="101">
        <f t="shared" si="32"/>
        <v>0</v>
      </c>
      <c r="AL112" s="101">
        <f t="shared" si="32"/>
        <v>0</v>
      </c>
      <c r="AM112" s="101">
        <f t="shared" si="32"/>
        <v>0</v>
      </c>
      <c r="AN112" s="101">
        <f t="shared" si="32"/>
        <v>0</v>
      </c>
      <c r="AO112" s="101">
        <f t="shared" si="32"/>
        <v>0</v>
      </c>
      <c r="AP112" s="101">
        <f t="shared" si="32"/>
        <v>0</v>
      </c>
      <c r="AQ112" s="101">
        <f t="shared" si="32"/>
        <v>0</v>
      </c>
    </row>
    <row r="113" spans="1:44" ht="14.4" customHeight="1" thickBot="1" x14ac:dyDescent="0.35">
      <c r="A113" s="63" t="s">
        <v>125</v>
      </c>
      <c r="B113" s="80" t="s">
        <v>43</v>
      </c>
      <c r="C113" s="102">
        <f>SUM(C110:C112)</f>
        <v>0</v>
      </c>
      <c r="D113" s="102">
        <f t="shared" ref="D113:AQ113" si="33">SUM(D110:D112)</f>
        <v>0</v>
      </c>
      <c r="E113" s="102">
        <f t="shared" si="33"/>
        <v>0</v>
      </c>
      <c r="F113" s="102">
        <f t="shared" si="33"/>
        <v>0</v>
      </c>
      <c r="G113" s="102">
        <f t="shared" si="33"/>
        <v>0</v>
      </c>
      <c r="H113" s="102">
        <f t="shared" si="33"/>
        <v>0</v>
      </c>
      <c r="I113" s="102">
        <f t="shared" si="33"/>
        <v>0</v>
      </c>
      <c r="J113" s="102">
        <f t="shared" si="33"/>
        <v>0</v>
      </c>
      <c r="K113" s="102">
        <f t="shared" si="33"/>
        <v>0</v>
      </c>
      <c r="L113" s="102">
        <f t="shared" si="33"/>
        <v>0</v>
      </c>
      <c r="M113" s="102">
        <f t="shared" si="33"/>
        <v>0</v>
      </c>
      <c r="N113" s="102">
        <f t="shared" si="33"/>
        <v>0</v>
      </c>
      <c r="O113" s="102">
        <f t="shared" si="33"/>
        <v>0</v>
      </c>
      <c r="P113" s="102">
        <f t="shared" si="33"/>
        <v>0</v>
      </c>
      <c r="Q113" s="102">
        <f t="shared" si="33"/>
        <v>0</v>
      </c>
      <c r="R113" s="102">
        <f t="shared" si="33"/>
        <v>0</v>
      </c>
      <c r="S113" s="102">
        <f t="shared" si="33"/>
        <v>0</v>
      </c>
      <c r="T113" s="102">
        <f t="shared" si="33"/>
        <v>0</v>
      </c>
      <c r="U113" s="102">
        <f t="shared" si="33"/>
        <v>0</v>
      </c>
      <c r="V113" s="102">
        <f t="shared" si="33"/>
        <v>0</v>
      </c>
      <c r="W113" s="102">
        <f t="shared" si="33"/>
        <v>0</v>
      </c>
      <c r="X113" s="102">
        <f t="shared" si="33"/>
        <v>0</v>
      </c>
      <c r="Y113" s="102">
        <f t="shared" si="33"/>
        <v>0</v>
      </c>
      <c r="Z113" s="102">
        <f t="shared" si="33"/>
        <v>0</v>
      </c>
      <c r="AA113" s="102">
        <f t="shared" si="33"/>
        <v>0</v>
      </c>
      <c r="AB113" s="102">
        <f t="shared" si="33"/>
        <v>0</v>
      </c>
      <c r="AC113" s="102">
        <f t="shared" si="33"/>
        <v>0</v>
      </c>
      <c r="AD113" s="102">
        <f t="shared" si="33"/>
        <v>0</v>
      </c>
      <c r="AE113" s="102">
        <f t="shared" si="33"/>
        <v>0</v>
      </c>
      <c r="AF113" s="102">
        <f t="shared" si="33"/>
        <v>0</v>
      </c>
      <c r="AG113" s="102">
        <f t="shared" si="33"/>
        <v>0</v>
      </c>
      <c r="AH113" s="102">
        <f t="shared" si="33"/>
        <v>0</v>
      </c>
      <c r="AI113" s="102">
        <f t="shared" si="33"/>
        <v>0</v>
      </c>
      <c r="AJ113" s="102">
        <f t="shared" si="33"/>
        <v>0</v>
      </c>
      <c r="AK113" s="102">
        <f t="shared" si="33"/>
        <v>0</v>
      </c>
      <c r="AL113" s="102">
        <f t="shared" si="33"/>
        <v>0</v>
      </c>
      <c r="AM113" s="102">
        <f t="shared" si="33"/>
        <v>0</v>
      </c>
      <c r="AN113" s="102">
        <f t="shared" si="33"/>
        <v>0</v>
      </c>
      <c r="AO113" s="102">
        <f t="shared" si="33"/>
        <v>0</v>
      </c>
      <c r="AP113" s="102">
        <f t="shared" si="33"/>
        <v>0</v>
      </c>
      <c r="AQ113" s="135">
        <f t="shared" si="33"/>
        <v>0</v>
      </c>
    </row>
    <row r="114" spans="1:44" ht="14.4" customHeight="1" thickTop="1" x14ac:dyDescent="0.3">
      <c r="A114" s="67"/>
      <c r="B114" s="79"/>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34"/>
    </row>
    <row r="115" spans="1:44" ht="14.4" customHeight="1" x14ac:dyDescent="0.3">
      <c r="A115" s="57" t="s">
        <v>126</v>
      </c>
      <c r="B115" s="79"/>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34"/>
    </row>
    <row r="116" spans="1:44" ht="15.6" customHeight="1" x14ac:dyDescent="0.3">
      <c r="A116" s="76" t="str">
        <f>A90</f>
        <v>Endrings- og omstillingskostnader for privatpersoner</v>
      </c>
      <c r="B116" s="79" t="s">
        <v>41</v>
      </c>
      <c r="C116" s="101">
        <f t="shared" ref="C116:AQ116" si="34">C93</f>
        <v>0</v>
      </c>
      <c r="D116" s="101">
        <f t="shared" si="34"/>
        <v>0</v>
      </c>
      <c r="E116" s="101">
        <f t="shared" si="34"/>
        <v>0</v>
      </c>
      <c r="F116" s="101">
        <f t="shared" si="34"/>
        <v>0</v>
      </c>
      <c r="G116" s="101">
        <f t="shared" si="34"/>
        <v>0</v>
      </c>
      <c r="H116" s="101">
        <f t="shared" si="34"/>
        <v>0</v>
      </c>
      <c r="I116" s="101">
        <f t="shared" si="34"/>
        <v>0</v>
      </c>
      <c r="J116" s="101">
        <f t="shared" si="34"/>
        <v>0</v>
      </c>
      <c r="K116" s="101">
        <f t="shared" si="34"/>
        <v>0</v>
      </c>
      <c r="L116" s="101">
        <f t="shared" si="34"/>
        <v>0</v>
      </c>
      <c r="M116" s="101">
        <f t="shared" si="34"/>
        <v>0</v>
      </c>
      <c r="N116" s="101">
        <f t="shared" si="34"/>
        <v>0</v>
      </c>
      <c r="O116" s="101">
        <f t="shared" si="34"/>
        <v>0</v>
      </c>
      <c r="P116" s="101">
        <f t="shared" si="34"/>
        <v>0</v>
      </c>
      <c r="Q116" s="101">
        <f t="shared" si="34"/>
        <v>0</v>
      </c>
      <c r="R116" s="101">
        <f t="shared" si="34"/>
        <v>0</v>
      </c>
      <c r="S116" s="101">
        <f t="shared" si="34"/>
        <v>0</v>
      </c>
      <c r="T116" s="101">
        <f t="shared" si="34"/>
        <v>0</v>
      </c>
      <c r="U116" s="101">
        <f t="shared" si="34"/>
        <v>0</v>
      </c>
      <c r="V116" s="101">
        <f t="shared" si="34"/>
        <v>0</v>
      </c>
      <c r="W116" s="101">
        <f t="shared" si="34"/>
        <v>0</v>
      </c>
      <c r="X116" s="101">
        <f t="shared" si="34"/>
        <v>0</v>
      </c>
      <c r="Y116" s="101">
        <f t="shared" si="34"/>
        <v>0</v>
      </c>
      <c r="Z116" s="101">
        <f t="shared" si="34"/>
        <v>0</v>
      </c>
      <c r="AA116" s="101">
        <f t="shared" si="34"/>
        <v>0</v>
      </c>
      <c r="AB116" s="101">
        <f t="shared" si="34"/>
        <v>0</v>
      </c>
      <c r="AC116" s="101">
        <f t="shared" si="34"/>
        <v>0</v>
      </c>
      <c r="AD116" s="101">
        <f t="shared" si="34"/>
        <v>0</v>
      </c>
      <c r="AE116" s="101">
        <f t="shared" si="34"/>
        <v>0</v>
      </c>
      <c r="AF116" s="101">
        <f t="shared" si="34"/>
        <v>0</v>
      </c>
      <c r="AG116" s="101">
        <f t="shared" si="34"/>
        <v>0</v>
      </c>
      <c r="AH116" s="101">
        <f t="shared" si="34"/>
        <v>0</v>
      </c>
      <c r="AI116" s="101">
        <f t="shared" si="34"/>
        <v>0</v>
      </c>
      <c r="AJ116" s="101">
        <f t="shared" si="34"/>
        <v>0</v>
      </c>
      <c r="AK116" s="101">
        <f t="shared" si="34"/>
        <v>0</v>
      </c>
      <c r="AL116" s="101">
        <f t="shared" si="34"/>
        <v>0</v>
      </c>
      <c r="AM116" s="101">
        <f t="shared" si="34"/>
        <v>0</v>
      </c>
      <c r="AN116" s="101">
        <f t="shared" si="34"/>
        <v>0</v>
      </c>
      <c r="AO116" s="101">
        <f t="shared" si="34"/>
        <v>0</v>
      </c>
      <c r="AP116" s="101">
        <f t="shared" si="34"/>
        <v>0</v>
      </c>
      <c r="AQ116" s="101">
        <f t="shared" si="34"/>
        <v>0</v>
      </c>
    </row>
    <row r="117" spans="1:44" ht="14.4" customHeight="1" thickBot="1" x14ac:dyDescent="0.35">
      <c r="A117" s="63" t="s">
        <v>127</v>
      </c>
      <c r="B117" s="80" t="s">
        <v>43</v>
      </c>
      <c r="C117" s="102">
        <f>SUM(C116:C116)</f>
        <v>0</v>
      </c>
      <c r="D117" s="102">
        <f t="shared" ref="D117:AQ117" si="35">SUM(D116:D116)</f>
        <v>0</v>
      </c>
      <c r="E117" s="102">
        <f t="shared" si="35"/>
        <v>0</v>
      </c>
      <c r="F117" s="102">
        <f t="shared" si="35"/>
        <v>0</v>
      </c>
      <c r="G117" s="102">
        <f t="shared" si="35"/>
        <v>0</v>
      </c>
      <c r="H117" s="102">
        <f t="shared" si="35"/>
        <v>0</v>
      </c>
      <c r="I117" s="102">
        <f t="shared" si="35"/>
        <v>0</v>
      </c>
      <c r="J117" s="102">
        <f t="shared" si="35"/>
        <v>0</v>
      </c>
      <c r="K117" s="102">
        <f t="shared" si="35"/>
        <v>0</v>
      </c>
      <c r="L117" s="102">
        <f t="shared" si="35"/>
        <v>0</v>
      </c>
      <c r="M117" s="102">
        <f t="shared" si="35"/>
        <v>0</v>
      </c>
      <c r="N117" s="102">
        <f t="shared" si="35"/>
        <v>0</v>
      </c>
      <c r="O117" s="102">
        <f t="shared" si="35"/>
        <v>0</v>
      </c>
      <c r="P117" s="102">
        <f t="shared" si="35"/>
        <v>0</v>
      </c>
      <c r="Q117" s="102">
        <f t="shared" si="35"/>
        <v>0</v>
      </c>
      <c r="R117" s="102">
        <f t="shared" si="35"/>
        <v>0</v>
      </c>
      <c r="S117" s="102">
        <f t="shared" si="35"/>
        <v>0</v>
      </c>
      <c r="T117" s="102">
        <f t="shared" si="35"/>
        <v>0</v>
      </c>
      <c r="U117" s="102">
        <f t="shared" si="35"/>
        <v>0</v>
      </c>
      <c r="V117" s="102">
        <f t="shared" si="35"/>
        <v>0</v>
      </c>
      <c r="W117" s="102">
        <f t="shared" si="35"/>
        <v>0</v>
      </c>
      <c r="X117" s="102">
        <f t="shared" si="35"/>
        <v>0</v>
      </c>
      <c r="Y117" s="102">
        <f t="shared" si="35"/>
        <v>0</v>
      </c>
      <c r="Z117" s="102">
        <f t="shared" si="35"/>
        <v>0</v>
      </c>
      <c r="AA117" s="102">
        <f t="shared" si="35"/>
        <v>0</v>
      </c>
      <c r="AB117" s="102">
        <f t="shared" si="35"/>
        <v>0</v>
      </c>
      <c r="AC117" s="102">
        <f t="shared" si="35"/>
        <v>0</v>
      </c>
      <c r="AD117" s="102">
        <f t="shared" si="35"/>
        <v>0</v>
      </c>
      <c r="AE117" s="102">
        <f t="shared" si="35"/>
        <v>0</v>
      </c>
      <c r="AF117" s="102">
        <f t="shared" si="35"/>
        <v>0</v>
      </c>
      <c r="AG117" s="102">
        <f t="shared" si="35"/>
        <v>0</v>
      </c>
      <c r="AH117" s="102">
        <f t="shared" si="35"/>
        <v>0</v>
      </c>
      <c r="AI117" s="102">
        <f t="shared" si="35"/>
        <v>0</v>
      </c>
      <c r="AJ117" s="102">
        <f t="shared" si="35"/>
        <v>0</v>
      </c>
      <c r="AK117" s="102">
        <f t="shared" si="35"/>
        <v>0</v>
      </c>
      <c r="AL117" s="102">
        <f t="shared" si="35"/>
        <v>0</v>
      </c>
      <c r="AM117" s="102">
        <f t="shared" si="35"/>
        <v>0</v>
      </c>
      <c r="AN117" s="102">
        <f t="shared" si="35"/>
        <v>0</v>
      </c>
      <c r="AO117" s="102">
        <f t="shared" si="35"/>
        <v>0</v>
      </c>
      <c r="AP117" s="102">
        <f t="shared" si="35"/>
        <v>0</v>
      </c>
      <c r="AQ117" s="135">
        <f t="shared" si="35"/>
        <v>0</v>
      </c>
    </row>
    <row r="118" spans="1:44" ht="15" thickTop="1" x14ac:dyDescent="0.3">
      <c r="A118" s="129"/>
      <c r="B118" s="79"/>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56"/>
    </row>
    <row r="119" spans="1:44" s="5" customFormat="1" x14ac:dyDescent="0.3">
      <c r="A119" s="132" t="s">
        <v>128</v>
      </c>
      <c r="B119" s="130" t="s">
        <v>41</v>
      </c>
      <c r="C119" s="131">
        <f t="shared" ref="C119:AQ119" si="36">C30+C38+C47+C56+C63+C73</f>
        <v>3271523.4000000004</v>
      </c>
      <c r="D119" s="131">
        <f t="shared" si="36"/>
        <v>7903920.6229387894</v>
      </c>
      <c r="E119" s="131">
        <f t="shared" si="36"/>
        <v>16345693.423716104</v>
      </c>
      <c r="F119" s="131">
        <f t="shared" si="36"/>
        <v>21558126.737417251</v>
      </c>
      <c r="G119" s="131">
        <f t="shared" si="36"/>
        <v>28365606.663651574</v>
      </c>
      <c r="H119" s="131">
        <f t="shared" si="36"/>
        <v>33747406.168284208</v>
      </c>
      <c r="I119" s="131">
        <f t="shared" si="36"/>
        <v>6625519.1453957353</v>
      </c>
      <c r="J119" s="131">
        <f t="shared" si="36"/>
        <v>6673483.9150858801</v>
      </c>
      <c r="K119" s="131">
        <f t="shared" si="36"/>
        <v>6721973.8017819971</v>
      </c>
      <c r="L119" s="131">
        <f t="shared" si="36"/>
        <v>6770982.2680051634</v>
      </c>
      <c r="M119" s="131">
        <f t="shared" si="36"/>
        <v>6820433.0602892302</v>
      </c>
      <c r="N119" s="131">
        <f t="shared" si="36"/>
        <v>6870270.6102729887</v>
      </c>
      <c r="O119" s="131">
        <f t="shared" si="36"/>
        <v>0</v>
      </c>
      <c r="P119" s="131">
        <f t="shared" si="36"/>
        <v>0</v>
      </c>
      <c r="Q119" s="131">
        <f t="shared" si="36"/>
        <v>0</v>
      </c>
      <c r="R119" s="131">
        <f t="shared" si="36"/>
        <v>0</v>
      </c>
      <c r="S119" s="131">
        <f t="shared" si="36"/>
        <v>0</v>
      </c>
      <c r="T119" s="131">
        <f t="shared" si="36"/>
        <v>0</v>
      </c>
      <c r="U119" s="131">
        <f t="shared" si="36"/>
        <v>0</v>
      </c>
      <c r="V119" s="131">
        <f t="shared" si="36"/>
        <v>0</v>
      </c>
      <c r="W119" s="131">
        <f t="shared" si="36"/>
        <v>0</v>
      </c>
      <c r="X119" s="131">
        <f t="shared" si="36"/>
        <v>0</v>
      </c>
      <c r="Y119" s="131">
        <f t="shared" si="36"/>
        <v>0</v>
      </c>
      <c r="Z119" s="131">
        <f t="shared" si="36"/>
        <v>0</v>
      </c>
      <c r="AA119" s="131">
        <f t="shared" si="36"/>
        <v>0</v>
      </c>
      <c r="AB119" s="131">
        <f t="shared" si="36"/>
        <v>0</v>
      </c>
      <c r="AC119" s="131">
        <f t="shared" si="36"/>
        <v>0</v>
      </c>
      <c r="AD119" s="131">
        <f t="shared" si="36"/>
        <v>0</v>
      </c>
      <c r="AE119" s="131">
        <f t="shared" si="36"/>
        <v>0</v>
      </c>
      <c r="AF119" s="131">
        <f t="shared" si="36"/>
        <v>0</v>
      </c>
      <c r="AG119" s="131">
        <f t="shared" si="36"/>
        <v>0</v>
      </c>
      <c r="AH119" s="131">
        <f t="shared" si="36"/>
        <v>0</v>
      </c>
      <c r="AI119" s="131">
        <f t="shared" si="36"/>
        <v>0</v>
      </c>
      <c r="AJ119" s="131">
        <f t="shared" si="36"/>
        <v>0</v>
      </c>
      <c r="AK119" s="131">
        <f t="shared" si="36"/>
        <v>0</v>
      </c>
      <c r="AL119" s="131">
        <f t="shared" si="36"/>
        <v>0</v>
      </c>
      <c r="AM119" s="131">
        <f t="shared" si="36"/>
        <v>0</v>
      </c>
      <c r="AN119" s="131">
        <f t="shared" si="36"/>
        <v>0</v>
      </c>
      <c r="AO119" s="131">
        <f t="shared" si="36"/>
        <v>0</v>
      </c>
      <c r="AP119" s="131">
        <f t="shared" si="36"/>
        <v>0</v>
      </c>
      <c r="AQ119" s="131">
        <f t="shared" si="36"/>
        <v>0</v>
      </c>
      <c r="AR119" s="24"/>
    </row>
    <row r="120" spans="1:44" ht="15" thickBot="1" x14ac:dyDescent="0.35">
      <c r="A120" s="70"/>
      <c r="B120" s="8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2"/>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27" id="{99507DEA-7739-4563-8308-2A725FC171FB}">
            <xm:f>C$4&lt;='Generelle forutsetninger'!$B$13</xm:f>
            <x14:dxf>
              <fill>
                <patternFill>
                  <bgColor rgb="FF92D050"/>
                </patternFill>
              </fill>
            </x14:dxf>
          </x14:cfRule>
          <xm:sqref>E9:AQ9 C78:AQ78 C81:AQ81 C84:AQ85 C91:AQ92 C66:AQ66 Q59:AQ60 C5:AQ7 C12:AQ14 C20:AQ21 C17:AQ18 C59:O60 C70:AQ70 C41:AQ44 C33:AQ35</xm:sqref>
        </x14:conditionalFormatting>
        <x14:conditionalFormatting xmlns:xm="http://schemas.microsoft.com/office/excel/2006/main">
          <x14:cfRule type="expression" priority="11" id="{E27D8D3E-3E93-4EE3-87F5-D69D14E759FE}">
            <xm:f>C$4&lt;='Generelle forutsetninger'!$B$13</xm:f>
            <x14:dxf>
              <fill>
                <patternFill>
                  <bgColor rgb="FF92D050"/>
                </patternFill>
              </fill>
            </x14:dxf>
          </x14:cfRule>
          <xm:sqref>C52:AQ53</xm:sqref>
        </x14:conditionalFormatting>
        <x14:conditionalFormatting xmlns:xm="http://schemas.microsoft.com/office/excel/2006/main">
          <x14:cfRule type="expression" priority="7" id="{E0FEF5B7-5269-44F6-AF4A-538835E1F9D9}">
            <xm:f>P$4&lt;='Generelle forutsetninger'!$B$13</xm:f>
            <x14:dxf>
              <fill>
                <patternFill>
                  <bgColor rgb="FF92D050"/>
                </patternFill>
              </fill>
            </x14:dxf>
          </x14:cfRule>
          <xm:sqref>P59:P60</xm:sqref>
        </x14:conditionalFormatting>
        <x14:conditionalFormatting xmlns:xm="http://schemas.microsoft.com/office/excel/2006/main">
          <x14:cfRule type="expression" priority="6" id="{53D9BA66-4E0A-4D70-B89C-89C11DD9CBDA}">
            <xm:f>C$4&lt;='Generelle forutsetninger'!$B$13</xm:f>
            <x14:dxf>
              <fill>
                <patternFill>
                  <bgColor rgb="FF92D050"/>
                </patternFill>
              </fill>
            </x14:dxf>
          </x14:cfRule>
          <xm:sqref>C19:AQ19</xm:sqref>
        </x14:conditionalFormatting>
        <x14:conditionalFormatting xmlns:xm="http://schemas.microsoft.com/office/excel/2006/main">
          <x14:cfRule type="expression" priority="5" id="{9F562269-A75F-43EA-BA07-A3B43AE0CAEF}">
            <xm:f>C$4&lt;='Generelle forutsetninger'!$B$13</xm:f>
            <x14:dxf>
              <fill>
                <patternFill>
                  <bgColor rgb="FF92D050"/>
                </patternFill>
              </fill>
            </x14:dxf>
          </x14:cfRule>
          <xm:sqref>C68 I68:AQ68</xm:sqref>
        </x14:conditionalFormatting>
        <x14:conditionalFormatting xmlns:xm="http://schemas.microsoft.com/office/excel/2006/main">
          <x14:cfRule type="expression" priority="4" id="{D853519A-8A15-4A23-98B7-850757ADEC08}">
            <xm:f>C$4&lt;='Generelle forutsetninger'!$B$13</xm:f>
            <x14:dxf>
              <fill>
                <patternFill>
                  <bgColor rgb="FF92D050"/>
                </patternFill>
              </fill>
            </x14:dxf>
          </x14:cfRule>
          <xm:sqref>C67:AQ67</xm:sqref>
        </x14:conditionalFormatting>
        <x14:conditionalFormatting xmlns:xm="http://schemas.microsoft.com/office/excel/2006/main">
          <x14:cfRule type="expression" priority="3" id="{C3DF0E06-07FA-41B2-9144-9731F0ADAF84}">
            <xm:f>C$4&lt;='Generelle forutsetninger'!$B$13</xm:f>
            <x14:dxf>
              <fill>
                <patternFill>
                  <bgColor rgb="FF92D050"/>
                </patternFill>
              </fill>
            </x14:dxf>
          </x14:cfRule>
          <xm:sqref>C69:AQ69</xm:sqref>
        </x14:conditionalFormatting>
        <x14:conditionalFormatting xmlns:xm="http://schemas.microsoft.com/office/excel/2006/main">
          <x14:cfRule type="expression" priority="2" id="{87EA523A-F4FE-45E1-B38E-2A8DA29CF04E}">
            <xm:f>D$4&lt;='Generelle forutsetninger'!$B$13</xm:f>
            <x14:dxf>
              <fill>
                <patternFill>
                  <bgColor rgb="FF92D050"/>
                </patternFill>
              </fill>
            </x14:dxf>
          </x14:cfRule>
          <xm:sqref>D68:H68</xm:sqref>
        </x14:conditionalFormatting>
        <x14:conditionalFormatting xmlns:xm="http://schemas.microsoft.com/office/excel/2006/main">
          <x14:cfRule type="expression" priority="1" id="{DC46B36E-9D7E-4FA3-B386-1E283C705781}">
            <xm:f>C$4&lt;='Generelle forutsetninger'!$B$13</xm:f>
            <x14:dxf>
              <fill>
                <patternFill>
                  <bgColor rgb="FF92D050"/>
                </patternFill>
              </fill>
            </x14:dxf>
          </x14:cfRule>
          <xm:sqref>C9:D9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zoomScale="90" zoomScaleNormal="90" workbookViewId="0">
      <pane ySplit="2" topLeftCell="A36" activePane="bottomLeft" state="frozen"/>
      <selection pane="bottomLeft" activeCell="C58" sqref="C58:N58"/>
    </sheetView>
  </sheetViews>
  <sheetFormatPr baseColWidth="10" defaultColWidth="13" defaultRowHeight="14.4" x14ac:dyDescent="0.3"/>
  <cols>
    <col min="1" max="1" width="58.33203125" style="39" bestFit="1" customWidth="1"/>
    <col min="2" max="2" width="18.88671875" style="39" customWidth="1"/>
    <col min="3" max="42" width="18.88671875" style="35" customWidth="1"/>
    <col min="43" max="43" width="8.88671875" style="35" bestFit="1" customWidth="1"/>
    <col min="44" max="44" width="4.44140625" style="36" customWidth="1"/>
    <col min="45" max="16384" width="13" style="31"/>
  </cols>
  <sheetData>
    <row r="1" spans="1:43" x14ac:dyDescent="0.3">
      <c r="A1" s="93" t="s">
        <v>129</v>
      </c>
    </row>
    <row r="2" spans="1:43" x14ac:dyDescent="0.3">
      <c r="A2" s="38" t="str">
        <f>'Registrer nyttevirkninger'!A98</f>
        <v>Nyttevirkninger i virksomheten</v>
      </c>
      <c r="B2" s="38" t="str">
        <f>'Registrer nyttevirkninger'!B98</f>
        <v>Tallformat</v>
      </c>
      <c r="C2" s="37">
        <f>'Generelle forutsetninger'!B7</f>
        <v>2017</v>
      </c>
      <c r="D2" s="37">
        <f>C2+1</f>
        <v>2018</v>
      </c>
      <c r="E2" s="37">
        <f t="shared" ref="E2:AQ2" si="0">D2+1</f>
        <v>2019</v>
      </c>
      <c r="F2" s="37">
        <f t="shared" si="0"/>
        <v>2020</v>
      </c>
      <c r="G2" s="37">
        <f t="shared" si="0"/>
        <v>2021</v>
      </c>
      <c r="H2" s="37">
        <f t="shared" si="0"/>
        <v>2022</v>
      </c>
      <c r="I2" s="37">
        <f t="shared" si="0"/>
        <v>2023</v>
      </c>
      <c r="J2" s="37">
        <f t="shared" si="0"/>
        <v>2024</v>
      </c>
      <c r="K2" s="37">
        <f t="shared" si="0"/>
        <v>2025</v>
      </c>
      <c r="L2" s="37">
        <f t="shared" si="0"/>
        <v>2026</v>
      </c>
      <c r="M2" s="37">
        <f t="shared" si="0"/>
        <v>2027</v>
      </c>
      <c r="N2" s="37">
        <f t="shared" si="0"/>
        <v>2028</v>
      </c>
      <c r="O2" s="37">
        <f t="shared" si="0"/>
        <v>2029</v>
      </c>
      <c r="P2" s="37">
        <f t="shared" si="0"/>
        <v>2030</v>
      </c>
      <c r="Q2" s="37">
        <f t="shared" si="0"/>
        <v>2031</v>
      </c>
      <c r="R2" s="37">
        <f t="shared" si="0"/>
        <v>2032</v>
      </c>
      <c r="S2" s="37">
        <f t="shared" si="0"/>
        <v>2033</v>
      </c>
      <c r="T2" s="37">
        <f t="shared" si="0"/>
        <v>2034</v>
      </c>
      <c r="U2" s="37">
        <f t="shared" si="0"/>
        <v>2035</v>
      </c>
      <c r="V2" s="37">
        <f t="shared" si="0"/>
        <v>2036</v>
      </c>
      <c r="W2" s="37">
        <f t="shared" si="0"/>
        <v>2037</v>
      </c>
      <c r="X2" s="37">
        <f t="shared" si="0"/>
        <v>2038</v>
      </c>
      <c r="Y2" s="37">
        <f t="shared" si="0"/>
        <v>2039</v>
      </c>
      <c r="Z2" s="37">
        <f t="shared" si="0"/>
        <v>2040</v>
      </c>
      <c r="AA2" s="37">
        <f t="shared" si="0"/>
        <v>2041</v>
      </c>
      <c r="AB2" s="37">
        <f t="shared" si="0"/>
        <v>2042</v>
      </c>
      <c r="AC2" s="37">
        <f t="shared" si="0"/>
        <v>2043</v>
      </c>
      <c r="AD2" s="37">
        <f t="shared" si="0"/>
        <v>2044</v>
      </c>
      <c r="AE2" s="37">
        <f t="shared" si="0"/>
        <v>2045</v>
      </c>
      <c r="AF2" s="37">
        <f t="shared" si="0"/>
        <v>2046</v>
      </c>
      <c r="AG2" s="37">
        <f t="shared" si="0"/>
        <v>2047</v>
      </c>
      <c r="AH2" s="37">
        <f t="shared" si="0"/>
        <v>2048</v>
      </c>
      <c r="AI2" s="37">
        <f t="shared" si="0"/>
        <v>2049</v>
      </c>
      <c r="AJ2" s="37">
        <f t="shared" si="0"/>
        <v>2050</v>
      </c>
      <c r="AK2" s="37">
        <f t="shared" si="0"/>
        <v>2051</v>
      </c>
      <c r="AL2" s="37">
        <f t="shared" si="0"/>
        <v>2052</v>
      </c>
      <c r="AM2" s="37">
        <f t="shared" si="0"/>
        <v>2053</v>
      </c>
      <c r="AN2" s="37">
        <f t="shared" si="0"/>
        <v>2054</v>
      </c>
      <c r="AO2" s="37">
        <f t="shared" si="0"/>
        <v>2055</v>
      </c>
      <c r="AP2" s="37">
        <f t="shared" si="0"/>
        <v>2056</v>
      </c>
      <c r="AQ2" s="37">
        <f t="shared" si="0"/>
        <v>2057</v>
      </c>
    </row>
    <row r="3" spans="1:43" x14ac:dyDescent="0.3">
      <c r="A3" s="88" t="str">
        <f>'Registrer nyttevirkninger'!A99</f>
        <v>Tidsbesparelse i virksomheten</v>
      </c>
      <c r="B3" s="88" t="str">
        <f>'Registrer nyttevirkninger'!B99</f>
        <v>I kroner</v>
      </c>
      <c r="C3" s="43">
        <f>'Registrer nyttevirkninger'!C99</f>
        <v>0</v>
      </c>
      <c r="D3" s="43">
        <f>'Registrer nyttevirkninger'!D99</f>
        <v>0</v>
      </c>
      <c r="E3" s="43">
        <f>'Registrer nyttevirkninger'!E99</f>
        <v>0</v>
      </c>
      <c r="F3" s="43">
        <f>'Registrer nyttevirkninger'!F99</f>
        <v>0</v>
      </c>
      <c r="G3" s="43">
        <f>'Registrer nyttevirkninger'!G99</f>
        <v>0</v>
      </c>
      <c r="H3" s="43">
        <f>'Registrer nyttevirkninger'!H99</f>
        <v>0</v>
      </c>
      <c r="I3" s="43">
        <f>'Registrer nyttevirkninger'!I99</f>
        <v>0</v>
      </c>
      <c r="J3" s="43">
        <f>'Registrer nyttevirkninger'!J99</f>
        <v>0</v>
      </c>
      <c r="K3" s="43">
        <f>'Registrer nyttevirkninger'!K99</f>
        <v>0</v>
      </c>
      <c r="L3" s="43">
        <f>'Registrer nyttevirkninger'!L99</f>
        <v>0</v>
      </c>
      <c r="M3" s="43">
        <f>'Registrer nyttevirkninger'!M99</f>
        <v>0</v>
      </c>
      <c r="N3" s="43">
        <f>'Registrer nyttevirkninger'!N99</f>
        <v>0</v>
      </c>
      <c r="O3" s="43">
        <f>'Registrer nyttevirkninger'!O99</f>
        <v>0</v>
      </c>
      <c r="P3" s="43">
        <f>'Registrer nyttevirkninger'!P99</f>
        <v>0</v>
      </c>
      <c r="Q3" s="43">
        <f>'Registrer nyttevirkninger'!Q99</f>
        <v>0</v>
      </c>
      <c r="R3" s="43">
        <f>'Registrer nyttevirkninger'!R99</f>
        <v>0</v>
      </c>
      <c r="S3" s="43">
        <f>'Registrer nyttevirkninger'!S99</f>
        <v>0</v>
      </c>
      <c r="T3" s="43">
        <f>'Registrer nyttevirkninger'!T99</f>
        <v>0</v>
      </c>
      <c r="U3" s="43">
        <f>'Registrer nyttevirkninger'!U99</f>
        <v>0</v>
      </c>
      <c r="V3" s="43">
        <f>'Registrer nyttevirkninger'!V99</f>
        <v>0</v>
      </c>
      <c r="W3" s="43">
        <f>'Registrer nyttevirkninger'!W99</f>
        <v>0</v>
      </c>
      <c r="X3" s="43">
        <f>'Registrer nyttevirkninger'!X99</f>
        <v>0</v>
      </c>
      <c r="Y3" s="43">
        <f>'Registrer nyttevirkninger'!Y99</f>
        <v>0</v>
      </c>
      <c r="Z3" s="43">
        <f>'Registrer nyttevirkninger'!Z99</f>
        <v>0</v>
      </c>
      <c r="AA3" s="43">
        <f>'Registrer nyttevirkninger'!AA99</f>
        <v>0</v>
      </c>
      <c r="AB3" s="43">
        <f>'Registrer nyttevirkninger'!AB99</f>
        <v>0</v>
      </c>
      <c r="AC3" s="43">
        <f>'Registrer nyttevirkninger'!AC99</f>
        <v>0</v>
      </c>
      <c r="AD3" s="43">
        <f>'Registrer nyttevirkninger'!AD99</f>
        <v>0</v>
      </c>
      <c r="AE3" s="43">
        <f>'Registrer nyttevirkninger'!AE99</f>
        <v>0</v>
      </c>
      <c r="AF3" s="43">
        <f>'Registrer nyttevirkninger'!AF99</f>
        <v>0</v>
      </c>
      <c r="AG3" s="43">
        <f>'Registrer nyttevirkninger'!AG99</f>
        <v>0</v>
      </c>
      <c r="AH3" s="43">
        <f>'Registrer nyttevirkninger'!AH99</f>
        <v>0</v>
      </c>
      <c r="AI3" s="43">
        <f>'Registrer nyttevirkninger'!AI99</f>
        <v>0</v>
      </c>
      <c r="AJ3" s="43">
        <f>'Registrer nyttevirkninger'!AJ99</f>
        <v>0</v>
      </c>
      <c r="AK3" s="43">
        <f>'Registrer nyttevirkninger'!AK99</f>
        <v>0</v>
      </c>
      <c r="AL3" s="43">
        <f>'Registrer nyttevirkninger'!AL99</f>
        <v>0</v>
      </c>
      <c r="AM3" s="43">
        <f>'Registrer nyttevirkninger'!AM99</f>
        <v>0</v>
      </c>
      <c r="AN3" s="43">
        <f>'Registrer nyttevirkninger'!AN99</f>
        <v>0</v>
      </c>
      <c r="AO3" s="43">
        <f>'Registrer nyttevirkninger'!AO99</f>
        <v>0</v>
      </c>
      <c r="AP3" s="43">
        <f>'Registrer nyttevirkninger'!AP99</f>
        <v>0</v>
      </c>
      <c r="AQ3" s="43">
        <f>'Registrer nyttevirkninger'!AQ99</f>
        <v>0</v>
      </c>
    </row>
    <row r="4" spans="1:43" x14ac:dyDescent="0.3">
      <c r="A4" s="88" t="str">
        <f>'Registrer nyttevirkninger'!A100</f>
        <v>Reduksjon i drift- og vedlikeholdskostnader</v>
      </c>
      <c r="B4" s="88" t="str">
        <f>'Registrer nyttevirkninger'!B100</f>
        <v>"</v>
      </c>
      <c r="C4" s="43">
        <f>'Registrer nyttevirkninger'!C100</f>
        <v>0</v>
      </c>
      <c r="D4" s="43">
        <f>'Registrer nyttevirkninger'!D100</f>
        <v>0</v>
      </c>
      <c r="E4" s="43">
        <f>'Registrer nyttevirkninger'!E100</f>
        <v>0</v>
      </c>
      <c r="F4" s="43">
        <f>'Registrer nyttevirkninger'!F100</f>
        <v>0</v>
      </c>
      <c r="G4" s="43">
        <f>'Registrer nyttevirkninger'!G100</f>
        <v>0</v>
      </c>
      <c r="H4" s="43">
        <f>'Registrer nyttevirkninger'!H100</f>
        <v>0</v>
      </c>
      <c r="I4" s="43">
        <f>'Registrer nyttevirkninger'!I100</f>
        <v>0</v>
      </c>
      <c r="J4" s="43">
        <f>'Registrer nyttevirkninger'!J100</f>
        <v>0</v>
      </c>
      <c r="K4" s="43">
        <f>'Registrer nyttevirkninger'!K100</f>
        <v>0</v>
      </c>
      <c r="L4" s="43">
        <f>'Registrer nyttevirkninger'!L100</f>
        <v>0</v>
      </c>
      <c r="M4" s="43">
        <f>'Registrer nyttevirkninger'!M100</f>
        <v>0</v>
      </c>
      <c r="N4" s="43">
        <f>'Registrer nyttevirkninger'!N100</f>
        <v>0</v>
      </c>
      <c r="O4" s="43">
        <f>'Registrer nyttevirkninger'!O100</f>
        <v>0</v>
      </c>
      <c r="P4" s="43">
        <f>'Registrer nyttevirkninger'!P100</f>
        <v>0</v>
      </c>
      <c r="Q4" s="43">
        <f>'Registrer nyttevirkninger'!Q100</f>
        <v>0</v>
      </c>
      <c r="R4" s="43">
        <f>'Registrer nyttevirkninger'!R100</f>
        <v>0</v>
      </c>
      <c r="S4" s="43">
        <f>'Registrer nyttevirkninger'!S100</f>
        <v>0</v>
      </c>
      <c r="T4" s="43">
        <f>'Registrer nyttevirkninger'!T100</f>
        <v>0</v>
      </c>
      <c r="U4" s="43">
        <f>'Registrer nyttevirkninger'!U100</f>
        <v>0</v>
      </c>
      <c r="V4" s="43">
        <f>'Registrer nyttevirkninger'!V100</f>
        <v>0</v>
      </c>
      <c r="W4" s="43">
        <f>'Registrer nyttevirkninger'!W100</f>
        <v>0</v>
      </c>
      <c r="X4" s="43">
        <f>'Registrer nyttevirkninger'!X100</f>
        <v>0</v>
      </c>
      <c r="Y4" s="43">
        <f>'Registrer nyttevirkninger'!Y100</f>
        <v>0</v>
      </c>
      <c r="Z4" s="43">
        <f>'Registrer nyttevirkninger'!Z100</f>
        <v>0</v>
      </c>
      <c r="AA4" s="43">
        <f>'Registrer nyttevirkninger'!AA100</f>
        <v>0</v>
      </c>
      <c r="AB4" s="43">
        <f>'Registrer nyttevirkninger'!AB100</f>
        <v>0</v>
      </c>
      <c r="AC4" s="43">
        <f>'Registrer nyttevirkninger'!AC100</f>
        <v>0</v>
      </c>
      <c r="AD4" s="43">
        <f>'Registrer nyttevirkninger'!AD100</f>
        <v>0</v>
      </c>
      <c r="AE4" s="43">
        <f>'Registrer nyttevirkninger'!AE100</f>
        <v>0</v>
      </c>
      <c r="AF4" s="43">
        <f>'Registrer nyttevirkninger'!AF100</f>
        <v>0</v>
      </c>
      <c r="AG4" s="43">
        <f>'Registrer nyttevirkninger'!AG100</f>
        <v>0</v>
      </c>
      <c r="AH4" s="43">
        <f>'Registrer nyttevirkninger'!AH100</f>
        <v>0</v>
      </c>
      <c r="AI4" s="43">
        <f>'Registrer nyttevirkninger'!AI100</f>
        <v>0</v>
      </c>
      <c r="AJ4" s="43">
        <f>'Registrer nyttevirkninger'!AJ100</f>
        <v>0</v>
      </c>
      <c r="AK4" s="43">
        <f>'Registrer nyttevirkninger'!AK100</f>
        <v>0</v>
      </c>
      <c r="AL4" s="43">
        <f>'Registrer nyttevirkninger'!AL100</f>
        <v>0</v>
      </c>
      <c r="AM4" s="43">
        <f>'Registrer nyttevirkninger'!AM100</f>
        <v>0</v>
      </c>
      <c r="AN4" s="43">
        <f>'Registrer nyttevirkninger'!AN100</f>
        <v>0</v>
      </c>
      <c r="AO4" s="43">
        <f>'Registrer nyttevirkninger'!AO100</f>
        <v>0</v>
      </c>
      <c r="AP4" s="43">
        <f>'Registrer nyttevirkninger'!AP100</f>
        <v>0</v>
      </c>
      <c r="AQ4" s="43">
        <f>'Registrer nyttevirkninger'!AQ100</f>
        <v>0</v>
      </c>
    </row>
    <row r="5" spans="1:43" x14ac:dyDescent="0.3">
      <c r="A5" s="89" t="str">
        <f>'Registrer nyttevirkninger'!A101</f>
        <v>Sum nytte- kommunene</v>
      </c>
      <c r="B5" s="89" t="str">
        <f>'Registrer nyttevirkninger'!B101</f>
        <v>"</v>
      </c>
      <c r="C5" s="45">
        <f t="shared" ref="C5:AQ5" si="1">SUM(C3:C4)</f>
        <v>0</v>
      </c>
      <c r="D5" s="45">
        <f t="shared" si="1"/>
        <v>0</v>
      </c>
      <c r="E5" s="45">
        <f t="shared" si="1"/>
        <v>0</v>
      </c>
      <c r="F5" s="45">
        <f t="shared" si="1"/>
        <v>0</v>
      </c>
      <c r="G5" s="45">
        <f t="shared" si="1"/>
        <v>0</v>
      </c>
      <c r="H5" s="45">
        <f t="shared" si="1"/>
        <v>0</v>
      </c>
      <c r="I5" s="45">
        <f t="shared" si="1"/>
        <v>0</v>
      </c>
      <c r="J5" s="45">
        <f t="shared" si="1"/>
        <v>0</v>
      </c>
      <c r="K5" s="45">
        <f t="shared" si="1"/>
        <v>0</v>
      </c>
      <c r="L5" s="45">
        <f t="shared" si="1"/>
        <v>0</v>
      </c>
      <c r="M5" s="45">
        <f t="shared" si="1"/>
        <v>0</v>
      </c>
      <c r="N5" s="45">
        <f t="shared" si="1"/>
        <v>0</v>
      </c>
      <c r="O5" s="45">
        <f t="shared" si="1"/>
        <v>0</v>
      </c>
      <c r="P5" s="45">
        <f t="shared" si="1"/>
        <v>0</v>
      </c>
      <c r="Q5" s="45">
        <f t="shared" si="1"/>
        <v>0</v>
      </c>
      <c r="R5" s="45">
        <f t="shared" si="1"/>
        <v>0</v>
      </c>
      <c r="S5" s="45">
        <f t="shared" si="1"/>
        <v>0</v>
      </c>
      <c r="T5" s="45">
        <f t="shared" si="1"/>
        <v>0</v>
      </c>
      <c r="U5" s="45">
        <f t="shared" si="1"/>
        <v>0</v>
      </c>
      <c r="V5" s="45">
        <f t="shared" si="1"/>
        <v>0</v>
      </c>
      <c r="W5" s="45">
        <f t="shared" si="1"/>
        <v>0</v>
      </c>
      <c r="X5" s="45">
        <f t="shared" si="1"/>
        <v>0</v>
      </c>
      <c r="Y5" s="45">
        <f t="shared" si="1"/>
        <v>0</v>
      </c>
      <c r="Z5" s="45">
        <f t="shared" si="1"/>
        <v>0</v>
      </c>
      <c r="AA5" s="45">
        <f t="shared" si="1"/>
        <v>0</v>
      </c>
      <c r="AB5" s="45">
        <f t="shared" si="1"/>
        <v>0</v>
      </c>
      <c r="AC5" s="45">
        <f t="shared" si="1"/>
        <v>0</v>
      </c>
      <c r="AD5" s="45">
        <f t="shared" si="1"/>
        <v>0</v>
      </c>
      <c r="AE5" s="45">
        <f t="shared" si="1"/>
        <v>0</v>
      </c>
      <c r="AF5" s="45">
        <f t="shared" si="1"/>
        <v>0</v>
      </c>
      <c r="AG5" s="45">
        <f t="shared" si="1"/>
        <v>0</v>
      </c>
      <c r="AH5" s="45">
        <f t="shared" si="1"/>
        <v>0</v>
      </c>
      <c r="AI5" s="45">
        <f t="shared" si="1"/>
        <v>0</v>
      </c>
      <c r="AJ5" s="45">
        <f t="shared" si="1"/>
        <v>0</v>
      </c>
      <c r="AK5" s="45">
        <f t="shared" si="1"/>
        <v>0</v>
      </c>
      <c r="AL5" s="45">
        <f t="shared" si="1"/>
        <v>0</v>
      </c>
      <c r="AM5" s="45">
        <f t="shared" si="1"/>
        <v>0</v>
      </c>
      <c r="AN5" s="45">
        <f t="shared" si="1"/>
        <v>0</v>
      </c>
      <c r="AO5" s="45">
        <f t="shared" si="1"/>
        <v>0</v>
      </c>
      <c r="AP5" s="45">
        <f t="shared" si="1"/>
        <v>0</v>
      </c>
      <c r="AQ5" s="45">
        <f t="shared" si="1"/>
        <v>0</v>
      </c>
    </row>
    <row r="6" spans="1:43" x14ac:dyDescent="0.3">
      <c r="A6" s="39">
        <f>'Registrer nyttevirkninger'!A102</f>
        <v>0</v>
      </c>
    </row>
    <row r="7" spans="1:43" x14ac:dyDescent="0.3">
      <c r="A7" s="38" t="str">
        <f>'Registrer nyttevirkninger'!A103</f>
        <v>Nyttevirkninger i øvrig offentlige sektor - i kommunen</v>
      </c>
    </row>
    <row r="8" spans="1:43" x14ac:dyDescent="0.3">
      <c r="A8" s="88" t="str">
        <f>'Registrer nyttevirkninger'!A104</f>
        <v>Tidsbesparelse i øvrig offentlig sektor - i kommunene</v>
      </c>
      <c r="B8" s="88" t="str">
        <f>'Registrer nyttevirkninger'!B104</f>
        <v>I kroner</v>
      </c>
      <c r="C8" s="88">
        <f>'Registrer nyttevirkninger'!C104</f>
        <v>0</v>
      </c>
      <c r="D8" s="88">
        <f>'Registrer nyttevirkninger'!D104</f>
        <v>44936141.376027629</v>
      </c>
      <c r="E8" s="88">
        <f>'Registrer nyttevirkninger'!E104</f>
        <v>158309526.77728561</v>
      </c>
      <c r="F8" s="88">
        <f>'Registrer nyttevirkninger'!F104</f>
        <v>199818992.79201987</v>
      </c>
      <c r="G8" s="88">
        <f>'Registrer nyttevirkninger'!G104</f>
        <v>233557661.19036478</v>
      </c>
      <c r="H8" s="88">
        <f>'Registrer nyttevirkninger'!H104</f>
        <v>257098716.38727891</v>
      </c>
      <c r="I8" s="88">
        <f>'Registrer nyttevirkninger'!I104</f>
        <v>266299590.69561714</v>
      </c>
      <c r="J8" s="88">
        <f>'Registrer nyttevirkninger'!J104</f>
        <v>269761485.37466013</v>
      </c>
      <c r="K8" s="88">
        <f>'Registrer nyttevirkninger'!K104</f>
        <v>273268384.68453074</v>
      </c>
      <c r="L8" s="88">
        <f>'Registrer nyttevirkninger'!L104</f>
        <v>276820873.68542963</v>
      </c>
      <c r="M8" s="88">
        <f>'Registrer nyttevirkninger'!M104</f>
        <v>280419545.04334021</v>
      </c>
      <c r="N8" s="88">
        <f>'Registrer nyttevirkninger'!N104</f>
        <v>284064999.12890357</v>
      </c>
      <c r="O8" s="88">
        <f>'Registrer nyttevirkninger'!O104</f>
        <v>0</v>
      </c>
      <c r="P8" s="88">
        <f>'Registrer nyttevirkninger'!P104</f>
        <v>0</v>
      </c>
      <c r="Q8" s="88">
        <f>'Registrer nyttevirkninger'!Q104</f>
        <v>0</v>
      </c>
      <c r="R8" s="88">
        <f>'Registrer nyttevirkninger'!R104</f>
        <v>0</v>
      </c>
      <c r="S8" s="88">
        <f>'Registrer nyttevirkninger'!S104</f>
        <v>0</v>
      </c>
      <c r="T8" s="88">
        <f>'Registrer nyttevirkninger'!T104</f>
        <v>0</v>
      </c>
      <c r="U8" s="88">
        <f>'Registrer nyttevirkninger'!U104</f>
        <v>0</v>
      </c>
      <c r="V8" s="88">
        <f>'Registrer nyttevirkninger'!V104</f>
        <v>0</v>
      </c>
      <c r="W8" s="88">
        <f>'Registrer nyttevirkninger'!W104</f>
        <v>0</v>
      </c>
      <c r="X8" s="88">
        <f>'Registrer nyttevirkninger'!X104</f>
        <v>0</v>
      </c>
      <c r="Y8" s="88">
        <f>'Registrer nyttevirkninger'!Y104</f>
        <v>0</v>
      </c>
      <c r="Z8" s="88">
        <f>'Registrer nyttevirkninger'!Z104</f>
        <v>0</v>
      </c>
      <c r="AA8" s="88">
        <f>'Registrer nyttevirkninger'!AA104</f>
        <v>0</v>
      </c>
      <c r="AB8" s="88">
        <f>'Registrer nyttevirkninger'!AB104</f>
        <v>0</v>
      </c>
      <c r="AC8" s="88">
        <f>'Registrer nyttevirkninger'!AC104</f>
        <v>0</v>
      </c>
      <c r="AD8" s="88">
        <f>'Registrer nyttevirkninger'!AD104</f>
        <v>0</v>
      </c>
      <c r="AE8" s="88">
        <f>'Registrer nyttevirkninger'!AE104</f>
        <v>0</v>
      </c>
      <c r="AF8" s="88">
        <f>'Registrer nyttevirkninger'!AF104</f>
        <v>0</v>
      </c>
      <c r="AG8" s="88">
        <f>'Registrer nyttevirkninger'!AG104</f>
        <v>0</v>
      </c>
      <c r="AH8" s="88">
        <f>'Registrer nyttevirkninger'!AH104</f>
        <v>0</v>
      </c>
      <c r="AI8" s="88">
        <f>'Registrer nyttevirkninger'!AI104</f>
        <v>0</v>
      </c>
      <c r="AJ8" s="88">
        <f>'Registrer nyttevirkninger'!AJ104</f>
        <v>0</v>
      </c>
      <c r="AK8" s="88">
        <f>'Registrer nyttevirkninger'!AK104</f>
        <v>0</v>
      </c>
      <c r="AL8" s="88">
        <f>'Registrer nyttevirkninger'!AL104</f>
        <v>0</v>
      </c>
      <c r="AM8" s="88">
        <f>'Registrer nyttevirkninger'!AM104</f>
        <v>0</v>
      </c>
      <c r="AN8" s="88">
        <f>'Registrer nyttevirkninger'!AN104</f>
        <v>0</v>
      </c>
      <c r="AO8" s="88">
        <f>'Registrer nyttevirkninger'!AO104</f>
        <v>0</v>
      </c>
      <c r="AP8" s="88">
        <f>'Registrer nyttevirkninger'!AP104</f>
        <v>0</v>
      </c>
      <c r="AQ8" s="88">
        <f>'Registrer nyttevirkninger'!AQ104</f>
        <v>0</v>
      </c>
    </row>
    <row r="9" spans="1:43" x14ac:dyDescent="0.3">
      <c r="A9" s="88" t="str">
        <f>'Registrer nyttevirkninger'!A105</f>
        <v>Reduksjon i drift- og vedlikeholdskostnader i øvrig offentlig sektor - i kommunene</v>
      </c>
      <c r="B9" s="88" t="str">
        <f>'Registrer nyttevirkninger'!B105</f>
        <v>"</v>
      </c>
      <c r="C9" s="88">
        <f>'Registrer nyttevirkninger'!C105</f>
        <v>0</v>
      </c>
      <c r="D9" s="88">
        <f>'Registrer nyttevirkninger'!D105</f>
        <v>0</v>
      </c>
      <c r="E9" s="88">
        <f>'Registrer nyttevirkninger'!E105</f>
        <v>0</v>
      </c>
      <c r="F9" s="88">
        <f>'Registrer nyttevirkninger'!F105</f>
        <v>0</v>
      </c>
      <c r="G9" s="88">
        <f>'Registrer nyttevirkninger'!G105</f>
        <v>0</v>
      </c>
      <c r="H9" s="88">
        <f>'Registrer nyttevirkninger'!H105</f>
        <v>0</v>
      </c>
      <c r="I9" s="88">
        <f>'Registrer nyttevirkninger'!I105</f>
        <v>0</v>
      </c>
      <c r="J9" s="88">
        <f>'Registrer nyttevirkninger'!J105</f>
        <v>0</v>
      </c>
      <c r="K9" s="88">
        <f>'Registrer nyttevirkninger'!K105</f>
        <v>0</v>
      </c>
      <c r="L9" s="88">
        <f>'Registrer nyttevirkninger'!L105</f>
        <v>0</v>
      </c>
      <c r="M9" s="88">
        <f>'Registrer nyttevirkninger'!M105</f>
        <v>0</v>
      </c>
      <c r="N9" s="88">
        <f>'Registrer nyttevirkninger'!N105</f>
        <v>0</v>
      </c>
      <c r="O9" s="88">
        <f>'Registrer nyttevirkninger'!O105</f>
        <v>0</v>
      </c>
      <c r="P9" s="88">
        <f>'Registrer nyttevirkninger'!P105</f>
        <v>0</v>
      </c>
      <c r="Q9" s="88">
        <f>'Registrer nyttevirkninger'!Q105</f>
        <v>0</v>
      </c>
      <c r="R9" s="88">
        <f>'Registrer nyttevirkninger'!R105</f>
        <v>0</v>
      </c>
      <c r="S9" s="88">
        <f>'Registrer nyttevirkninger'!S105</f>
        <v>0</v>
      </c>
      <c r="T9" s="88">
        <f>'Registrer nyttevirkninger'!T105</f>
        <v>0</v>
      </c>
      <c r="U9" s="88">
        <f>'Registrer nyttevirkninger'!U105</f>
        <v>0</v>
      </c>
      <c r="V9" s="88">
        <f>'Registrer nyttevirkninger'!V105</f>
        <v>0</v>
      </c>
      <c r="W9" s="88">
        <f>'Registrer nyttevirkninger'!W105</f>
        <v>0</v>
      </c>
      <c r="X9" s="88">
        <f>'Registrer nyttevirkninger'!X105</f>
        <v>0</v>
      </c>
      <c r="Y9" s="88">
        <f>'Registrer nyttevirkninger'!Y105</f>
        <v>0</v>
      </c>
      <c r="Z9" s="88">
        <f>'Registrer nyttevirkninger'!Z105</f>
        <v>0</v>
      </c>
      <c r="AA9" s="88">
        <f>'Registrer nyttevirkninger'!AA105</f>
        <v>0</v>
      </c>
      <c r="AB9" s="88">
        <f>'Registrer nyttevirkninger'!AB105</f>
        <v>0</v>
      </c>
      <c r="AC9" s="88">
        <f>'Registrer nyttevirkninger'!AC105</f>
        <v>0</v>
      </c>
      <c r="AD9" s="88">
        <f>'Registrer nyttevirkninger'!AD105</f>
        <v>0</v>
      </c>
      <c r="AE9" s="88">
        <f>'Registrer nyttevirkninger'!AE105</f>
        <v>0</v>
      </c>
      <c r="AF9" s="88">
        <f>'Registrer nyttevirkninger'!AF105</f>
        <v>0</v>
      </c>
      <c r="AG9" s="88">
        <f>'Registrer nyttevirkninger'!AG105</f>
        <v>0</v>
      </c>
      <c r="AH9" s="88">
        <f>'Registrer nyttevirkninger'!AH105</f>
        <v>0</v>
      </c>
      <c r="AI9" s="88">
        <f>'Registrer nyttevirkninger'!AI105</f>
        <v>0</v>
      </c>
      <c r="AJ9" s="88">
        <f>'Registrer nyttevirkninger'!AJ105</f>
        <v>0</v>
      </c>
      <c r="AK9" s="88">
        <f>'Registrer nyttevirkninger'!AK105</f>
        <v>0</v>
      </c>
      <c r="AL9" s="88">
        <f>'Registrer nyttevirkninger'!AL105</f>
        <v>0</v>
      </c>
      <c r="AM9" s="88">
        <f>'Registrer nyttevirkninger'!AM105</f>
        <v>0</v>
      </c>
      <c r="AN9" s="88">
        <f>'Registrer nyttevirkninger'!AN105</f>
        <v>0</v>
      </c>
      <c r="AO9" s="88">
        <f>'Registrer nyttevirkninger'!AO105</f>
        <v>0</v>
      </c>
      <c r="AP9" s="88">
        <f>'Registrer nyttevirkninger'!AP105</f>
        <v>0</v>
      </c>
      <c r="AQ9" s="88">
        <f>'Registrer nyttevirkninger'!AQ105</f>
        <v>0</v>
      </c>
    </row>
    <row r="10" spans="1:43" x14ac:dyDescent="0.3">
      <c r="A10" s="89" t="str">
        <f>'Registrer nyttevirkninger'!A106</f>
        <v>Sum nytte- offentlig sektor</v>
      </c>
      <c r="B10" s="89" t="str">
        <f>'Registrer nyttevirkninger'!B106</f>
        <v>"</v>
      </c>
      <c r="C10" s="89">
        <f t="shared" ref="C10:AQ10" si="2">SUM(C8:C9)</f>
        <v>0</v>
      </c>
      <c r="D10" s="89">
        <f t="shared" si="2"/>
        <v>44936141.376027629</v>
      </c>
      <c r="E10" s="89">
        <f t="shared" si="2"/>
        <v>158309526.77728561</v>
      </c>
      <c r="F10" s="89">
        <f t="shared" si="2"/>
        <v>199818992.79201987</v>
      </c>
      <c r="G10" s="89">
        <f t="shared" si="2"/>
        <v>233557661.19036478</v>
      </c>
      <c r="H10" s="89">
        <f t="shared" si="2"/>
        <v>257098716.38727891</v>
      </c>
      <c r="I10" s="89">
        <f t="shared" si="2"/>
        <v>266299590.69561714</v>
      </c>
      <c r="J10" s="89">
        <f t="shared" si="2"/>
        <v>269761485.37466013</v>
      </c>
      <c r="K10" s="89">
        <f t="shared" si="2"/>
        <v>273268384.68453074</v>
      </c>
      <c r="L10" s="89">
        <f t="shared" si="2"/>
        <v>276820873.68542963</v>
      </c>
      <c r="M10" s="89">
        <f t="shared" si="2"/>
        <v>280419545.04334021</v>
      </c>
      <c r="N10" s="89">
        <f t="shared" si="2"/>
        <v>284064999.12890357</v>
      </c>
      <c r="O10" s="89">
        <f t="shared" si="2"/>
        <v>0</v>
      </c>
      <c r="P10" s="89">
        <f t="shared" si="2"/>
        <v>0</v>
      </c>
      <c r="Q10" s="89">
        <f t="shared" si="2"/>
        <v>0</v>
      </c>
      <c r="R10" s="89">
        <f t="shared" si="2"/>
        <v>0</v>
      </c>
      <c r="S10" s="89">
        <f t="shared" si="2"/>
        <v>0</v>
      </c>
      <c r="T10" s="89">
        <f t="shared" si="2"/>
        <v>0</v>
      </c>
      <c r="U10" s="89">
        <f t="shared" si="2"/>
        <v>0</v>
      </c>
      <c r="V10" s="89">
        <f t="shared" si="2"/>
        <v>0</v>
      </c>
      <c r="W10" s="89">
        <f t="shared" si="2"/>
        <v>0</v>
      </c>
      <c r="X10" s="89">
        <f t="shared" si="2"/>
        <v>0</v>
      </c>
      <c r="Y10" s="89">
        <f t="shared" si="2"/>
        <v>0</v>
      </c>
      <c r="Z10" s="89">
        <f t="shared" si="2"/>
        <v>0</v>
      </c>
      <c r="AA10" s="89">
        <f t="shared" si="2"/>
        <v>0</v>
      </c>
      <c r="AB10" s="89">
        <f t="shared" si="2"/>
        <v>0</v>
      </c>
      <c r="AC10" s="89">
        <f t="shared" si="2"/>
        <v>0</v>
      </c>
      <c r="AD10" s="89">
        <f t="shared" si="2"/>
        <v>0</v>
      </c>
      <c r="AE10" s="89">
        <f t="shared" si="2"/>
        <v>0</v>
      </c>
      <c r="AF10" s="89">
        <f t="shared" si="2"/>
        <v>0</v>
      </c>
      <c r="AG10" s="89">
        <f t="shared" si="2"/>
        <v>0</v>
      </c>
      <c r="AH10" s="89">
        <f t="shared" si="2"/>
        <v>0</v>
      </c>
      <c r="AI10" s="89">
        <f t="shared" si="2"/>
        <v>0</v>
      </c>
      <c r="AJ10" s="89">
        <f t="shared" si="2"/>
        <v>0</v>
      </c>
      <c r="AK10" s="89">
        <f t="shared" si="2"/>
        <v>0</v>
      </c>
      <c r="AL10" s="89">
        <f t="shared" si="2"/>
        <v>0</v>
      </c>
      <c r="AM10" s="89">
        <f t="shared" si="2"/>
        <v>0</v>
      </c>
      <c r="AN10" s="89">
        <f t="shared" si="2"/>
        <v>0</v>
      </c>
      <c r="AO10" s="89">
        <f t="shared" si="2"/>
        <v>0</v>
      </c>
      <c r="AP10" s="89">
        <f t="shared" si="2"/>
        <v>0</v>
      </c>
      <c r="AQ10" s="89">
        <f t="shared" si="2"/>
        <v>0</v>
      </c>
    </row>
    <row r="11" spans="1:43" x14ac:dyDescent="0.3">
      <c r="A11" s="39">
        <f>'Registrer nyttevirkninger'!A107</f>
        <v>0</v>
      </c>
    </row>
    <row r="12" spans="1:43" x14ac:dyDescent="0.3">
      <c r="A12" s="38" t="str">
        <f>'Registrer nyttevirkninger'!A108</f>
        <v>Nyttevirkninger i privat næringsliv</v>
      </c>
    </row>
    <row r="13" spans="1:43" x14ac:dyDescent="0.3">
      <c r="A13" s="88" t="str">
        <f>'Registrer nyttevirkninger'!A109</f>
        <v>Tidsbesparelse i privat næringsliv</v>
      </c>
      <c r="B13" s="88" t="str">
        <f>'Registrer nyttevirkninger'!B109</f>
        <v>I kroner</v>
      </c>
      <c r="C13" s="88">
        <f>'Registrer nyttevirkninger'!C109</f>
        <v>0</v>
      </c>
      <c r="D13" s="88">
        <f>'Registrer nyttevirkninger'!D109</f>
        <v>0</v>
      </c>
      <c r="E13" s="88">
        <f>'Registrer nyttevirkninger'!E109</f>
        <v>0</v>
      </c>
      <c r="F13" s="88">
        <f>'Registrer nyttevirkninger'!F109</f>
        <v>0</v>
      </c>
      <c r="G13" s="88">
        <f>'Registrer nyttevirkninger'!G109</f>
        <v>0</v>
      </c>
      <c r="H13" s="88">
        <f>'Registrer nyttevirkninger'!H109</f>
        <v>0</v>
      </c>
      <c r="I13" s="88">
        <f>'Registrer nyttevirkninger'!I109</f>
        <v>0</v>
      </c>
      <c r="J13" s="88">
        <f>'Registrer nyttevirkninger'!J109</f>
        <v>0</v>
      </c>
      <c r="K13" s="88">
        <f>'Registrer nyttevirkninger'!K109</f>
        <v>0</v>
      </c>
      <c r="L13" s="88">
        <f>'Registrer nyttevirkninger'!L109</f>
        <v>0</v>
      </c>
      <c r="M13" s="88">
        <f>'Registrer nyttevirkninger'!M109</f>
        <v>0</v>
      </c>
      <c r="N13" s="88">
        <f>'Registrer nyttevirkninger'!N109</f>
        <v>0</v>
      </c>
      <c r="O13" s="88">
        <f>'Registrer nyttevirkninger'!O109</f>
        <v>0</v>
      </c>
      <c r="P13" s="88">
        <f>'Registrer nyttevirkninger'!P109</f>
        <v>0</v>
      </c>
      <c r="Q13" s="88">
        <f>'Registrer nyttevirkninger'!Q109</f>
        <v>0</v>
      </c>
      <c r="R13" s="88">
        <f>'Registrer nyttevirkninger'!R109</f>
        <v>0</v>
      </c>
      <c r="S13" s="88">
        <f>'Registrer nyttevirkninger'!S109</f>
        <v>0</v>
      </c>
      <c r="T13" s="88">
        <f>'Registrer nyttevirkninger'!T109</f>
        <v>0</v>
      </c>
      <c r="U13" s="88">
        <f>'Registrer nyttevirkninger'!U109</f>
        <v>0</v>
      </c>
      <c r="V13" s="88">
        <f>'Registrer nyttevirkninger'!V109</f>
        <v>0</v>
      </c>
      <c r="W13" s="88">
        <f>'Registrer nyttevirkninger'!W109</f>
        <v>0</v>
      </c>
      <c r="X13" s="88">
        <f>'Registrer nyttevirkninger'!X109</f>
        <v>0</v>
      </c>
      <c r="Y13" s="88">
        <f>'Registrer nyttevirkninger'!Y109</f>
        <v>0</v>
      </c>
      <c r="Z13" s="88">
        <f>'Registrer nyttevirkninger'!Z109</f>
        <v>0</v>
      </c>
      <c r="AA13" s="88">
        <f>'Registrer nyttevirkninger'!AA109</f>
        <v>0</v>
      </c>
      <c r="AB13" s="88">
        <f>'Registrer nyttevirkninger'!AB109</f>
        <v>0</v>
      </c>
      <c r="AC13" s="88">
        <f>'Registrer nyttevirkninger'!AC109</f>
        <v>0</v>
      </c>
      <c r="AD13" s="88">
        <f>'Registrer nyttevirkninger'!AD109</f>
        <v>0</v>
      </c>
      <c r="AE13" s="88">
        <f>'Registrer nyttevirkninger'!AE109</f>
        <v>0</v>
      </c>
      <c r="AF13" s="88">
        <f>'Registrer nyttevirkninger'!AF109</f>
        <v>0</v>
      </c>
      <c r="AG13" s="88">
        <f>'Registrer nyttevirkninger'!AG109</f>
        <v>0</v>
      </c>
      <c r="AH13" s="88">
        <f>'Registrer nyttevirkninger'!AH109</f>
        <v>0</v>
      </c>
      <c r="AI13" s="88">
        <f>'Registrer nyttevirkninger'!AI109</f>
        <v>0</v>
      </c>
      <c r="AJ13" s="88">
        <f>'Registrer nyttevirkninger'!AJ109</f>
        <v>0</v>
      </c>
      <c r="AK13" s="88">
        <f>'Registrer nyttevirkninger'!AK109</f>
        <v>0</v>
      </c>
      <c r="AL13" s="88">
        <f>'Registrer nyttevirkninger'!AL109</f>
        <v>0</v>
      </c>
      <c r="AM13" s="88">
        <f>'Registrer nyttevirkninger'!AM109</f>
        <v>0</v>
      </c>
      <c r="AN13" s="88">
        <f>'Registrer nyttevirkninger'!AN109</f>
        <v>0</v>
      </c>
      <c r="AO13" s="88">
        <f>'Registrer nyttevirkninger'!AO109</f>
        <v>0</v>
      </c>
      <c r="AP13" s="88">
        <f>'Registrer nyttevirkninger'!AP109</f>
        <v>0</v>
      </c>
      <c r="AQ13" s="88">
        <f>'Registrer nyttevirkninger'!AQ109</f>
        <v>0</v>
      </c>
    </row>
    <row r="14" spans="1:43" x14ac:dyDescent="0.3">
      <c r="A14" s="88" t="str">
        <f>'Registrer nyttevirkninger'!A110</f>
        <v>Reduksjon i drift- og vedlikeholdskostnader i privat næringsliv</v>
      </c>
      <c r="B14" s="88" t="str">
        <f>'Registrer nyttevirkninger'!B110</f>
        <v>"</v>
      </c>
      <c r="C14" s="88">
        <f>'Registrer nyttevirkninger'!C110</f>
        <v>0</v>
      </c>
      <c r="D14" s="88">
        <f>'Registrer nyttevirkninger'!D110</f>
        <v>0</v>
      </c>
      <c r="E14" s="88">
        <f>'Registrer nyttevirkninger'!E110</f>
        <v>0</v>
      </c>
      <c r="F14" s="88">
        <f>'Registrer nyttevirkninger'!F110</f>
        <v>0</v>
      </c>
      <c r="G14" s="88">
        <f>'Registrer nyttevirkninger'!G110</f>
        <v>0</v>
      </c>
      <c r="H14" s="88">
        <f>'Registrer nyttevirkninger'!H110</f>
        <v>0</v>
      </c>
      <c r="I14" s="88">
        <f>'Registrer nyttevirkninger'!I110</f>
        <v>0</v>
      </c>
      <c r="J14" s="88">
        <f>'Registrer nyttevirkninger'!J110</f>
        <v>0</v>
      </c>
      <c r="K14" s="88">
        <f>'Registrer nyttevirkninger'!K110</f>
        <v>0</v>
      </c>
      <c r="L14" s="88">
        <f>'Registrer nyttevirkninger'!L110</f>
        <v>0</v>
      </c>
      <c r="M14" s="88">
        <f>'Registrer nyttevirkninger'!M110</f>
        <v>0</v>
      </c>
      <c r="N14" s="88">
        <f>'Registrer nyttevirkninger'!N110</f>
        <v>0</v>
      </c>
      <c r="O14" s="88">
        <f>'Registrer nyttevirkninger'!O110</f>
        <v>0</v>
      </c>
      <c r="P14" s="88">
        <f>'Registrer nyttevirkninger'!P110</f>
        <v>0</v>
      </c>
      <c r="Q14" s="88">
        <f>'Registrer nyttevirkninger'!Q110</f>
        <v>0</v>
      </c>
      <c r="R14" s="88">
        <f>'Registrer nyttevirkninger'!R110</f>
        <v>0</v>
      </c>
      <c r="S14" s="88">
        <f>'Registrer nyttevirkninger'!S110</f>
        <v>0</v>
      </c>
      <c r="T14" s="88">
        <f>'Registrer nyttevirkninger'!T110</f>
        <v>0</v>
      </c>
      <c r="U14" s="88">
        <f>'Registrer nyttevirkninger'!U110</f>
        <v>0</v>
      </c>
      <c r="V14" s="88">
        <f>'Registrer nyttevirkninger'!V110</f>
        <v>0</v>
      </c>
      <c r="W14" s="88">
        <f>'Registrer nyttevirkninger'!W110</f>
        <v>0</v>
      </c>
      <c r="X14" s="88">
        <f>'Registrer nyttevirkninger'!X110</f>
        <v>0</v>
      </c>
      <c r="Y14" s="88">
        <f>'Registrer nyttevirkninger'!Y110</f>
        <v>0</v>
      </c>
      <c r="Z14" s="88">
        <f>'Registrer nyttevirkninger'!Z110</f>
        <v>0</v>
      </c>
      <c r="AA14" s="88">
        <f>'Registrer nyttevirkninger'!AA110</f>
        <v>0</v>
      </c>
      <c r="AB14" s="88">
        <f>'Registrer nyttevirkninger'!AB110</f>
        <v>0</v>
      </c>
      <c r="AC14" s="88">
        <f>'Registrer nyttevirkninger'!AC110</f>
        <v>0</v>
      </c>
      <c r="AD14" s="88">
        <f>'Registrer nyttevirkninger'!AD110</f>
        <v>0</v>
      </c>
      <c r="AE14" s="88">
        <f>'Registrer nyttevirkninger'!AE110</f>
        <v>0</v>
      </c>
      <c r="AF14" s="88">
        <f>'Registrer nyttevirkninger'!AF110</f>
        <v>0</v>
      </c>
      <c r="AG14" s="88">
        <f>'Registrer nyttevirkninger'!AG110</f>
        <v>0</v>
      </c>
      <c r="AH14" s="88">
        <f>'Registrer nyttevirkninger'!AH110</f>
        <v>0</v>
      </c>
      <c r="AI14" s="88">
        <f>'Registrer nyttevirkninger'!AI110</f>
        <v>0</v>
      </c>
      <c r="AJ14" s="88">
        <f>'Registrer nyttevirkninger'!AJ110</f>
        <v>0</v>
      </c>
      <c r="AK14" s="88">
        <f>'Registrer nyttevirkninger'!AK110</f>
        <v>0</v>
      </c>
      <c r="AL14" s="88">
        <f>'Registrer nyttevirkninger'!AL110</f>
        <v>0</v>
      </c>
      <c r="AM14" s="88">
        <f>'Registrer nyttevirkninger'!AM110</f>
        <v>0</v>
      </c>
      <c r="AN14" s="88">
        <f>'Registrer nyttevirkninger'!AN110</f>
        <v>0</v>
      </c>
      <c r="AO14" s="88">
        <f>'Registrer nyttevirkninger'!AO110</f>
        <v>0</v>
      </c>
      <c r="AP14" s="88">
        <f>'Registrer nyttevirkninger'!AP110</f>
        <v>0</v>
      </c>
      <c r="AQ14" s="88">
        <f>'Registrer nyttevirkninger'!AQ110</f>
        <v>0</v>
      </c>
    </row>
    <row r="15" spans="1:43" x14ac:dyDescent="0.3">
      <c r="A15" s="88" t="str">
        <f>'Registrer nyttevirkninger'!A111</f>
        <v xml:space="preserve"> </v>
      </c>
      <c r="B15" s="88" t="str">
        <f>'Registrer nyttevirkninger'!B111</f>
        <v>"</v>
      </c>
      <c r="C15" s="88">
        <f>'Registrer nyttevirkninger'!C111</f>
        <v>0</v>
      </c>
      <c r="D15" s="88">
        <f>'Registrer nyttevirkninger'!D111</f>
        <v>0</v>
      </c>
      <c r="E15" s="88">
        <f>'Registrer nyttevirkninger'!E111</f>
        <v>0</v>
      </c>
      <c r="F15" s="88">
        <f>'Registrer nyttevirkninger'!F111</f>
        <v>0</v>
      </c>
      <c r="G15" s="88">
        <f>'Registrer nyttevirkninger'!G111</f>
        <v>0</v>
      </c>
      <c r="H15" s="88">
        <f>'Registrer nyttevirkninger'!H111</f>
        <v>0</v>
      </c>
      <c r="I15" s="88">
        <f>'Registrer nyttevirkninger'!I111</f>
        <v>0</v>
      </c>
      <c r="J15" s="88">
        <f>'Registrer nyttevirkninger'!J111</f>
        <v>0</v>
      </c>
      <c r="K15" s="88">
        <f>'Registrer nyttevirkninger'!K111</f>
        <v>0</v>
      </c>
      <c r="L15" s="88">
        <f>'Registrer nyttevirkninger'!L111</f>
        <v>0</v>
      </c>
      <c r="M15" s="88">
        <f>'Registrer nyttevirkninger'!M111</f>
        <v>0</v>
      </c>
      <c r="N15" s="88">
        <f>'Registrer nyttevirkninger'!N111</f>
        <v>0</v>
      </c>
      <c r="O15" s="88">
        <f>'Registrer nyttevirkninger'!O111</f>
        <v>0</v>
      </c>
      <c r="P15" s="88">
        <f>'Registrer nyttevirkninger'!P111</f>
        <v>0</v>
      </c>
      <c r="Q15" s="88">
        <f>'Registrer nyttevirkninger'!Q111</f>
        <v>0</v>
      </c>
      <c r="R15" s="88">
        <f>'Registrer nyttevirkninger'!R111</f>
        <v>0</v>
      </c>
      <c r="S15" s="88">
        <f>'Registrer nyttevirkninger'!S111</f>
        <v>0</v>
      </c>
      <c r="T15" s="88">
        <f>'Registrer nyttevirkninger'!T111</f>
        <v>0</v>
      </c>
      <c r="U15" s="88">
        <f>'Registrer nyttevirkninger'!U111</f>
        <v>0</v>
      </c>
      <c r="V15" s="88">
        <f>'Registrer nyttevirkninger'!V111</f>
        <v>0</v>
      </c>
      <c r="W15" s="88">
        <f>'Registrer nyttevirkninger'!W111</f>
        <v>0</v>
      </c>
      <c r="X15" s="88">
        <f>'Registrer nyttevirkninger'!X111</f>
        <v>0</v>
      </c>
      <c r="Y15" s="88">
        <f>'Registrer nyttevirkninger'!Y111</f>
        <v>0</v>
      </c>
      <c r="Z15" s="88">
        <f>'Registrer nyttevirkninger'!Z111</f>
        <v>0</v>
      </c>
      <c r="AA15" s="88">
        <f>'Registrer nyttevirkninger'!AA111</f>
        <v>0</v>
      </c>
      <c r="AB15" s="88">
        <f>'Registrer nyttevirkninger'!AB111</f>
        <v>0</v>
      </c>
      <c r="AC15" s="88">
        <f>'Registrer nyttevirkninger'!AC111</f>
        <v>0</v>
      </c>
      <c r="AD15" s="88">
        <f>'Registrer nyttevirkninger'!AD111</f>
        <v>0</v>
      </c>
      <c r="AE15" s="88">
        <f>'Registrer nyttevirkninger'!AE111</f>
        <v>0</v>
      </c>
      <c r="AF15" s="88">
        <f>'Registrer nyttevirkninger'!AF111</f>
        <v>0</v>
      </c>
      <c r="AG15" s="88">
        <f>'Registrer nyttevirkninger'!AG111</f>
        <v>0</v>
      </c>
      <c r="AH15" s="88">
        <f>'Registrer nyttevirkninger'!AH111</f>
        <v>0</v>
      </c>
      <c r="AI15" s="88">
        <f>'Registrer nyttevirkninger'!AI111</f>
        <v>0</v>
      </c>
      <c r="AJ15" s="88">
        <f>'Registrer nyttevirkninger'!AJ111</f>
        <v>0</v>
      </c>
      <c r="AK15" s="88">
        <f>'Registrer nyttevirkninger'!AK111</f>
        <v>0</v>
      </c>
      <c r="AL15" s="88">
        <f>'Registrer nyttevirkninger'!AL111</f>
        <v>0</v>
      </c>
      <c r="AM15" s="88">
        <f>'Registrer nyttevirkninger'!AM111</f>
        <v>0</v>
      </c>
      <c r="AN15" s="88">
        <f>'Registrer nyttevirkninger'!AN111</f>
        <v>0</v>
      </c>
      <c r="AO15" s="88">
        <f>'Registrer nyttevirkninger'!AO111</f>
        <v>0</v>
      </c>
      <c r="AP15" s="88">
        <f>'Registrer nyttevirkninger'!AP111</f>
        <v>0</v>
      </c>
      <c r="AQ15" s="88">
        <f>'Registrer nyttevirkninger'!AQ111</f>
        <v>0</v>
      </c>
    </row>
    <row r="16" spans="1:43" x14ac:dyDescent="0.3">
      <c r="A16" s="88" t="str">
        <f>'Registrer nyttevirkninger'!A112</f>
        <v xml:space="preserve"> </v>
      </c>
      <c r="B16" s="88" t="str">
        <f>'Registrer nyttevirkninger'!B112</f>
        <v>"</v>
      </c>
      <c r="C16" s="88">
        <f>'Registrer nyttevirkninger'!C112</f>
        <v>0</v>
      </c>
      <c r="D16" s="88">
        <f>'Registrer nyttevirkninger'!D112</f>
        <v>0</v>
      </c>
      <c r="E16" s="88">
        <f>'Registrer nyttevirkninger'!E112</f>
        <v>0</v>
      </c>
      <c r="F16" s="88">
        <f>'Registrer nyttevirkninger'!F112</f>
        <v>0</v>
      </c>
      <c r="G16" s="88">
        <f>'Registrer nyttevirkninger'!G112</f>
        <v>0</v>
      </c>
      <c r="H16" s="88">
        <f>'Registrer nyttevirkninger'!H112</f>
        <v>0</v>
      </c>
      <c r="I16" s="88">
        <f>'Registrer nyttevirkninger'!I112</f>
        <v>0</v>
      </c>
      <c r="J16" s="88">
        <f>'Registrer nyttevirkninger'!J112</f>
        <v>0</v>
      </c>
      <c r="K16" s="88">
        <f>'Registrer nyttevirkninger'!K112</f>
        <v>0</v>
      </c>
      <c r="L16" s="88">
        <f>'Registrer nyttevirkninger'!L112</f>
        <v>0</v>
      </c>
      <c r="M16" s="88">
        <f>'Registrer nyttevirkninger'!M112</f>
        <v>0</v>
      </c>
      <c r="N16" s="88">
        <f>'Registrer nyttevirkninger'!N112</f>
        <v>0</v>
      </c>
      <c r="O16" s="88">
        <f>'Registrer nyttevirkninger'!O112</f>
        <v>0</v>
      </c>
      <c r="P16" s="88">
        <f>'Registrer nyttevirkninger'!P112</f>
        <v>0</v>
      </c>
      <c r="Q16" s="88">
        <f>'Registrer nyttevirkninger'!Q112</f>
        <v>0</v>
      </c>
      <c r="R16" s="88">
        <f>'Registrer nyttevirkninger'!R112</f>
        <v>0</v>
      </c>
      <c r="S16" s="88">
        <f>'Registrer nyttevirkninger'!S112</f>
        <v>0</v>
      </c>
      <c r="T16" s="88">
        <f>'Registrer nyttevirkninger'!T112</f>
        <v>0</v>
      </c>
      <c r="U16" s="88">
        <f>'Registrer nyttevirkninger'!U112</f>
        <v>0</v>
      </c>
      <c r="V16" s="88">
        <f>'Registrer nyttevirkninger'!V112</f>
        <v>0</v>
      </c>
      <c r="W16" s="88">
        <f>'Registrer nyttevirkninger'!W112</f>
        <v>0</v>
      </c>
      <c r="X16" s="88">
        <f>'Registrer nyttevirkninger'!X112</f>
        <v>0</v>
      </c>
      <c r="Y16" s="88">
        <f>'Registrer nyttevirkninger'!Y112</f>
        <v>0</v>
      </c>
      <c r="Z16" s="88">
        <f>'Registrer nyttevirkninger'!Z112</f>
        <v>0</v>
      </c>
      <c r="AA16" s="88">
        <f>'Registrer nyttevirkninger'!AA112</f>
        <v>0</v>
      </c>
      <c r="AB16" s="88">
        <f>'Registrer nyttevirkninger'!AB112</f>
        <v>0</v>
      </c>
      <c r="AC16" s="88">
        <f>'Registrer nyttevirkninger'!AC112</f>
        <v>0</v>
      </c>
      <c r="AD16" s="88">
        <f>'Registrer nyttevirkninger'!AD112</f>
        <v>0</v>
      </c>
      <c r="AE16" s="88">
        <f>'Registrer nyttevirkninger'!AE112</f>
        <v>0</v>
      </c>
      <c r="AF16" s="88">
        <f>'Registrer nyttevirkninger'!AF112</f>
        <v>0</v>
      </c>
      <c r="AG16" s="88">
        <f>'Registrer nyttevirkninger'!AG112</f>
        <v>0</v>
      </c>
      <c r="AH16" s="88">
        <f>'Registrer nyttevirkninger'!AH112</f>
        <v>0</v>
      </c>
      <c r="AI16" s="88">
        <f>'Registrer nyttevirkninger'!AI112</f>
        <v>0</v>
      </c>
      <c r="AJ16" s="88">
        <f>'Registrer nyttevirkninger'!AJ112</f>
        <v>0</v>
      </c>
      <c r="AK16" s="88">
        <f>'Registrer nyttevirkninger'!AK112</f>
        <v>0</v>
      </c>
      <c r="AL16" s="88">
        <f>'Registrer nyttevirkninger'!AL112</f>
        <v>0</v>
      </c>
      <c r="AM16" s="88">
        <f>'Registrer nyttevirkninger'!AM112</f>
        <v>0</v>
      </c>
      <c r="AN16" s="88">
        <f>'Registrer nyttevirkninger'!AN112</f>
        <v>0</v>
      </c>
      <c r="AO16" s="88">
        <f>'Registrer nyttevirkninger'!AO112</f>
        <v>0</v>
      </c>
      <c r="AP16" s="88">
        <f>'Registrer nyttevirkninger'!AP112</f>
        <v>0</v>
      </c>
      <c r="AQ16" s="88">
        <f>'Registrer nyttevirkninger'!AQ112</f>
        <v>0</v>
      </c>
    </row>
    <row r="17" spans="1:43" x14ac:dyDescent="0.3">
      <c r="A17" s="89" t="str">
        <f>'Registrer nyttevirkninger'!A113</f>
        <v>Sum nytte - privat næringsliv</v>
      </c>
      <c r="B17" s="89" t="str">
        <f>'Registrer nyttevirkninger'!B113</f>
        <v>"</v>
      </c>
      <c r="C17" s="89">
        <f>SUM(C13:C16)</f>
        <v>0</v>
      </c>
      <c r="D17" s="89">
        <f t="shared" ref="D17:AQ17" si="3">SUM(D13:D16)</f>
        <v>0</v>
      </c>
      <c r="E17" s="89">
        <f t="shared" si="3"/>
        <v>0</v>
      </c>
      <c r="F17" s="89">
        <f t="shared" si="3"/>
        <v>0</v>
      </c>
      <c r="G17" s="89">
        <f t="shared" si="3"/>
        <v>0</v>
      </c>
      <c r="H17" s="89">
        <f t="shared" si="3"/>
        <v>0</v>
      </c>
      <c r="I17" s="89">
        <f t="shared" si="3"/>
        <v>0</v>
      </c>
      <c r="J17" s="89">
        <f t="shared" si="3"/>
        <v>0</v>
      </c>
      <c r="K17" s="89">
        <f t="shared" si="3"/>
        <v>0</v>
      </c>
      <c r="L17" s="89">
        <f t="shared" si="3"/>
        <v>0</v>
      </c>
      <c r="M17" s="89">
        <f t="shared" si="3"/>
        <v>0</v>
      </c>
      <c r="N17" s="89">
        <f t="shared" si="3"/>
        <v>0</v>
      </c>
      <c r="O17" s="89">
        <f t="shared" si="3"/>
        <v>0</v>
      </c>
      <c r="P17" s="89">
        <f t="shared" si="3"/>
        <v>0</v>
      </c>
      <c r="Q17" s="89">
        <f t="shared" si="3"/>
        <v>0</v>
      </c>
      <c r="R17" s="89">
        <f t="shared" si="3"/>
        <v>0</v>
      </c>
      <c r="S17" s="89">
        <f t="shared" si="3"/>
        <v>0</v>
      </c>
      <c r="T17" s="89">
        <f t="shared" si="3"/>
        <v>0</v>
      </c>
      <c r="U17" s="89">
        <f t="shared" si="3"/>
        <v>0</v>
      </c>
      <c r="V17" s="89">
        <f t="shared" si="3"/>
        <v>0</v>
      </c>
      <c r="W17" s="89">
        <f t="shared" si="3"/>
        <v>0</v>
      </c>
      <c r="X17" s="89">
        <f t="shared" si="3"/>
        <v>0</v>
      </c>
      <c r="Y17" s="89">
        <f t="shared" si="3"/>
        <v>0</v>
      </c>
      <c r="Z17" s="89">
        <f t="shared" si="3"/>
        <v>0</v>
      </c>
      <c r="AA17" s="89">
        <f t="shared" si="3"/>
        <v>0</v>
      </c>
      <c r="AB17" s="89">
        <f t="shared" si="3"/>
        <v>0</v>
      </c>
      <c r="AC17" s="89">
        <f t="shared" si="3"/>
        <v>0</v>
      </c>
      <c r="AD17" s="89">
        <f t="shared" si="3"/>
        <v>0</v>
      </c>
      <c r="AE17" s="89">
        <f t="shared" si="3"/>
        <v>0</v>
      </c>
      <c r="AF17" s="89">
        <f t="shared" si="3"/>
        <v>0</v>
      </c>
      <c r="AG17" s="89">
        <f t="shared" si="3"/>
        <v>0</v>
      </c>
      <c r="AH17" s="89">
        <f t="shared" si="3"/>
        <v>0</v>
      </c>
      <c r="AI17" s="89">
        <f t="shared" si="3"/>
        <v>0</v>
      </c>
      <c r="AJ17" s="89">
        <f t="shared" si="3"/>
        <v>0</v>
      </c>
      <c r="AK17" s="89">
        <f t="shared" si="3"/>
        <v>0</v>
      </c>
      <c r="AL17" s="89">
        <f t="shared" si="3"/>
        <v>0</v>
      </c>
      <c r="AM17" s="89">
        <f t="shared" si="3"/>
        <v>0</v>
      </c>
      <c r="AN17" s="89">
        <f t="shared" si="3"/>
        <v>0</v>
      </c>
      <c r="AO17" s="89">
        <f t="shared" si="3"/>
        <v>0</v>
      </c>
      <c r="AP17" s="89">
        <f t="shared" si="3"/>
        <v>0</v>
      </c>
      <c r="AQ17" s="89">
        <f t="shared" si="3"/>
        <v>0</v>
      </c>
    </row>
    <row r="18" spans="1:43" x14ac:dyDescent="0.3">
      <c r="A18" s="39">
        <f>'Registrer nyttevirkninger'!A114</f>
        <v>0</v>
      </c>
    </row>
    <row r="19" spans="1:43" x14ac:dyDescent="0.3">
      <c r="A19" s="38" t="str">
        <f>'Registrer nyttevirkninger'!A115</f>
        <v>Nyttevirkninger for privatpersoner</v>
      </c>
    </row>
    <row r="20" spans="1:43" x14ac:dyDescent="0.3">
      <c r="A20" s="88" t="str">
        <f>'Registrer nyttevirkninger'!A116</f>
        <v>Tidsbesparelse for privatpersoner</v>
      </c>
      <c r="B20" s="88" t="str">
        <f>'Registrer nyttevirkninger'!B116</f>
        <v>I kroner</v>
      </c>
      <c r="C20" s="88">
        <f>'Registrer nyttevirkninger'!C116</f>
        <v>0</v>
      </c>
      <c r="D20" s="88">
        <f>'Registrer nyttevirkninger'!D116</f>
        <v>0</v>
      </c>
      <c r="E20" s="88">
        <f>'Registrer nyttevirkninger'!E116</f>
        <v>0</v>
      </c>
      <c r="F20" s="88">
        <f>'Registrer nyttevirkninger'!F116</f>
        <v>0</v>
      </c>
      <c r="G20" s="88">
        <f>'Registrer nyttevirkninger'!G116</f>
        <v>0</v>
      </c>
      <c r="H20" s="88">
        <f>'Registrer nyttevirkninger'!H116</f>
        <v>0</v>
      </c>
      <c r="I20" s="88">
        <f>'Registrer nyttevirkninger'!I116</f>
        <v>0</v>
      </c>
      <c r="J20" s="88">
        <f>'Registrer nyttevirkninger'!J116</f>
        <v>0</v>
      </c>
      <c r="K20" s="88">
        <f>'Registrer nyttevirkninger'!K116</f>
        <v>0</v>
      </c>
      <c r="L20" s="88">
        <f>'Registrer nyttevirkninger'!L116</f>
        <v>0</v>
      </c>
      <c r="M20" s="88">
        <f>'Registrer nyttevirkninger'!M116</f>
        <v>0</v>
      </c>
      <c r="N20" s="88">
        <f>'Registrer nyttevirkninger'!N116</f>
        <v>0</v>
      </c>
      <c r="O20" s="88">
        <f>'Registrer nyttevirkninger'!O116</f>
        <v>0</v>
      </c>
      <c r="P20" s="88">
        <f>'Registrer nyttevirkninger'!P116</f>
        <v>0</v>
      </c>
      <c r="Q20" s="88">
        <f>'Registrer nyttevirkninger'!Q116</f>
        <v>0</v>
      </c>
      <c r="R20" s="88">
        <f>'Registrer nyttevirkninger'!R116</f>
        <v>0</v>
      </c>
      <c r="S20" s="88">
        <f>'Registrer nyttevirkninger'!S116</f>
        <v>0</v>
      </c>
      <c r="T20" s="88">
        <f>'Registrer nyttevirkninger'!T116</f>
        <v>0</v>
      </c>
      <c r="U20" s="88">
        <f>'Registrer nyttevirkninger'!U116</f>
        <v>0</v>
      </c>
      <c r="V20" s="88">
        <f>'Registrer nyttevirkninger'!V116</f>
        <v>0</v>
      </c>
      <c r="W20" s="88">
        <f>'Registrer nyttevirkninger'!W116</f>
        <v>0</v>
      </c>
      <c r="X20" s="88">
        <f>'Registrer nyttevirkninger'!X116</f>
        <v>0</v>
      </c>
      <c r="Y20" s="88">
        <f>'Registrer nyttevirkninger'!Y116</f>
        <v>0</v>
      </c>
      <c r="Z20" s="88">
        <f>'Registrer nyttevirkninger'!Z116</f>
        <v>0</v>
      </c>
      <c r="AA20" s="88">
        <f>'Registrer nyttevirkninger'!AA116</f>
        <v>0</v>
      </c>
      <c r="AB20" s="88">
        <f>'Registrer nyttevirkninger'!AB116</f>
        <v>0</v>
      </c>
      <c r="AC20" s="88">
        <f>'Registrer nyttevirkninger'!AC116</f>
        <v>0</v>
      </c>
      <c r="AD20" s="88">
        <f>'Registrer nyttevirkninger'!AD116</f>
        <v>0</v>
      </c>
      <c r="AE20" s="88">
        <f>'Registrer nyttevirkninger'!AE116</f>
        <v>0</v>
      </c>
      <c r="AF20" s="88">
        <f>'Registrer nyttevirkninger'!AF116</f>
        <v>0</v>
      </c>
      <c r="AG20" s="88">
        <f>'Registrer nyttevirkninger'!AG116</f>
        <v>0</v>
      </c>
      <c r="AH20" s="88">
        <f>'Registrer nyttevirkninger'!AH116</f>
        <v>0</v>
      </c>
      <c r="AI20" s="88">
        <f>'Registrer nyttevirkninger'!AI116</f>
        <v>0</v>
      </c>
      <c r="AJ20" s="88">
        <f>'Registrer nyttevirkninger'!AJ116</f>
        <v>0</v>
      </c>
      <c r="AK20" s="88">
        <f>'Registrer nyttevirkninger'!AK116</f>
        <v>0</v>
      </c>
      <c r="AL20" s="88">
        <f>'Registrer nyttevirkninger'!AL116</f>
        <v>0</v>
      </c>
      <c r="AM20" s="88">
        <f>'Registrer nyttevirkninger'!AM116</f>
        <v>0</v>
      </c>
      <c r="AN20" s="88">
        <f>'Registrer nyttevirkninger'!AN116</f>
        <v>0</v>
      </c>
      <c r="AO20" s="88">
        <f>'Registrer nyttevirkninger'!AO116</f>
        <v>0</v>
      </c>
      <c r="AP20" s="88">
        <f>'Registrer nyttevirkninger'!AP116</f>
        <v>0</v>
      </c>
      <c r="AQ20" s="88">
        <f>'Registrer nyttevirkninger'!AQ116</f>
        <v>0</v>
      </c>
    </row>
    <row r="21" spans="1:43" x14ac:dyDescent="0.3">
      <c r="A21" s="88" t="str">
        <f>'Registrer nyttevirkninger'!A117</f>
        <v xml:space="preserve"> </v>
      </c>
      <c r="B21" s="88" t="str">
        <f>'Registrer nyttevirkninger'!B117</f>
        <v>"</v>
      </c>
      <c r="C21" s="88">
        <f>'Registrer nyttevirkninger'!C117</f>
        <v>0</v>
      </c>
      <c r="D21" s="88">
        <f>'Registrer nyttevirkninger'!D117</f>
        <v>0</v>
      </c>
      <c r="E21" s="88">
        <f>'Registrer nyttevirkninger'!E117</f>
        <v>0</v>
      </c>
      <c r="F21" s="88">
        <f>'Registrer nyttevirkninger'!F117</f>
        <v>0</v>
      </c>
      <c r="G21" s="88">
        <f>'Registrer nyttevirkninger'!G117</f>
        <v>0</v>
      </c>
      <c r="H21" s="88">
        <f>'Registrer nyttevirkninger'!H117</f>
        <v>0</v>
      </c>
      <c r="I21" s="88">
        <f>'Registrer nyttevirkninger'!I117</f>
        <v>0</v>
      </c>
      <c r="J21" s="88">
        <f>'Registrer nyttevirkninger'!J117</f>
        <v>0</v>
      </c>
      <c r="K21" s="88">
        <f>'Registrer nyttevirkninger'!K117</f>
        <v>0</v>
      </c>
      <c r="L21" s="88">
        <f>'Registrer nyttevirkninger'!L117</f>
        <v>0</v>
      </c>
      <c r="M21" s="88">
        <f>'Registrer nyttevirkninger'!M117</f>
        <v>0</v>
      </c>
      <c r="N21" s="88">
        <f>'Registrer nyttevirkninger'!N117</f>
        <v>0</v>
      </c>
      <c r="O21" s="88">
        <f>'Registrer nyttevirkninger'!O117</f>
        <v>0</v>
      </c>
      <c r="P21" s="88">
        <f>'Registrer nyttevirkninger'!P117</f>
        <v>0</v>
      </c>
      <c r="Q21" s="88">
        <f>'Registrer nyttevirkninger'!Q117</f>
        <v>0</v>
      </c>
      <c r="R21" s="88">
        <f>'Registrer nyttevirkninger'!R117</f>
        <v>0</v>
      </c>
      <c r="S21" s="88">
        <f>'Registrer nyttevirkninger'!S117</f>
        <v>0</v>
      </c>
      <c r="T21" s="88">
        <f>'Registrer nyttevirkninger'!T117</f>
        <v>0</v>
      </c>
      <c r="U21" s="88">
        <f>'Registrer nyttevirkninger'!U117</f>
        <v>0</v>
      </c>
      <c r="V21" s="88">
        <f>'Registrer nyttevirkninger'!V117</f>
        <v>0</v>
      </c>
      <c r="W21" s="88">
        <f>'Registrer nyttevirkninger'!W117</f>
        <v>0</v>
      </c>
      <c r="X21" s="88">
        <f>'Registrer nyttevirkninger'!X117</f>
        <v>0</v>
      </c>
      <c r="Y21" s="88">
        <f>'Registrer nyttevirkninger'!Y117</f>
        <v>0</v>
      </c>
      <c r="Z21" s="88">
        <f>'Registrer nyttevirkninger'!Z117</f>
        <v>0</v>
      </c>
      <c r="AA21" s="88">
        <f>'Registrer nyttevirkninger'!AA117</f>
        <v>0</v>
      </c>
      <c r="AB21" s="88">
        <f>'Registrer nyttevirkninger'!AB117</f>
        <v>0</v>
      </c>
      <c r="AC21" s="88">
        <f>'Registrer nyttevirkninger'!AC117</f>
        <v>0</v>
      </c>
      <c r="AD21" s="88">
        <f>'Registrer nyttevirkninger'!AD117</f>
        <v>0</v>
      </c>
      <c r="AE21" s="88">
        <f>'Registrer nyttevirkninger'!AE117</f>
        <v>0</v>
      </c>
      <c r="AF21" s="88">
        <f>'Registrer nyttevirkninger'!AF117</f>
        <v>0</v>
      </c>
      <c r="AG21" s="88">
        <f>'Registrer nyttevirkninger'!AG117</f>
        <v>0</v>
      </c>
      <c r="AH21" s="88">
        <f>'Registrer nyttevirkninger'!AH117</f>
        <v>0</v>
      </c>
      <c r="AI21" s="88">
        <f>'Registrer nyttevirkninger'!AI117</f>
        <v>0</v>
      </c>
      <c r="AJ21" s="88">
        <f>'Registrer nyttevirkninger'!AJ117</f>
        <v>0</v>
      </c>
      <c r="AK21" s="88">
        <f>'Registrer nyttevirkninger'!AK117</f>
        <v>0</v>
      </c>
      <c r="AL21" s="88">
        <f>'Registrer nyttevirkninger'!AL117</f>
        <v>0</v>
      </c>
      <c r="AM21" s="88">
        <f>'Registrer nyttevirkninger'!AM117</f>
        <v>0</v>
      </c>
      <c r="AN21" s="88">
        <f>'Registrer nyttevirkninger'!AN117</f>
        <v>0</v>
      </c>
      <c r="AO21" s="88">
        <f>'Registrer nyttevirkninger'!AO117</f>
        <v>0</v>
      </c>
      <c r="AP21" s="88">
        <f>'Registrer nyttevirkninger'!AP117</f>
        <v>0</v>
      </c>
      <c r="AQ21" s="88">
        <f>'Registrer nyttevirkninger'!AQ117</f>
        <v>0</v>
      </c>
    </row>
    <row r="22" spans="1:43" x14ac:dyDescent="0.3">
      <c r="A22" s="88" t="str">
        <f>'Registrer nyttevirkninger'!A118</f>
        <v xml:space="preserve"> </v>
      </c>
      <c r="B22" s="88" t="str">
        <f>'Registrer nyttevirkninger'!B118</f>
        <v>"</v>
      </c>
      <c r="C22" s="88">
        <f>'Registrer nyttevirkninger'!C118</f>
        <v>0</v>
      </c>
      <c r="D22" s="88">
        <f>'Registrer nyttevirkninger'!D118</f>
        <v>0</v>
      </c>
      <c r="E22" s="88">
        <f>'Registrer nyttevirkninger'!E118</f>
        <v>0</v>
      </c>
      <c r="F22" s="88">
        <f>'Registrer nyttevirkninger'!F118</f>
        <v>0</v>
      </c>
      <c r="G22" s="88">
        <f>'Registrer nyttevirkninger'!G118</f>
        <v>0</v>
      </c>
      <c r="H22" s="88">
        <f>'Registrer nyttevirkninger'!H118</f>
        <v>0</v>
      </c>
      <c r="I22" s="88">
        <f>'Registrer nyttevirkninger'!I118</f>
        <v>0</v>
      </c>
      <c r="J22" s="88">
        <f>'Registrer nyttevirkninger'!J118</f>
        <v>0</v>
      </c>
      <c r="K22" s="88">
        <f>'Registrer nyttevirkninger'!K118</f>
        <v>0</v>
      </c>
      <c r="L22" s="88">
        <f>'Registrer nyttevirkninger'!L118</f>
        <v>0</v>
      </c>
      <c r="M22" s="88">
        <f>'Registrer nyttevirkninger'!M118</f>
        <v>0</v>
      </c>
      <c r="N22" s="88">
        <f>'Registrer nyttevirkninger'!N118</f>
        <v>0</v>
      </c>
      <c r="O22" s="88">
        <f>'Registrer nyttevirkninger'!O118</f>
        <v>0</v>
      </c>
      <c r="P22" s="88">
        <f>'Registrer nyttevirkninger'!P118</f>
        <v>0</v>
      </c>
      <c r="Q22" s="88">
        <f>'Registrer nyttevirkninger'!Q118</f>
        <v>0</v>
      </c>
      <c r="R22" s="88">
        <f>'Registrer nyttevirkninger'!R118</f>
        <v>0</v>
      </c>
      <c r="S22" s="88">
        <f>'Registrer nyttevirkninger'!S118</f>
        <v>0</v>
      </c>
      <c r="T22" s="88">
        <f>'Registrer nyttevirkninger'!T118</f>
        <v>0</v>
      </c>
      <c r="U22" s="88">
        <f>'Registrer nyttevirkninger'!U118</f>
        <v>0</v>
      </c>
      <c r="V22" s="88">
        <f>'Registrer nyttevirkninger'!V118</f>
        <v>0</v>
      </c>
      <c r="W22" s="88">
        <f>'Registrer nyttevirkninger'!W118</f>
        <v>0</v>
      </c>
      <c r="X22" s="88">
        <f>'Registrer nyttevirkninger'!X118</f>
        <v>0</v>
      </c>
      <c r="Y22" s="88">
        <f>'Registrer nyttevirkninger'!Y118</f>
        <v>0</v>
      </c>
      <c r="Z22" s="88">
        <f>'Registrer nyttevirkninger'!Z118</f>
        <v>0</v>
      </c>
      <c r="AA22" s="88">
        <f>'Registrer nyttevirkninger'!AA118</f>
        <v>0</v>
      </c>
      <c r="AB22" s="88">
        <f>'Registrer nyttevirkninger'!AB118</f>
        <v>0</v>
      </c>
      <c r="AC22" s="88">
        <f>'Registrer nyttevirkninger'!AC118</f>
        <v>0</v>
      </c>
      <c r="AD22" s="88">
        <f>'Registrer nyttevirkninger'!AD118</f>
        <v>0</v>
      </c>
      <c r="AE22" s="88">
        <f>'Registrer nyttevirkninger'!AE118</f>
        <v>0</v>
      </c>
      <c r="AF22" s="88">
        <f>'Registrer nyttevirkninger'!AF118</f>
        <v>0</v>
      </c>
      <c r="AG22" s="88">
        <f>'Registrer nyttevirkninger'!AG118</f>
        <v>0</v>
      </c>
      <c r="AH22" s="88">
        <f>'Registrer nyttevirkninger'!AH118</f>
        <v>0</v>
      </c>
      <c r="AI22" s="88">
        <f>'Registrer nyttevirkninger'!AI118</f>
        <v>0</v>
      </c>
      <c r="AJ22" s="88">
        <f>'Registrer nyttevirkninger'!AJ118</f>
        <v>0</v>
      </c>
      <c r="AK22" s="88">
        <f>'Registrer nyttevirkninger'!AK118</f>
        <v>0</v>
      </c>
      <c r="AL22" s="88">
        <f>'Registrer nyttevirkninger'!AL118</f>
        <v>0</v>
      </c>
      <c r="AM22" s="88">
        <f>'Registrer nyttevirkninger'!AM118</f>
        <v>0</v>
      </c>
      <c r="AN22" s="88">
        <f>'Registrer nyttevirkninger'!AN118</f>
        <v>0</v>
      </c>
      <c r="AO22" s="88">
        <f>'Registrer nyttevirkninger'!AO118</f>
        <v>0</v>
      </c>
      <c r="AP22" s="88">
        <f>'Registrer nyttevirkninger'!AP118</f>
        <v>0</v>
      </c>
      <c r="AQ22" s="88">
        <f>'Registrer nyttevirkninger'!AQ118</f>
        <v>0</v>
      </c>
    </row>
    <row r="23" spans="1:43" x14ac:dyDescent="0.3">
      <c r="A23" s="89" t="str">
        <f>'Registrer nyttevirkninger'!A119</f>
        <v>Sum nytte - privatpersoner</v>
      </c>
      <c r="B23" s="89" t="str">
        <f>'Registrer nyttevirkninger'!B119</f>
        <v>"</v>
      </c>
      <c r="C23" s="89">
        <f>SUM(C20:C22)</f>
        <v>0</v>
      </c>
      <c r="D23" s="89">
        <f t="shared" ref="D23:AQ23" si="4">SUM(D20:D22)</f>
        <v>0</v>
      </c>
      <c r="E23" s="89">
        <f t="shared" si="4"/>
        <v>0</v>
      </c>
      <c r="F23" s="89">
        <f t="shared" si="4"/>
        <v>0</v>
      </c>
      <c r="G23" s="89">
        <f t="shared" si="4"/>
        <v>0</v>
      </c>
      <c r="H23" s="89">
        <f t="shared" si="4"/>
        <v>0</v>
      </c>
      <c r="I23" s="89">
        <f t="shared" si="4"/>
        <v>0</v>
      </c>
      <c r="J23" s="89">
        <f t="shared" si="4"/>
        <v>0</v>
      </c>
      <c r="K23" s="89">
        <f t="shared" si="4"/>
        <v>0</v>
      </c>
      <c r="L23" s="89">
        <f t="shared" si="4"/>
        <v>0</v>
      </c>
      <c r="M23" s="89">
        <f t="shared" si="4"/>
        <v>0</v>
      </c>
      <c r="N23" s="89">
        <f t="shared" si="4"/>
        <v>0</v>
      </c>
      <c r="O23" s="89">
        <f t="shared" si="4"/>
        <v>0</v>
      </c>
      <c r="P23" s="89">
        <f t="shared" si="4"/>
        <v>0</v>
      </c>
      <c r="Q23" s="89">
        <f t="shared" si="4"/>
        <v>0</v>
      </c>
      <c r="R23" s="89">
        <f t="shared" si="4"/>
        <v>0</v>
      </c>
      <c r="S23" s="89">
        <f t="shared" si="4"/>
        <v>0</v>
      </c>
      <c r="T23" s="89">
        <f t="shared" si="4"/>
        <v>0</v>
      </c>
      <c r="U23" s="89">
        <f t="shared" si="4"/>
        <v>0</v>
      </c>
      <c r="V23" s="89">
        <f t="shared" si="4"/>
        <v>0</v>
      </c>
      <c r="W23" s="89">
        <f t="shared" si="4"/>
        <v>0</v>
      </c>
      <c r="X23" s="89">
        <f t="shared" si="4"/>
        <v>0</v>
      </c>
      <c r="Y23" s="89">
        <f t="shared" si="4"/>
        <v>0</v>
      </c>
      <c r="Z23" s="89">
        <f t="shared" si="4"/>
        <v>0</v>
      </c>
      <c r="AA23" s="89">
        <f t="shared" si="4"/>
        <v>0</v>
      </c>
      <c r="AB23" s="89">
        <f t="shared" si="4"/>
        <v>0</v>
      </c>
      <c r="AC23" s="89">
        <f t="shared" si="4"/>
        <v>0</v>
      </c>
      <c r="AD23" s="89">
        <f t="shared" si="4"/>
        <v>0</v>
      </c>
      <c r="AE23" s="89">
        <f t="shared" si="4"/>
        <v>0</v>
      </c>
      <c r="AF23" s="89">
        <f t="shared" si="4"/>
        <v>0</v>
      </c>
      <c r="AG23" s="89">
        <f t="shared" si="4"/>
        <v>0</v>
      </c>
      <c r="AH23" s="89">
        <f t="shared" si="4"/>
        <v>0</v>
      </c>
      <c r="AI23" s="89">
        <f t="shared" si="4"/>
        <v>0</v>
      </c>
      <c r="AJ23" s="89">
        <f t="shared" si="4"/>
        <v>0</v>
      </c>
      <c r="AK23" s="89">
        <f t="shared" si="4"/>
        <v>0</v>
      </c>
      <c r="AL23" s="89">
        <f t="shared" si="4"/>
        <v>0</v>
      </c>
      <c r="AM23" s="89">
        <f t="shared" si="4"/>
        <v>0</v>
      </c>
      <c r="AN23" s="89">
        <f t="shared" si="4"/>
        <v>0</v>
      </c>
      <c r="AO23" s="89">
        <f t="shared" si="4"/>
        <v>0</v>
      </c>
      <c r="AP23" s="89">
        <f t="shared" si="4"/>
        <v>0</v>
      </c>
      <c r="AQ23" s="89">
        <f t="shared" si="4"/>
        <v>0</v>
      </c>
    </row>
    <row r="24" spans="1:43" ht="12" customHeight="1" x14ac:dyDescent="0.3">
      <c r="A24" s="91"/>
      <c r="B24" s="91"/>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row>
    <row r="25" spans="1:43" ht="15" thickBot="1" x14ac:dyDescent="0.35">
      <c r="A25" s="90" t="s">
        <v>130</v>
      </c>
      <c r="B25" s="90" t="s">
        <v>43</v>
      </c>
      <c r="C25" s="29">
        <f t="shared" ref="C25:AQ25" si="5">C5+C10+C17+C23</f>
        <v>0</v>
      </c>
      <c r="D25" s="29">
        <f t="shared" si="5"/>
        <v>44936141.376027629</v>
      </c>
      <c r="E25" s="29">
        <f t="shared" si="5"/>
        <v>158309526.77728561</v>
      </c>
      <c r="F25" s="29">
        <f t="shared" si="5"/>
        <v>199818992.79201987</v>
      </c>
      <c r="G25" s="29">
        <f t="shared" si="5"/>
        <v>233557661.19036478</v>
      </c>
      <c r="H25" s="29">
        <f t="shared" si="5"/>
        <v>257098716.38727891</v>
      </c>
      <c r="I25" s="29">
        <f t="shared" si="5"/>
        <v>266299590.69561714</v>
      </c>
      <c r="J25" s="29">
        <f t="shared" si="5"/>
        <v>269761485.37466013</v>
      </c>
      <c r="K25" s="29">
        <f t="shared" si="5"/>
        <v>273268384.68453074</v>
      </c>
      <c r="L25" s="29">
        <f t="shared" si="5"/>
        <v>276820873.68542963</v>
      </c>
      <c r="M25" s="29">
        <f t="shared" si="5"/>
        <v>280419545.04334021</v>
      </c>
      <c r="N25" s="29">
        <f t="shared" si="5"/>
        <v>284064999.12890357</v>
      </c>
      <c r="O25" s="29">
        <f t="shared" si="5"/>
        <v>0</v>
      </c>
      <c r="P25" s="29">
        <f t="shared" si="5"/>
        <v>0</v>
      </c>
      <c r="Q25" s="29">
        <f t="shared" si="5"/>
        <v>0</v>
      </c>
      <c r="R25" s="29">
        <f t="shared" si="5"/>
        <v>0</v>
      </c>
      <c r="S25" s="29">
        <f t="shared" si="5"/>
        <v>0</v>
      </c>
      <c r="T25" s="29">
        <f t="shared" si="5"/>
        <v>0</v>
      </c>
      <c r="U25" s="29">
        <f t="shared" si="5"/>
        <v>0</v>
      </c>
      <c r="V25" s="29">
        <f t="shared" si="5"/>
        <v>0</v>
      </c>
      <c r="W25" s="29">
        <f t="shared" si="5"/>
        <v>0</v>
      </c>
      <c r="X25" s="29">
        <f t="shared" si="5"/>
        <v>0</v>
      </c>
      <c r="Y25" s="29">
        <f t="shared" si="5"/>
        <v>0</v>
      </c>
      <c r="Z25" s="29">
        <f t="shared" si="5"/>
        <v>0</v>
      </c>
      <c r="AA25" s="29">
        <f t="shared" si="5"/>
        <v>0</v>
      </c>
      <c r="AB25" s="29">
        <f t="shared" si="5"/>
        <v>0</v>
      </c>
      <c r="AC25" s="29">
        <f t="shared" si="5"/>
        <v>0</v>
      </c>
      <c r="AD25" s="29">
        <f t="shared" si="5"/>
        <v>0</v>
      </c>
      <c r="AE25" s="29">
        <f t="shared" si="5"/>
        <v>0</v>
      </c>
      <c r="AF25" s="29">
        <f t="shared" si="5"/>
        <v>0</v>
      </c>
      <c r="AG25" s="29">
        <f t="shared" si="5"/>
        <v>0</v>
      </c>
      <c r="AH25" s="29">
        <f t="shared" si="5"/>
        <v>0</v>
      </c>
      <c r="AI25" s="29">
        <f t="shared" si="5"/>
        <v>0</v>
      </c>
      <c r="AJ25" s="29">
        <f t="shared" si="5"/>
        <v>0</v>
      </c>
      <c r="AK25" s="29">
        <f t="shared" si="5"/>
        <v>0</v>
      </c>
      <c r="AL25" s="29">
        <f t="shared" si="5"/>
        <v>0</v>
      </c>
      <c r="AM25" s="29">
        <f t="shared" si="5"/>
        <v>0</v>
      </c>
      <c r="AN25" s="29">
        <f t="shared" si="5"/>
        <v>0</v>
      </c>
      <c r="AO25" s="29">
        <f t="shared" si="5"/>
        <v>0</v>
      </c>
      <c r="AP25" s="29">
        <f t="shared" si="5"/>
        <v>0</v>
      </c>
      <c r="AQ25" s="29">
        <f t="shared" si="5"/>
        <v>0</v>
      </c>
    </row>
    <row r="26" spans="1:43" ht="15" thickTop="1" x14ac:dyDescent="0.3">
      <c r="A26" s="40"/>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row>
    <row r="27" spans="1:43" x14ac:dyDescent="0.3">
      <c r="A27" s="93" t="s">
        <v>131</v>
      </c>
    </row>
    <row r="28" spans="1:43" x14ac:dyDescent="0.3">
      <c r="A28" s="38" t="str">
        <f>'Registrer kostnadsvirkninger'!A97</f>
        <v>Kostnadsvirkninger i virksomheten</v>
      </c>
      <c r="C28" s="37">
        <f>'Generelle forutsetninger'!B7</f>
        <v>2017</v>
      </c>
      <c r="D28" s="37">
        <f>C28+1</f>
        <v>2018</v>
      </c>
      <c r="E28" s="37">
        <f t="shared" ref="E28:AQ28" si="6">D28+1</f>
        <v>2019</v>
      </c>
      <c r="F28" s="37">
        <f t="shared" si="6"/>
        <v>2020</v>
      </c>
      <c r="G28" s="37">
        <f t="shared" si="6"/>
        <v>2021</v>
      </c>
      <c r="H28" s="37">
        <f t="shared" si="6"/>
        <v>2022</v>
      </c>
      <c r="I28" s="37">
        <f t="shared" si="6"/>
        <v>2023</v>
      </c>
      <c r="J28" s="37">
        <f t="shared" si="6"/>
        <v>2024</v>
      </c>
      <c r="K28" s="37">
        <f t="shared" si="6"/>
        <v>2025</v>
      </c>
      <c r="L28" s="37">
        <f t="shared" si="6"/>
        <v>2026</v>
      </c>
      <c r="M28" s="37">
        <f t="shared" si="6"/>
        <v>2027</v>
      </c>
      <c r="N28" s="37">
        <f t="shared" si="6"/>
        <v>2028</v>
      </c>
      <c r="O28" s="37">
        <f t="shared" si="6"/>
        <v>2029</v>
      </c>
      <c r="P28" s="37">
        <f t="shared" si="6"/>
        <v>2030</v>
      </c>
      <c r="Q28" s="37">
        <f t="shared" si="6"/>
        <v>2031</v>
      </c>
      <c r="R28" s="37">
        <f t="shared" si="6"/>
        <v>2032</v>
      </c>
      <c r="S28" s="37">
        <f t="shared" si="6"/>
        <v>2033</v>
      </c>
      <c r="T28" s="37">
        <f t="shared" si="6"/>
        <v>2034</v>
      </c>
      <c r="U28" s="37">
        <f t="shared" si="6"/>
        <v>2035</v>
      </c>
      <c r="V28" s="37">
        <f t="shared" si="6"/>
        <v>2036</v>
      </c>
      <c r="W28" s="37">
        <f t="shared" si="6"/>
        <v>2037</v>
      </c>
      <c r="X28" s="37">
        <f t="shared" si="6"/>
        <v>2038</v>
      </c>
      <c r="Y28" s="37">
        <f t="shared" si="6"/>
        <v>2039</v>
      </c>
      <c r="Z28" s="37">
        <f t="shared" si="6"/>
        <v>2040</v>
      </c>
      <c r="AA28" s="37">
        <f t="shared" si="6"/>
        <v>2041</v>
      </c>
      <c r="AB28" s="37">
        <f t="shared" si="6"/>
        <v>2042</v>
      </c>
      <c r="AC28" s="37">
        <f t="shared" si="6"/>
        <v>2043</v>
      </c>
      <c r="AD28" s="37">
        <f t="shared" si="6"/>
        <v>2044</v>
      </c>
      <c r="AE28" s="37">
        <f t="shared" si="6"/>
        <v>2045</v>
      </c>
      <c r="AF28" s="37">
        <f t="shared" si="6"/>
        <v>2046</v>
      </c>
      <c r="AG28" s="37">
        <f t="shared" si="6"/>
        <v>2047</v>
      </c>
      <c r="AH28" s="37">
        <f t="shared" si="6"/>
        <v>2048</v>
      </c>
      <c r="AI28" s="37">
        <f t="shared" si="6"/>
        <v>2049</v>
      </c>
      <c r="AJ28" s="37">
        <f t="shared" si="6"/>
        <v>2050</v>
      </c>
      <c r="AK28" s="37">
        <f t="shared" si="6"/>
        <v>2051</v>
      </c>
      <c r="AL28" s="37">
        <f t="shared" si="6"/>
        <v>2052</v>
      </c>
      <c r="AM28" s="37">
        <f t="shared" si="6"/>
        <v>2053</v>
      </c>
      <c r="AN28" s="37">
        <f t="shared" si="6"/>
        <v>2054</v>
      </c>
      <c r="AO28" s="37">
        <f t="shared" si="6"/>
        <v>2055</v>
      </c>
      <c r="AP28" s="37">
        <f t="shared" si="6"/>
        <v>2056</v>
      </c>
      <c r="AQ28" s="37">
        <f t="shared" si="6"/>
        <v>2057</v>
      </c>
    </row>
    <row r="29" spans="1:43" x14ac:dyDescent="0.3">
      <c r="A29" s="88" t="str">
        <f>'Registrer kostnadsvirkninger'!A98</f>
        <v>Investeringskostnader for virksomheten</v>
      </c>
      <c r="B29" s="88" t="str">
        <f>'Registrer kostnadsvirkninger'!B98</f>
        <v>I kroner</v>
      </c>
      <c r="C29" s="43">
        <f>'Registrer kostnadsvirkninger'!C98</f>
        <v>16357617</v>
      </c>
      <c r="D29" s="43">
        <f>'Registrer kostnadsvirkninger'!D98</f>
        <v>18112816.407693945</v>
      </c>
      <c r="E29" s="43">
        <f>'Registrer kostnadsvirkninger'!E98</f>
        <v>12564045.513671825</v>
      </c>
      <c r="F29" s="43">
        <f>'Registrer kostnadsvirkninger'!F98</f>
        <v>19736035.781758152</v>
      </c>
      <c r="G29" s="43">
        <f>'Registrer kostnadsvirkninger'!G98</f>
        <v>30368182.546817511</v>
      </c>
      <c r="H29" s="43">
        <f>'Registrer kostnadsvirkninger'!H98</f>
        <v>31132277.434499964</v>
      </c>
      <c r="I29" s="43">
        <f>'Registrer kostnadsvirkninger'!I98</f>
        <v>5579992</v>
      </c>
      <c r="J29" s="43">
        <f>'Registrer kostnadsvirkninger'!J98</f>
        <v>5628617</v>
      </c>
      <c r="K29" s="43">
        <f>'Registrer kostnadsvirkninger'!K98</f>
        <v>5677382</v>
      </c>
      <c r="L29" s="43">
        <f>'Registrer kostnadsvirkninger'!L98</f>
        <v>5726222</v>
      </c>
      <c r="M29" s="43">
        <f>'Registrer kostnadsvirkninger'!M98</f>
        <v>5774723</v>
      </c>
      <c r="N29" s="43">
        <f>'Registrer kostnadsvirkninger'!N98</f>
        <v>5822574</v>
      </c>
      <c r="O29" s="43">
        <f>'Registrer kostnadsvirkninger'!O98</f>
        <v>0</v>
      </c>
      <c r="P29" s="43">
        <f>'Registrer kostnadsvirkninger'!P98</f>
        <v>0</v>
      </c>
      <c r="Q29" s="43">
        <f>'Registrer kostnadsvirkninger'!Q98</f>
        <v>0</v>
      </c>
      <c r="R29" s="43">
        <f>'Registrer kostnadsvirkninger'!R98</f>
        <v>0</v>
      </c>
      <c r="S29" s="43">
        <f>'Registrer kostnadsvirkninger'!S98</f>
        <v>0</v>
      </c>
      <c r="T29" s="43">
        <f>'Registrer kostnadsvirkninger'!T98</f>
        <v>0</v>
      </c>
      <c r="U29" s="43">
        <f>'Registrer kostnadsvirkninger'!U98</f>
        <v>0</v>
      </c>
      <c r="V29" s="43">
        <f>'Registrer kostnadsvirkninger'!V98</f>
        <v>0</v>
      </c>
      <c r="W29" s="43">
        <f>'Registrer kostnadsvirkninger'!W98</f>
        <v>0</v>
      </c>
      <c r="X29" s="43">
        <f>'Registrer kostnadsvirkninger'!X98</f>
        <v>0</v>
      </c>
      <c r="Y29" s="43">
        <f>'Registrer kostnadsvirkninger'!Y98</f>
        <v>0</v>
      </c>
      <c r="Z29" s="43">
        <f>'Registrer kostnadsvirkninger'!Z98</f>
        <v>0</v>
      </c>
      <c r="AA29" s="43">
        <f>'Registrer kostnadsvirkninger'!AA98</f>
        <v>0</v>
      </c>
      <c r="AB29" s="43">
        <f>'Registrer kostnadsvirkninger'!AB98</f>
        <v>0</v>
      </c>
      <c r="AC29" s="43">
        <f>'Registrer kostnadsvirkninger'!AC98</f>
        <v>0</v>
      </c>
      <c r="AD29" s="43">
        <f>'Registrer kostnadsvirkninger'!AD98</f>
        <v>0</v>
      </c>
      <c r="AE29" s="43">
        <f>'Registrer kostnadsvirkninger'!AE98</f>
        <v>0</v>
      </c>
      <c r="AF29" s="43">
        <f>'Registrer kostnadsvirkninger'!AF98</f>
        <v>0</v>
      </c>
      <c r="AG29" s="43">
        <f>'Registrer kostnadsvirkninger'!AG98</f>
        <v>0</v>
      </c>
      <c r="AH29" s="43">
        <f>'Registrer kostnadsvirkninger'!AH98</f>
        <v>0</v>
      </c>
      <c r="AI29" s="43">
        <f>'Registrer kostnadsvirkninger'!AI98</f>
        <v>0</v>
      </c>
      <c r="AJ29" s="43">
        <f>'Registrer kostnadsvirkninger'!AJ98</f>
        <v>0</v>
      </c>
      <c r="AK29" s="43">
        <f>'Registrer kostnadsvirkninger'!AK98</f>
        <v>0</v>
      </c>
      <c r="AL29" s="43">
        <f>'Registrer kostnadsvirkninger'!AL98</f>
        <v>0</v>
      </c>
      <c r="AM29" s="43">
        <f>'Registrer kostnadsvirkninger'!AM98</f>
        <v>0</v>
      </c>
      <c r="AN29" s="43">
        <f>'Registrer kostnadsvirkninger'!AN98</f>
        <v>0</v>
      </c>
      <c r="AO29" s="43">
        <f>'Registrer kostnadsvirkninger'!AO98</f>
        <v>0</v>
      </c>
      <c r="AP29" s="43">
        <f>'Registrer kostnadsvirkninger'!AP98</f>
        <v>0</v>
      </c>
      <c r="AQ29" s="43">
        <f>'Registrer kostnadsvirkninger'!AQ98</f>
        <v>0</v>
      </c>
    </row>
    <row r="30" spans="1:43" x14ac:dyDescent="0.3">
      <c r="A30" s="88" t="str">
        <f>'Registrer kostnadsvirkninger'!A99</f>
        <v>Drifts- og vedlikeholdskostnader - nytt system</v>
      </c>
      <c r="B30" s="88" t="str">
        <f>'Registrer kostnadsvirkninger'!B99</f>
        <v>"</v>
      </c>
      <c r="C30" s="43">
        <f>'Registrer kostnadsvirkninger'!C99</f>
        <v>0</v>
      </c>
      <c r="D30" s="43">
        <f>'Registrer kostnadsvirkninger'!D99</f>
        <v>4700000</v>
      </c>
      <c r="E30" s="43">
        <f>'Registrer kostnadsvirkninger'!E99</f>
        <v>6000000</v>
      </c>
      <c r="F30" s="43">
        <f>'Registrer kostnadsvirkninger'!F99</f>
        <v>7000000</v>
      </c>
      <c r="G30" s="43">
        <f>'Registrer kostnadsvirkninger'!G99</f>
        <v>7000000</v>
      </c>
      <c r="H30" s="43">
        <f>'Registrer kostnadsvirkninger'!H99</f>
        <v>7000000</v>
      </c>
      <c r="I30" s="43">
        <f>'Registrer kostnadsvirkninger'!I99</f>
        <v>7000000</v>
      </c>
      <c r="J30" s="43">
        <f>'Registrer kostnadsvirkninger'!J99</f>
        <v>7000000</v>
      </c>
      <c r="K30" s="43">
        <f>'Registrer kostnadsvirkninger'!K99</f>
        <v>7000000</v>
      </c>
      <c r="L30" s="43">
        <f>'Registrer kostnadsvirkninger'!L99</f>
        <v>7000000</v>
      </c>
      <c r="M30" s="43">
        <f>'Registrer kostnadsvirkninger'!M99</f>
        <v>7000000</v>
      </c>
      <c r="N30" s="43">
        <f>'Registrer kostnadsvirkninger'!N99</f>
        <v>7000000</v>
      </c>
      <c r="O30" s="43"/>
      <c r="P30" s="43">
        <f>'Registrer kostnadsvirkninger'!P99</f>
        <v>0</v>
      </c>
      <c r="Q30" s="43">
        <f>'Registrer kostnadsvirkninger'!Q99</f>
        <v>0</v>
      </c>
      <c r="R30" s="43">
        <f>'Registrer kostnadsvirkninger'!R99</f>
        <v>0</v>
      </c>
      <c r="S30" s="43">
        <f>'Registrer kostnadsvirkninger'!S99</f>
        <v>0</v>
      </c>
      <c r="T30" s="43">
        <f>'Registrer kostnadsvirkninger'!T99</f>
        <v>0</v>
      </c>
      <c r="U30" s="43">
        <f>'Registrer kostnadsvirkninger'!U99</f>
        <v>0</v>
      </c>
      <c r="V30" s="43">
        <f>'Registrer kostnadsvirkninger'!V99</f>
        <v>0</v>
      </c>
      <c r="W30" s="43">
        <f>'Registrer kostnadsvirkninger'!W99</f>
        <v>0</v>
      </c>
      <c r="X30" s="43">
        <f>'Registrer kostnadsvirkninger'!X99</f>
        <v>0</v>
      </c>
      <c r="Y30" s="43">
        <f>'Registrer kostnadsvirkninger'!Y99</f>
        <v>0</v>
      </c>
      <c r="Z30" s="43">
        <f>'Registrer kostnadsvirkninger'!Z99</f>
        <v>0</v>
      </c>
      <c r="AA30" s="43">
        <f>'Registrer kostnadsvirkninger'!AA99</f>
        <v>0</v>
      </c>
      <c r="AB30" s="43">
        <f>'Registrer kostnadsvirkninger'!AB99</f>
        <v>0</v>
      </c>
      <c r="AC30" s="43">
        <f>'Registrer kostnadsvirkninger'!AC99</f>
        <v>0</v>
      </c>
      <c r="AD30" s="43">
        <f>'Registrer kostnadsvirkninger'!AD99</f>
        <v>0</v>
      </c>
      <c r="AE30" s="43">
        <f>'Registrer kostnadsvirkninger'!AE99</f>
        <v>0</v>
      </c>
      <c r="AF30" s="43">
        <f>'Registrer kostnadsvirkninger'!AF99</f>
        <v>0</v>
      </c>
      <c r="AG30" s="43">
        <f>'Registrer kostnadsvirkninger'!AG99</f>
        <v>0</v>
      </c>
      <c r="AH30" s="43">
        <f>'Registrer kostnadsvirkninger'!AH99</f>
        <v>0</v>
      </c>
      <c r="AI30" s="43">
        <f>'Registrer kostnadsvirkninger'!AI99</f>
        <v>0</v>
      </c>
      <c r="AJ30" s="43">
        <f>'Registrer kostnadsvirkninger'!AJ99</f>
        <v>0</v>
      </c>
      <c r="AK30" s="43">
        <f>'Registrer kostnadsvirkninger'!AK99</f>
        <v>0</v>
      </c>
      <c r="AL30" s="43">
        <f>'Registrer kostnadsvirkninger'!AL99</f>
        <v>0</v>
      </c>
      <c r="AM30" s="43">
        <f>'Registrer kostnadsvirkninger'!AM99</f>
        <v>0</v>
      </c>
      <c r="AN30" s="43">
        <f>'Registrer kostnadsvirkninger'!AN99</f>
        <v>0</v>
      </c>
      <c r="AO30" s="43">
        <f>'Registrer kostnadsvirkninger'!AO99</f>
        <v>0</v>
      </c>
      <c r="AP30" s="43">
        <f>'Registrer kostnadsvirkninger'!AP99</f>
        <v>0</v>
      </c>
      <c r="AQ30" s="43">
        <f>'Registrer kostnadsvirkninger'!AQ99</f>
        <v>0</v>
      </c>
    </row>
    <row r="31" spans="1:43" x14ac:dyDescent="0.3">
      <c r="A31" s="88" t="str">
        <f>'Registrer kostnadsvirkninger'!A100</f>
        <v>Endrings- og omstillingskostnader i virksomheten</v>
      </c>
      <c r="B31" s="88" t="str">
        <f>'Registrer kostnadsvirkninger'!B100</f>
        <v>"</v>
      </c>
      <c r="C31" s="43">
        <f>'Registrer kostnadsvirkninger'!C100</f>
        <v>0</v>
      </c>
      <c r="D31" s="43">
        <f>'Registrer kostnadsvirkninger'!D100</f>
        <v>0</v>
      </c>
      <c r="E31" s="43">
        <f>'Registrer kostnadsvirkninger'!E100</f>
        <v>0</v>
      </c>
      <c r="F31" s="43">
        <f>'Registrer kostnadsvirkninger'!F100</f>
        <v>0</v>
      </c>
      <c r="G31" s="43">
        <f>'Registrer kostnadsvirkninger'!G100</f>
        <v>0</v>
      </c>
      <c r="H31" s="43">
        <f>'Registrer kostnadsvirkninger'!H100</f>
        <v>0</v>
      </c>
      <c r="I31" s="43">
        <f>'Registrer kostnadsvirkninger'!I100</f>
        <v>0</v>
      </c>
      <c r="J31" s="43">
        <f>'Registrer kostnadsvirkninger'!J100</f>
        <v>0</v>
      </c>
      <c r="K31" s="43">
        <f>'Registrer kostnadsvirkninger'!K100</f>
        <v>0</v>
      </c>
      <c r="L31" s="43">
        <f>'Registrer kostnadsvirkninger'!L100</f>
        <v>0</v>
      </c>
      <c r="M31" s="43">
        <f>'Registrer kostnadsvirkninger'!M100</f>
        <v>0</v>
      </c>
      <c r="N31" s="43">
        <f>'Registrer kostnadsvirkninger'!N100</f>
        <v>0</v>
      </c>
      <c r="O31" s="43">
        <f>'Registrer kostnadsvirkninger'!O100</f>
        <v>0</v>
      </c>
      <c r="P31" s="43">
        <f>'Registrer kostnadsvirkninger'!P100</f>
        <v>0</v>
      </c>
      <c r="Q31" s="43">
        <f>'Registrer kostnadsvirkninger'!Q100</f>
        <v>0</v>
      </c>
      <c r="R31" s="43">
        <f>'Registrer kostnadsvirkninger'!R100</f>
        <v>0</v>
      </c>
      <c r="S31" s="43">
        <f>'Registrer kostnadsvirkninger'!S100</f>
        <v>0</v>
      </c>
      <c r="T31" s="43">
        <f>'Registrer kostnadsvirkninger'!T100</f>
        <v>0</v>
      </c>
      <c r="U31" s="43">
        <f>'Registrer kostnadsvirkninger'!U100</f>
        <v>0</v>
      </c>
      <c r="V31" s="43">
        <f>'Registrer kostnadsvirkninger'!V100</f>
        <v>0</v>
      </c>
      <c r="W31" s="43">
        <f>'Registrer kostnadsvirkninger'!W100</f>
        <v>0</v>
      </c>
      <c r="X31" s="43">
        <f>'Registrer kostnadsvirkninger'!X100</f>
        <v>0</v>
      </c>
      <c r="Y31" s="43">
        <f>'Registrer kostnadsvirkninger'!Y100</f>
        <v>0</v>
      </c>
      <c r="Z31" s="43">
        <f>'Registrer kostnadsvirkninger'!Z100</f>
        <v>0</v>
      </c>
      <c r="AA31" s="43">
        <f>'Registrer kostnadsvirkninger'!AA100</f>
        <v>0</v>
      </c>
      <c r="AB31" s="43">
        <f>'Registrer kostnadsvirkninger'!AB100</f>
        <v>0</v>
      </c>
      <c r="AC31" s="43">
        <f>'Registrer kostnadsvirkninger'!AC100</f>
        <v>0</v>
      </c>
      <c r="AD31" s="43">
        <f>'Registrer kostnadsvirkninger'!AD100</f>
        <v>0</v>
      </c>
      <c r="AE31" s="43">
        <f>'Registrer kostnadsvirkninger'!AE100</f>
        <v>0</v>
      </c>
      <c r="AF31" s="43">
        <f>'Registrer kostnadsvirkninger'!AF100</f>
        <v>0</v>
      </c>
      <c r="AG31" s="43">
        <f>'Registrer kostnadsvirkninger'!AG100</f>
        <v>0</v>
      </c>
      <c r="AH31" s="43">
        <f>'Registrer kostnadsvirkninger'!AH100</f>
        <v>0</v>
      </c>
      <c r="AI31" s="43">
        <f>'Registrer kostnadsvirkninger'!AI100</f>
        <v>0</v>
      </c>
      <c r="AJ31" s="43">
        <f>'Registrer kostnadsvirkninger'!AJ100</f>
        <v>0</v>
      </c>
      <c r="AK31" s="43">
        <f>'Registrer kostnadsvirkninger'!AK100</f>
        <v>0</v>
      </c>
      <c r="AL31" s="43">
        <f>'Registrer kostnadsvirkninger'!AL100</f>
        <v>0</v>
      </c>
      <c r="AM31" s="43">
        <f>'Registrer kostnadsvirkninger'!AM100</f>
        <v>0</v>
      </c>
      <c r="AN31" s="43">
        <f>'Registrer kostnadsvirkninger'!AN100</f>
        <v>0</v>
      </c>
      <c r="AO31" s="43">
        <f>'Registrer kostnadsvirkninger'!AO100</f>
        <v>0</v>
      </c>
      <c r="AP31" s="43">
        <f>'Registrer kostnadsvirkninger'!AP100</f>
        <v>0</v>
      </c>
      <c r="AQ31" s="43">
        <f>'Registrer kostnadsvirkninger'!AQ100</f>
        <v>0</v>
      </c>
    </row>
    <row r="32" spans="1:43" x14ac:dyDescent="0.3">
      <c r="A32" s="89" t="str">
        <f>'Registrer kostnadsvirkninger'!A101</f>
        <v>Sum kostnad - offentlig sektor</v>
      </c>
      <c r="B32" s="89" t="str">
        <f>'Registrer kostnadsvirkninger'!B101</f>
        <v>"</v>
      </c>
      <c r="C32" s="45">
        <f>SUM(C29:C31)</f>
        <v>16357617</v>
      </c>
      <c r="D32" s="45">
        <f t="shared" ref="D32:AQ32" si="7">SUM(D29:D31)</f>
        <v>22812816.407693945</v>
      </c>
      <c r="E32" s="45">
        <f t="shared" si="7"/>
        <v>18564045.513671823</v>
      </c>
      <c r="F32" s="45">
        <f t="shared" si="7"/>
        <v>26736035.781758152</v>
      </c>
      <c r="G32" s="45">
        <f t="shared" si="7"/>
        <v>37368182.546817511</v>
      </c>
      <c r="H32" s="45">
        <f t="shared" si="7"/>
        <v>38132277.434499964</v>
      </c>
      <c r="I32" s="45">
        <f t="shared" si="7"/>
        <v>12579992</v>
      </c>
      <c r="J32" s="45">
        <f t="shared" si="7"/>
        <v>12628617</v>
      </c>
      <c r="K32" s="45">
        <f t="shared" si="7"/>
        <v>12677382</v>
      </c>
      <c r="L32" s="45">
        <f t="shared" si="7"/>
        <v>12726222</v>
      </c>
      <c r="M32" s="45">
        <f t="shared" si="7"/>
        <v>12774723</v>
      </c>
      <c r="N32" s="45">
        <f t="shared" si="7"/>
        <v>12822574</v>
      </c>
      <c r="O32" s="45">
        <f t="shared" si="7"/>
        <v>0</v>
      </c>
      <c r="P32" s="45">
        <f t="shared" si="7"/>
        <v>0</v>
      </c>
      <c r="Q32" s="45">
        <f t="shared" si="7"/>
        <v>0</v>
      </c>
      <c r="R32" s="45">
        <f t="shared" si="7"/>
        <v>0</v>
      </c>
      <c r="S32" s="45">
        <f t="shared" si="7"/>
        <v>0</v>
      </c>
      <c r="T32" s="45">
        <f t="shared" si="7"/>
        <v>0</v>
      </c>
      <c r="U32" s="45">
        <f t="shared" si="7"/>
        <v>0</v>
      </c>
      <c r="V32" s="45">
        <f t="shared" si="7"/>
        <v>0</v>
      </c>
      <c r="W32" s="45">
        <f t="shared" si="7"/>
        <v>0</v>
      </c>
      <c r="X32" s="45">
        <f t="shared" si="7"/>
        <v>0</v>
      </c>
      <c r="Y32" s="45">
        <f t="shared" si="7"/>
        <v>0</v>
      </c>
      <c r="Z32" s="45">
        <f t="shared" si="7"/>
        <v>0</v>
      </c>
      <c r="AA32" s="45">
        <f t="shared" si="7"/>
        <v>0</v>
      </c>
      <c r="AB32" s="45">
        <f t="shared" si="7"/>
        <v>0</v>
      </c>
      <c r="AC32" s="45">
        <f t="shared" si="7"/>
        <v>0</v>
      </c>
      <c r="AD32" s="45">
        <f t="shared" si="7"/>
        <v>0</v>
      </c>
      <c r="AE32" s="45">
        <f t="shared" si="7"/>
        <v>0</v>
      </c>
      <c r="AF32" s="45">
        <f t="shared" si="7"/>
        <v>0</v>
      </c>
      <c r="AG32" s="45">
        <f t="shared" si="7"/>
        <v>0</v>
      </c>
      <c r="AH32" s="45">
        <f t="shared" si="7"/>
        <v>0</v>
      </c>
      <c r="AI32" s="45">
        <f t="shared" si="7"/>
        <v>0</v>
      </c>
      <c r="AJ32" s="45">
        <f t="shared" si="7"/>
        <v>0</v>
      </c>
      <c r="AK32" s="45">
        <f t="shared" si="7"/>
        <v>0</v>
      </c>
      <c r="AL32" s="45">
        <f t="shared" si="7"/>
        <v>0</v>
      </c>
      <c r="AM32" s="45">
        <f t="shared" si="7"/>
        <v>0</v>
      </c>
      <c r="AN32" s="45">
        <f t="shared" si="7"/>
        <v>0</v>
      </c>
      <c r="AO32" s="45">
        <f t="shared" si="7"/>
        <v>0</v>
      </c>
      <c r="AP32" s="45">
        <f t="shared" si="7"/>
        <v>0</v>
      </c>
      <c r="AQ32" s="45">
        <f t="shared" si="7"/>
        <v>0</v>
      </c>
    </row>
    <row r="34" spans="1:43" x14ac:dyDescent="0.3">
      <c r="A34" s="38" t="str">
        <f>'Registrer kostnadsvirkninger'!A103</f>
        <v>Kostnadsvirkninger i øvrig offentlig sektor - i kommunene</v>
      </c>
    </row>
    <row r="35" spans="1:43" x14ac:dyDescent="0.3">
      <c r="A35" s="88" t="str">
        <f>'Registrer kostnadsvirkninger'!A104</f>
        <v>Investeringskostnader i øvrig offentlig sektor</v>
      </c>
      <c r="B35" s="88" t="str">
        <f>'Registrer kostnadsvirkninger'!B104</f>
        <v>I kroner</v>
      </c>
      <c r="C35" s="88">
        <f>'Registrer kostnadsvirkninger'!C104</f>
        <v>0</v>
      </c>
      <c r="D35" s="88">
        <f>'Registrer kostnadsvirkninger'!D104</f>
        <v>0</v>
      </c>
      <c r="E35" s="88">
        <f>'Registrer kostnadsvirkninger'!E104</f>
        <v>0</v>
      </c>
      <c r="F35" s="88">
        <f>'Registrer kostnadsvirkninger'!F104</f>
        <v>0</v>
      </c>
      <c r="G35" s="88">
        <f>'Registrer kostnadsvirkninger'!G104</f>
        <v>0</v>
      </c>
      <c r="H35" s="88">
        <f>'Registrer kostnadsvirkninger'!H104</f>
        <v>0</v>
      </c>
      <c r="I35" s="88">
        <f>'Registrer kostnadsvirkninger'!I104</f>
        <v>0</v>
      </c>
      <c r="J35" s="88">
        <f>'Registrer kostnadsvirkninger'!J104</f>
        <v>0</v>
      </c>
      <c r="K35" s="88">
        <f>'Registrer kostnadsvirkninger'!K104</f>
        <v>0</v>
      </c>
      <c r="L35" s="88">
        <f>'Registrer kostnadsvirkninger'!L104</f>
        <v>0</v>
      </c>
      <c r="M35" s="88">
        <f>'Registrer kostnadsvirkninger'!M104</f>
        <v>0</v>
      </c>
      <c r="N35" s="88">
        <f>'Registrer kostnadsvirkninger'!N104</f>
        <v>0</v>
      </c>
      <c r="O35" s="88">
        <f>'Registrer kostnadsvirkninger'!O104</f>
        <v>0</v>
      </c>
      <c r="P35" s="88">
        <f>'Registrer kostnadsvirkninger'!P104</f>
        <v>0</v>
      </c>
      <c r="Q35" s="88">
        <f>'Registrer kostnadsvirkninger'!Q104</f>
        <v>0</v>
      </c>
      <c r="R35" s="88">
        <f>'Registrer kostnadsvirkninger'!R104</f>
        <v>0</v>
      </c>
      <c r="S35" s="88">
        <f>'Registrer kostnadsvirkninger'!S104</f>
        <v>0</v>
      </c>
      <c r="T35" s="88">
        <f>'Registrer kostnadsvirkninger'!T104</f>
        <v>0</v>
      </c>
      <c r="U35" s="88">
        <f>'Registrer kostnadsvirkninger'!U104</f>
        <v>0</v>
      </c>
      <c r="V35" s="88">
        <f>'Registrer kostnadsvirkninger'!V104</f>
        <v>0</v>
      </c>
      <c r="W35" s="88">
        <f>'Registrer kostnadsvirkninger'!W104</f>
        <v>0</v>
      </c>
      <c r="X35" s="88">
        <f>'Registrer kostnadsvirkninger'!X104</f>
        <v>0</v>
      </c>
      <c r="Y35" s="88">
        <f>'Registrer kostnadsvirkninger'!Y104</f>
        <v>0</v>
      </c>
      <c r="Z35" s="88">
        <f>'Registrer kostnadsvirkninger'!Z104</f>
        <v>0</v>
      </c>
      <c r="AA35" s="88">
        <f>'Registrer kostnadsvirkninger'!AA104</f>
        <v>0</v>
      </c>
      <c r="AB35" s="88">
        <f>'Registrer kostnadsvirkninger'!AB104</f>
        <v>0</v>
      </c>
      <c r="AC35" s="88">
        <f>'Registrer kostnadsvirkninger'!AC104</f>
        <v>0</v>
      </c>
      <c r="AD35" s="88">
        <f>'Registrer kostnadsvirkninger'!AD104</f>
        <v>0</v>
      </c>
      <c r="AE35" s="88">
        <f>'Registrer kostnadsvirkninger'!AE104</f>
        <v>0</v>
      </c>
      <c r="AF35" s="88">
        <f>'Registrer kostnadsvirkninger'!AF104</f>
        <v>0</v>
      </c>
      <c r="AG35" s="88">
        <f>'Registrer kostnadsvirkninger'!AG104</f>
        <v>0</v>
      </c>
      <c r="AH35" s="88">
        <f>'Registrer kostnadsvirkninger'!AH104</f>
        <v>0</v>
      </c>
      <c r="AI35" s="88">
        <f>'Registrer kostnadsvirkninger'!AI104</f>
        <v>0</v>
      </c>
      <c r="AJ35" s="88">
        <f>'Registrer kostnadsvirkninger'!AJ104</f>
        <v>0</v>
      </c>
      <c r="AK35" s="88">
        <f>'Registrer kostnadsvirkninger'!AK104</f>
        <v>0</v>
      </c>
      <c r="AL35" s="88">
        <f>'Registrer kostnadsvirkninger'!AL104</f>
        <v>0</v>
      </c>
      <c r="AM35" s="88">
        <f>'Registrer kostnadsvirkninger'!AM104</f>
        <v>0</v>
      </c>
      <c r="AN35" s="88">
        <f>'Registrer kostnadsvirkninger'!AN104</f>
        <v>0</v>
      </c>
      <c r="AO35" s="88">
        <f>'Registrer kostnadsvirkninger'!AO104</f>
        <v>0</v>
      </c>
      <c r="AP35" s="88">
        <f>'Registrer kostnadsvirkninger'!AP104</f>
        <v>0</v>
      </c>
      <c r="AQ35" s="88">
        <f>'Registrer kostnadsvirkninger'!AQ104</f>
        <v>0</v>
      </c>
    </row>
    <row r="36" spans="1:43" x14ac:dyDescent="0.3">
      <c r="A36" s="88" t="str">
        <f>'Registrer kostnadsvirkninger'!A105</f>
        <v>Økte drifts- og vedlikeholdskostnader</v>
      </c>
      <c r="B36" s="88" t="str">
        <f>'Registrer kostnadsvirkninger'!B105</f>
        <v>"</v>
      </c>
      <c r="C36" s="88">
        <f>'Registrer kostnadsvirkninger'!C105</f>
        <v>0</v>
      </c>
      <c r="D36" s="88">
        <f>'Registrer kostnadsvirkninger'!D105</f>
        <v>915495.39999999991</v>
      </c>
      <c r="E36" s="88">
        <f>'Registrer kostnadsvirkninger'!E105</f>
        <v>5274305.9891399993</v>
      </c>
      <c r="F36" s="88">
        <f>'Registrer kostnadsvirkninger'!F105</f>
        <v>5312039.9017446097</v>
      </c>
      <c r="G36" s="88">
        <f>'Registrer kostnadsvirkninger'!G105</f>
        <v>9561229.2035138253</v>
      </c>
      <c r="H36" s="88">
        <f>'Registrer kostnadsvirkninger'!H105</f>
        <v>15896642.989598026</v>
      </c>
      <c r="I36" s="88">
        <f>'Registrer kostnadsvirkninger'!I105</f>
        <v>20547603.726978675</v>
      </c>
      <c r="J36" s="88">
        <f>'Registrer kostnadsvirkninger'!J105</f>
        <v>20738802.575429399</v>
      </c>
      <c r="K36" s="88">
        <f>'Registrer kostnadsvirkninger'!K105</f>
        <v>20932487.008909982</v>
      </c>
      <c r="L36" s="88">
        <f>'Registrer kostnadsvirkninger'!L105</f>
        <v>21128689.340025812</v>
      </c>
      <c r="M36" s="88">
        <f>'Registrer kostnadsvirkninger'!M105</f>
        <v>21327442.301446147</v>
      </c>
      <c r="N36" s="88">
        <f>'Registrer kostnadsvirkninger'!N105</f>
        <v>21528779.051364943</v>
      </c>
      <c r="O36" s="88">
        <f>'Registrer kostnadsvirkninger'!O105</f>
        <v>0</v>
      </c>
      <c r="P36" s="88">
        <f>'Registrer kostnadsvirkninger'!P105</f>
        <v>0</v>
      </c>
      <c r="Q36" s="88">
        <f>'Registrer kostnadsvirkninger'!Q105</f>
        <v>0</v>
      </c>
      <c r="R36" s="88">
        <f>'Registrer kostnadsvirkninger'!R105</f>
        <v>0</v>
      </c>
      <c r="S36" s="88">
        <f>'Registrer kostnadsvirkninger'!S105</f>
        <v>0</v>
      </c>
      <c r="T36" s="88">
        <f>'Registrer kostnadsvirkninger'!T105</f>
        <v>0</v>
      </c>
      <c r="U36" s="88">
        <f>'Registrer kostnadsvirkninger'!U105</f>
        <v>0</v>
      </c>
      <c r="V36" s="88">
        <f>'Registrer kostnadsvirkninger'!V105</f>
        <v>0</v>
      </c>
      <c r="W36" s="88">
        <f>'Registrer kostnadsvirkninger'!W105</f>
        <v>0</v>
      </c>
      <c r="X36" s="88">
        <f>'Registrer kostnadsvirkninger'!X105</f>
        <v>0</v>
      </c>
      <c r="Y36" s="88">
        <f>'Registrer kostnadsvirkninger'!Y105</f>
        <v>0</v>
      </c>
      <c r="Z36" s="88">
        <f>'Registrer kostnadsvirkninger'!Z105</f>
        <v>0</v>
      </c>
      <c r="AA36" s="88">
        <f>'Registrer kostnadsvirkninger'!AA105</f>
        <v>0</v>
      </c>
      <c r="AB36" s="88">
        <f>'Registrer kostnadsvirkninger'!AB105</f>
        <v>0</v>
      </c>
      <c r="AC36" s="88">
        <f>'Registrer kostnadsvirkninger'!AC105</f>
        <v>0</v>
      </c>
      <c r="AD36" s="88">
        <f>'Registrer kostnadsvirkninger'!AD105</f>
        <v>0</v>
      </c>
      <c r="AE36" s="88">
        <f>'Registrer kostnadsvirkninger'!AE105</f>
        <v>0</v>
      </c>
      <c r="AF36" s="88">
        <f>'Registrer kostnadsvirkninger'!AF105</f>
        <v>0</v>
      </c>
      <c r="AG36" s="88">
        <f>'Registrer kostnadsvirkninger'!AG105</f>
        <v>0</v>
      </c>
      <c r="AH36" s="88">
        <f>'Registrer kostnadsvirkninger'!AH105</f>
        <v>0</v>
      </c>
      <c r="AI36" s="88">
        <f>'Registrer kostnadsvirkninger'!AI105</f>
        <v>0</v>
      </c>
      <c r="AJ36" s="88">
        <f>'Registrer kostnadsvirkninger'!AJ105</f>
        <v>0</v>
      </c>
      <c r="AK36" s="88">
        <f>'Registrer kostnadsvirkninger'!AK105</f>
        <v>0</v>
      </c>
      <c r="AL36" s="88">
        <f>'Registrer kostnadsvirkninger'!AL105</f>
        <v>0</v>
      </c>
      <c r="AM36" s="88">
        <f>'Registrer kostnadsvirkninger'!AM105</f>
        <v>0</v>
      </c>
      <c r="AN36" s="88">
        <f>'Registrer kostnadsvirkninger'!AN105</f>
        <v>0</v>
      </c>
      <c r="AO36" s="88">
        <f>'Registrer kostnadsvirkninger'!AO105</f>
        <v>0</v>
      </c>
      <c r="AP36" s="88">
        <f>'Registrer kostnadsvirkninger'!AP105</f>
        <v>0</v>
      </c>
      <c r="AQ36" s="88">
        <f>'Registrer kostnadsvirkninger'!AQ105</f>
        <v>0</v>
      </c>
    </row>
    <row r="37" spans="1:43" x14ac:dyDescent="0.3">
      <c r="A37" s="88" t="str">
        <f>'Registrer kostnadsvirkninger'!A106</f>
        <v>Endrings- og omstillingskostnader</v>
      </c>
      <c r="B37" s="88" t="str">
        <f>'Registrer kostnadsvirkninger'!B106</f>
        <v>"</v>
      </c>
      <c r="C37" s="88">
        <f>'Registrer kostnadsvirkninger'!C106</f>
        <v>0</v>
      </c>
      <c r="D37" s="88">
        <f>'Registrer kostnadsvirkninger'!D106</f>
        <v>15791291.306999998</v>
      </c>
      <c r="E37" s="88">
        <f>'Registrer kostnadsvirkninger'!E106</f>
        <v>57890115.615768693</v>
      </c>
      <c r="F37" s="88">
        <f>'Registrer kostnadsvirkninger'!F106</f>
        <v>75742558.003583491</v>
      </c>
      <c r="G37" s="88">
        <f>'Registrer kostnadsvirkninger'!G106</f>
        <v>94898621.567926541</v>
      </c>
      <c r="H37" s="88">
        <f>'Registrer kostnadsvirkninger'!H106</f>
        <v>114708110.41732304</v>
      </c>
      <c r="I37" s="88">
        <f>'Registrer kostnadsvirkninger'!I106</f>
        <v>0</v>
      </c>
      <c r="J37" s="88">
        <f>'Registrer kostnadsvirkninger'!J106</f>
        <v>0</v>
      </c>
      <c r="K37" s="88">
        <f>'Registrer kostnadsvirkninger'!K106</f>
        <v>0</v>
      </c>
      <c r="L37" s="88">
        <f>'Registrer kostnadsvirkninger'!L106</f>
        <v>0</v>
      </c>
      <c r="M37" s="88">
        <f>'Registrer kostnadsvirkninger'!M106</f>
        <v>0</v>
      </c>
      <c r="N37" s="88">
        <f>'Registrer kostnadsvirkninger'!N106</f>
        <v>0</v>
      </c>
      <c r="O37" s="88">
        <f>'Registrer kostnadsvirkninger'!O106</f>
        <v>0</v>
      </c>
      <c r="P37" s="88">
        <f>'Registrer kostnadsvirkninger'!P106</f>
        <v>0</v>
      </c>
      <c r="Q37" s="88">
        <f>'Registrer kostnadsvirkninger'!Q106</f>
        <v>0</v>
      </c>
      <c r="R37" s="88">
        <f>'Registrer kostnadsvirkninger'!R106</f>
        <v>0</v>
      </c>
      <c r="S37" s="88">
        <f>'Registrer kostnadsvirkninger'!S106</f>
        <v>0</v>
      </c>
      <c r="T37" s="88">
        <f>'Registrer kostnadsvirkninger'!T106</f>
        <v>0</v>
      </c>
      <c r="U37" s="88">
        <f>'Registrer kostnadsvirkninger'!U106</f>
        <v>0</v>
      </c>
      <c r="V37" s="88">
        <f>'Registrer kostnadsvirkninger'!V106</f>
        <v>0</v>
      </c>
      <c r="W37" s="88">
        <f>'Registrer kostnadsvirkninger'!W106</f>
        <v>0</v>
      </c>
      <c r="X37" s="88">
        <f>'Registrer kostnadsvirkninger'!X106</f>
        <v>0</v>
      </c>
      <c r="Y37" s="88">
        <f>'Registrer kostnadsvirkninger'!Y106</f>
        <v>0</v>
      </c>
      <c r="Z37" s="88">
        <f>'Registrer kostnadsvirkninger'!Z106</f>
        <v>0</v>
      </c>
      <c r="AA37" s="88">
        <f>'Registrer kostnadsvirkninger'!AA106</f>
        <v>0</v>
      </c>
      <c r="AB37" s="88">
        <f>'Registrer kostnadsvirkninger'!AB106</f>
        <v>0</v>
      </c>
      <c r="AC37" s="88">
        <f>'Registrer kostnadsvirkninger'!AC106</f>
        <v>0</v>
      </c>
      <c r="AD37" s="88">
        <f>'Registrer kostnadsvirkninger'!AD106</f>
        <v>0</v>
      </c>
      <c r="AE37" s="88">
        <f>'Registrer kostnadsvirkninger'!AE106</f>
        <v>0</v>
      </c>
      <c r="AF37" s="88">
        <f>'Registrer kostnadsvirkninger'!AF106</f>
        <v>0</v>
      </c>
      <c r="AG37" s="88">
        <f>'Registrer kostnadsvirkninger'!AG106</f>
        <v>0</v>
      </c>
      <c r="AH37" s="88">
        <f>'Registrer kostnadsvirkninger'!AH106</f>
        <v>0</v>
      </c>
      <c r="AI37" s="88">
        <f>'Registrer kostnadsvirkninger'!AI106</f>
        <v>0</v>
      </c>
      <c r="AJ37" s="88">
        <f>'Registrer kostnadsvirkninger'!AJ106</f>
        <v>0</v>
      </c>
      <c r="AK37" s="88">
        <f>'Registrer kostnadsvirkninger'!AK106</f>
        <v>0</v>
      </c>
      <c r="AL37" s="88">
        <f>'Registrer kostnadsvirkninger'!AL106</f>
        <v>0</v>
      </c>
      <c r="AM37" s="88">
        <f>'Registrer kostnadsvirkninger'!AM106</f>
        <v>0</v>
      </c>
      <c r="AN37" s="88">
        <f>'Registrer kostnadsvirkninger'!AN106</f>
        <v>0</v>
      </c>
      <c r="AO37" s="88">
        <f>'Registrer kostnadsvirkninger'!AO106</f>
        <v>0</v>
      </c>
      <c r="AP37" s="88">
        <f>'Registrer kostnadsvirkninger'!AP106</f>
        <v>0</v>
      </c>
      <c r="AQ37" s="88">
        <f>'Registrer kostnadsvirkninger'!AQ106</f>
        <v>0</v>
      </c>
    </row>
    <row r="38" spans="1:43" x14ac:dyDescent="0.3">
      <c r="A38" s="89" t="str">
        <f>'Registrer kostnadsvirkninger'!A107</f>
        <v>Sum kostnad - offentlig sektor</v>
      </c>
      <c r="B38" s="89" t="str">
        <f>'Registrer kostnadsvirkninger'!B107</f>
        <v>"</v>
      </c>
      <c r="C38" s="89">
        <f>SUM(C35:C37)</f>
        <v>0</v>
      </c>
      <c r="D38" s="89">
        <f t="shared" ref="D38:AQ38" si="8">SUM(D35:D37)</f>
        <v>16706786.706999999</v>
      </c>
      <c r="E38" s="89">
        <f t="shared" si="8"/>
        <v>63164421.60490869</v>
      </c>
      <c r="F38" s="89">
        <f t="shared" si="8"/>
        <v>81054597.905328095</v>
      </c>
      <c r="G38" s="89">
        <f t="shared" si="8"/>
        <v>104459850.77144037</v>
      </c>
      <c r="H38" s="89">
        <f t="shared" si="8"/>
        <v>130604753.40692106</v>
      </c>
      <c r="I38" s="89">
        <f t="shared" si="8"/>
        <v>20547603.726978675</v>
      </c>
      <c r="J38" s="89">
        <f t="shared" si="8"/>
        <v>20738802.575429399</v>
      </c>
      <c r="K38" s="89">
        <f t="shared" si="8"/>
        <v>20932487.008909982</v>
      </c>
      <c r="L38" s="89">
        <f t="shared" si="8"/>
        <v>21128689.340025812</v>
      </c>
      <c r="M38" s="89">
        <f t="shared" si="8"/>
        <v>21327442.301446147</v>
      </c>
      <c r="N38" s="89">
        <f t="shared" si="8"/>
        <v>21528779.051364943</v>
      </c>
      <c r="O38" s="89">
        <f t="shared" si="8"/>
        <v>0</v>
      </c>
      <c r="P38" s="89">
        <f t="shared" si="8"/>
        <v>0</v>
      </c>
      <c r="Q38" s="89">
        <f t="shared" si="8"/>
        <v>0</v>
      </c>
      <c r="R38" s="89">
        <f t="shared" si="8"/>
        <v>0</v>
      </c>
      <c r="S38" s="89">
        <f t="shared" si="8"/>
        <v>0</v>
      </c>
      <c r="T38" s="89">
        <f t="shared" si="8"/>
        <v>0</v>
      </c>
      <c r="U38" s="89">
        <f t="shared" si="8"/>
        <v>0</v>
      </c>
      <c r="V38" s="89">
        <f t="shared" si="8"/>
        <v>0</v>
      </c>
      <c r="W38" s="89">
        <f t="shared" si="8"/>
        <v>0</v>
      </c>
      <c r="X38" s="89">
        <f t="shared" si="8"/>
        <v>0</v>
      </c>
      <c r="Y38" s="89">
        <f t="shared" si="8"/>
        <v>0</v>
      </c>
      <c r="Z38" s="89">
        <f t="shared" si="8"/>
        <v>0</v>
      </c>
      <c r="AA38" s="89">
        <f t="shared" si="8"/>
        <v>0</v>
      </c>
      <c r="AB38" s="89">
        <f t="shared" si="8"/>
        <v>0</v>
      </c>
      <c r="AC38" s="89">
        <f t="shared" si="8"/>
        <v>0</v>
      </c>
      <c r="AD38" s="89">
        <f t="shared" si="8"/>
        <v>0</v>
      </c>
      <c r="AE38" s="89">
        <f t="shared" si="8"/>
        <v>0</v>
      </c>
      <c r="AF38" s="89">
        <f t="shared" si="8"/>
        <v>0</v>
      </c>
      <c r="AG38" s="89">
        <f t="shared" si="8"/>
        <v>0</v>
      </c>
      <c r="AH38" s="89">
        <f t="shared" si="8"/>
        <v>0</v>
      </c>
      <c r="AI38" s="89">
        <f t="shared" si="8"/>
        <v>0</v>
      </c>
      <c r="AJ38" s="89">
        <f t="shared" si="8"/>
        <v>0</v>
      </c>
      <c r="AK38" s="89">
        <f t="shared" si="8"/>
        <v>0</v>
      </c>
      <c r="AL38" s="89">
        <f t="shared" si="8"/>
        <v>0</v>
      </c>
      <c r="AM38" s="89">
        <f t="shared" si="8"/>
        <v>0</v>
      </c>
      <c r="AN38" s="89">
        <f t="shared" si="8"/>
        <v>0</v>
      </c>
      <c r="AO38" s="89">
        <f t="shared" si="8"/>
        <v>0</v>
      </c>
      <c r="AP38" s="89">
        <f t="shared" si="8"/>
        <v>0</v>
      </c>
      <c r="AQ38" s="89">
        <f t="shared" si="8"/>
        <v>0</v>
      </c>
    </row>
    <row r="40" spans="1:43" x14ac:dyDescent="0.3">
      <c r="A40" s="38" t="str">
        <f>'Registrer kostnadsvirkninger'!A109</f>
        <v>Kostnadsvirkninger i privat næringsliv</v>
      </c>
    </row>
    <row r="41" spans="1:43" x14ac:dyDescent="0.3">
      <c r="A41" s="88" t="str">
        <f>'Registrer kostnadsvirkninger'!A110</f>
        <v>Investeringskostnad i privat næringsliv</v>
      </c>
      <c r="B41" s="88" t="str">
        <f>'Registrer kostnadsvirkninger'!B110</f>
        <v>I kroner</v>
      </c>
      <c r="C41" s="88">
        <f>'Registrer kostnadsvirkninger'!C110</f>
        <v>0</v>
      </c>
      <c r="D41" s="88">
        <f>'Registrer kostnadsvirkninger'!D110</f>
        <v>0</v>
      </c>
      <c r="E41" s="88">
        <f>'Registrer kostnadsvirkninger'!E110</f>
        <v>0</v>
      </c>
      <c r="F41" s="88">
        <f>'Registrer kostnadsvirkninger'!F110</f>
        <v>0</v>
      </c>
      <c r="G41" s="88">
        <f>'Registrer kostnadsvirkninger'!G110</f>
        <v>0</v>
      </c>
      <c r="H41" s="88">
        <f>'Registrer kostnadsvirkninger'!H110</f>
        <v>0</v>
      </c>
      <c r="I41" s="88">
        <f>'Registrer kostnadsvirkninger'!I110</f>
        <v>0</v>
      </c>
      <c r="J41" s="88">
        <f>'Registrer kostnadsvirkninger'!J110</f>
        <v>0</v>
      </c>
      <c r="K41" s="88">
        <f>'Registrer kostnadsvirkninger'!K110</f>
        <v>0</v>
      </c>
      <c r="L41" s="88">
        <f>'Registrer kostnadsvirkninger'!L110</f>
        <v>0</v>
      </c>
      <c r="M41" s="88">
        <f>'Registrer kostnadsvirkninger'!M110</f>
        <v>0</v>
      </c>
      <c r="N41" s="88">
        <f>'Registrer kostnadsvirkninger'!N110</f>
        <v>0</v>
      </c>
      <c r="O41" s="88">
        <f>'Registrer kostnadsvirkninger'!O110</f>
        <v>0</v>
      </c>
      <c r="P41" s="88">
        <f>'Registrer kostnadsvirkninger'!P110</f>
        <v>0</v>
      </c>
      <c r="Q41" s="88">
        <f>'Registrer kostnadsvirkninger'!Q110</f>
        <v>0</v>
      </c>
      <c r="R41" s="88">
        <f>'Registrer kostnadsvirkninger'!R110</f>
        <v>0</v>
      </c>
      <c r="S41" s="88">
        <f>'Registrer kostnadsvirkninger'!S110</f>
        <v>0</v>
      </c>
      <c r="T41" s="88">
        <f>'Registrer kostnadsvirkninger'!T110</f>
        <v>0</v>
      </c>
      <c r="U41" s="88">
        <f>'Registrer kostnadsvirkninger'!U110</f>
        <v>0</v>
      </c>
      <c r="V41" s="88">
        <f>'Registrer kostnadsvirkninger'!V110</f>
        <v>0</v>
      </c>
      <c r="W41" s="88">
        <f>'Registrer kostnadsvirkninger'!W110</f>
        <v>0</v>
      </c>
      <c r="X41" s="88">
        <f>'Registrer kostnadsvirkninger'!X110</f>
        <v>0</v>
      </c>
      <c r="Y41" s="88">
        <f>'Registrer kostnadsvirkninger'!Y110</f>
        <v>0</v>
      </c>
      <c r="Z41" s="88">
        <f>'Registrer kostnadsvirkninger'!Z110</f>
        <v>0</v>
      </c>
      <c r="AA41" s="88">
        <f>'Registrer kostnadsvirkninger'!AA110</f>
        <v>0</v>
      </c>
      <c r="AB41" s="88">
        <f>'Registrer kostnadsvirkninger'!AB110</f>
        <v>0</v>
      </c>
      <c r="AC41" s="88">
        <f>'Registrer kostnadsvirkninger'!AC110</f>
        <v>0</v>
      </c>
      <c r="AD41" s="88">
        <f>'Registrer kostnadsvirkninger'!AD110</f>
        <v>0</v>
      </c>
      <c r="AE41" s="88">
        <f>'Registrer kostnadsvirkninger'!AE110</f>
        <v>0</v>
      </c>
      <c r="AF41" s="88">
        <f>'Registrer kostnadsvirkninger'!AF110</f>
        <v>0</v>
      </c>
      <c r="AG41" s="88">
        <f>'Registrer kostnadsvirkninger'!AG110</f>
        <v>0</v>
      </c>
      <c r="AH41" s="88">
        <f>'Registrer kostnadsvirkninger'!AH110</f>
        <v>0</v>
      </c>
      <c r="AI41" s="88">
        <f>'Registrer kostnadsvirkninger'!AI110</f>
        <v>0</v>
      </c>
      <c r="AJ41" s="88">
        <f>'Registrer kostnadsvirkninger'!AJ110</f>
        <v>0</v>
      </c>
      <c r="AK41" s="88">
        <f>'Registrer kostnadsvirkninger'!AK110</f>
        <v>0</v>
      </c>
      <c r="AL41" s="88">
        <f>'Registrer kostnadsvirkninger'!AL110</f>
        <v>0</v>
      </c>
      <c r="AM41" s="88">
        <f>'Registrer kostnadsvirkninger'!AM110</f>
        <v>0</v>
      </c>
      <c r="AN41" s="88">
        <f>'Registrer kostnadsvirkninger'!AN110</f>
        <v>0</v>
      </c>
      <c r="AO41" s="88">
        <f>'Registrer kostnadsvirkninger'!AO110</f>
        <v>0</v>
      </c>
      <c r="AP41" s="88">
        <f>'Registrer kostnadsvirkninger'!AP110</f>
        <v>0</v>
      </c>
      <c r="AQ41" s="88">
        <f>'Registrer kostnadsvirkninger'!AQ110</f>
        <v>0</v>
      </c>
    </row>
    <row r="42" spans="1:43" x14ac:dyDescent="0.3">
      <c r="A42" s="88" t="str">
        <f>'Registrer kostnadsvirkninger'!A111</f>
        <v>Økte drifts- og vedlikeholdskostnader i privat næringsliv</v>
      </c>
      <c r="B42" s="88" t="str">
        <f>'Registrer kostnadsvirkninger'!B111</f>
        <v>"</v>
      </c>
      <c r="C42" s="88">
        <f>'Registrer kostnadsvirkninger'!C111</f>
        <v>0</v>
      </c>
      <c r="D42" s="88">
        <f>'Registrer kostnadsvirkninger'!D111</f>
        <v>0</v>
      </c>
      <c r="E42" s="88">
        <f>'Registrer kostnadsvirkninger'!E111</f>
        <v>0</v>
      </c>
      <c r="F42" s="88">
        <f>'Registrer kostnadsvirkninger'!F111</f>
        <v>0</v>
      </c>
      <c r="G42" s="88">
        <f>'Registrer kostnadsvirkninger'!G111</f>
        <v>0</v>
      </c>
      <c r="H42" s="88">
        <f>'Registrer kostnadsvirkninger'!H111</f>
        <v>0</v>
      </c>
      <c r="I42" s="88">
        <f>'Registrer kostnadsvirkninger'!I111</f>
        <v>0</v>
      </c>
      <c r="J42" s="88">
        <f>'Registrer kostnadsvirkninger'!J111</f>
        <v>0</v>
      </c>
      <c r="K42" s="88">
        <f>'Registrer kostnadsvirkninger'!K111</f>
        <v>0</v>
      </c>
      <c r="L42" s="88">
        <f>'Registrer kostnadsvirkninger'!L111</f>
        <v>0</v>
      </c>
      <c r="M42" s="88">
        <f>'Registrer kostnadsvirkninger'!M111</f>
        <v>0</v>
      </c>
      <c r="N42" s="88">
        <f>'Registrer kostnadsvirkninger'!N111</f>
        <v>0</v>
      </c>
      <c r="O42" s="88">
        <f>'Registrer kostnadsvirkninger'!O111</f>
        <v>0</v>
      </c>
      <c r="P42" s="88">
        <f>'Registrer kostnadsvirkninger'!P111</f>
        <v>0</v>
      </c>
      <c r="Q42" s="88">
        <f>'Registrer kostnadsvirkninger'!Q111</f>
        <v>0</v>
      </c>
      <c r="R42" s="88">
        <f>'Registrer kostnadsvirkninger'!R111</f>
        <v>0</v>
      </c>
      <c r="S42" s="88">
        <f>'Registrer kostnadsvirkninger'!S111</f>
        <v>0</v>
      </c>
      <c r="T42" s="88">
        <f>'Registrer kostnadsvirkninger'!T111</f>
        <v>0</v>
      </c>
      <c r="U42" s="88">
        <f>'Registrer kostnadsvirkninger'!U111</f>
        <v>0</v>
      </c>
      <c r="V42" s="88">
        <f>'Registrer kostnadsvirkninger'!V111</f>
        <v>0</v>
      </c>
      <c r="W42" s="88">
        <f>'Registrer kostnadsvirkninger'!W111</f>
        <v>0</v>
      </c>
      <c r="X42" s="88">
        <f>'Registrer kostnadsvirkninger'!X111</f>
        <v>0</v>
      </c>
      <c r="Y42" s="88">
        <f>'Registrer kostnadsvirkninger'!Y111</f>
        <v>0</v>
      </c>
      <c r="Z42" s="88">
        <f>'Registrer kostnadsvirkninger'!Z111</f>
        <v>0</v>
      </c>
      <c r="AA42" s="88">
        <f>'Registrer kostnadsvirkninger'!AA111</f>
        <v>0</v>
      </c>
      <c r="AB42" s="88">
        <f>'Registrer kostnadsvirkninger'!AB111</f>
        <v>0</v>
      </c>
      <c r="AC42" s="88">
        <f>'Registrer kostnadsvirkninger'!AC111</f>
        <v>0</v>
      </c>
      <c r="AD42" s="88">
        <f>'Registrer kostnadsvirkninger'!AD111</f>
        <v>0</v>
      </c>
      <c r="AE42" s="88">
        <f>'Registrer kostnadsvirkninger'!AE111</f>
        <v>0</v>
      </c>
      <c r="AF42" s="88">
        <f>'Registrer kostnadsvirkninger'!AF111</f>
        <v>0</v>
      </c>
      <c r="AG42" s="88">
        <f>'Registrer kostnadsvirkninger'!AG111</f>
        <v>0</v>
      </c>
      <c r="AH42" s="88">
        <f>'Registrer kostnadsvirkninger'!AH111</f>
        <v>0</v>
      </c>
      <c r="AI42" s="88">
        <f>'Registrer kostnadsvirkninger'!AI111</f>
        <v>0</v>
      </c>
      <c r="AJ42" s="88">
        <f>'Registrer kostnadsvirkninger'!AJ111</f>
        <v>0</v>
      </c>
      <c r="AK42" s="88">
        <f>'Registrer kostnadsvirkninger'!AK111</f>
        <v>0</v>
      </c>
      <c r="AL42" s="88">
        <f>'Registrer kostnadsvirkninger'!AL111</f>
        <v>0</v>
      </c>
      <c r="AM42" s="88">
        <f>'Registrer kostnadsvirkninger'!AM111</f>
        <v>0</v>
      </c>
      <c r="AN42" s="88">
        <f>'Registrer kostnadsvirkninger'!AN111</f>
        <v>0</v>
      </c>
      <c r="AO42" s="88">
        <f>'Registrer kostnadsvirkninger'!AO111</f>
        <v>0</v>
      </c>
      <c r="AP42" s="88">
        <f>'Registrer kostnadsvirkninger'!AP111</f>
        <v>0</v>
      </c>
      <c r="AQ42" s="88">
        <f>'Registrer kostnadsvirkninger'!AQ111</f>
        <v>0</v>
      </c>
    </row>
    <row r="43" spans="1:43" x14ac:dyDescent="0.3">
      <c r="A43" s="88" t="str">
        <f>'Registrer kostnadsvirkninger'!A112</f>
        <v>Endrings- og omstillingskostnader i privat næringsliv</v>
      </c>
      <c r="B43" s="88" t="str">
        <f>'Registrer kostnadsvirkninger'!B112</f>
        <v>"</v>
      </c>
      <c r="C43" s="88">
        <f>'Registrer kostnadsvirkninger'!C112</f>
        <v>0</v>
      </c>
      <c r="D43" s="88">
        <f>'Registrer kostnadsvirkninger'!D112</f>
        <v>0</v>
      </c>
      <c r="E43" s="88">
        <f>'Registrer kostnadsvirkninger'!E112</f>
        <v>0</v>
      </c>
      <c r="F43" s="88">
        <f>'Registrer kostnadsvirkninger'!F112</f>
        <v>0</v>
      </c>
      <c r="G43" s="88">
        <f>'Registrer kostnadsvirkninger'!G112</f>
        <v>0</v>
      </c>
      <c r="H43" s="88">
        <f>'Registrer kostnadsvirkninger'!H112</f>
        <v>0</v>
      </c>
      <c r="I43" s="88">
        <f>'Registrer kostnadsvirkninger'!I112</f>
        <v>0</v>
      </c>
      <c r="J43" s="88">
        <f>'Registrer kostnadsvirkninger'!J112</f>
        <v>0</v>
      </c>
      <c r="K43" s="88">
        <f>'Registrer kostnadsvirkninger'!K112</f>
        <v>0</v>
      </c>
      <c r="L43" s="88">
        <f>'Registrer kostnadsvirkninger'!L112</f>
        <v>0</v>
      </c>
      <c r="M43" s="88">
        <f>'Registrer kostnadsvirkninger'!M112</f>
        <v>0</v>
      </c>
      <c r="N43" s="88">
        <f>'Registrer kostnadsvirkninger'!N112</f>
        <v>0</v>
      </c>
      <c r="O43" s="88">
        <f>'Registrer kostnadsvirkninger'!O112</f>
        <v>0</v>
      </c>
      <c r="P43" s="88">
        <f>'Registrer kostnadsvirkninger'!P112</f>
        <v>0</v>
      </c>
      <c r="Q43" s="88">
        <f>'Registrer kostnadsvirkninger'!Q112</f>
        <v>0</v>
      </c>
      <c r="R43" s="88">
        <f>'Registrer kostnadsvirkninger'!R112</f>
        <v>0</v>
      </c>
      <c r="S43" s="88">
        <f>'Registrer kostnadsvirkninger'!S112</f>
        <v>0</v>
      </c>
      <c r="T43" s="88">
        <f>'Registrer kostnadsvirkninger'!T112</f>
        <v>0</v>
      </c>
      <c r="U43" s="88">
        <f>'Registrer kostnadsvirkninger'!U112</f>
        <v>0</v>
      </c>
      <c r="V43" s="88">
        <f>'Registrer kostnadsvirkninger'!V112</f>
        <v>0</v>
      </c>
      <c r="W43" s="88">
        <f>'Registrer kostnadsvirkninger'!W112</f>
        <v>0</v>
      </c>
      <c r="X43" s="88">
        <f>'Registrer kostnadsvirkninger'!X112</f>
        <v>0</v>
      </c>
      <c r="Y43" s="88">
        <f>'Registrer kostnadsvirkninger'!Y112</f>
        <v>0</v>
      </c>
      <c r="Z43" s="88">
        <f>'Registrer kostnadsvirkninger'!Z112</f>
        <v>0</v>
      </c>
      <c r="AA43" s="88">
        <f>'Registrer kostnadsvirkninger'!AA112</f>
        <v>0</v>
      </c>
      <c r="AB43" s="88">
        <f>'Registrer kostnadsvirkninger'!AB112</f>
        <v>0</v>
      </c>
      <c r="AC43" s="88">
        <f>'Registrer kostnadsvirkninger'!AC112</f>
        <v>0</v>
      </c>
      <c r="AD43" s="88">
        <f>'Registrer kostnadsvirkninger'!AD112</f>
        <v>0</v>
      </c>
      <c r="AE43" s="88">
        <f>'Registrer kostnadsvirkninger'!AE112</f>
        <v>0</v>
      </c>
      <c r="AF43" s="88">
        <f>'Registrer kostnadsvirkninger'!AF112</f>
        <v>0</v>
      </c>
      <c r="AG43" s="88">
        <f>'Registrer kostnadsvirkninger'!AG112</f>
        <v>0</v>
      </c>
      <c r="AH43" s="88">
        <f>'Registrer kostnadsvirkninger'!AH112</f>
        <v>0</v>
      </c>
      <c r="AI43" s="88">
        <f>'Registrer kostnadsvirkninger'!AI112</f>
        <v>0</v>
      </c>
      <c r="AJ43" s="88">
        <f>'Registrer kostnadsvirkninger'!AJ112</f>
        <v>0</v>
      </c>
      <c r="AK43" s="88">
        <f>'Registrer kostnadsvirkninger'!AK112</f>
        <v>0</v>
      </c>
      <c r="AL43" s="88">
        <f>'Registrer kostnadsvirkninger'!AL112</f>
        <v>0</v>
      </c>
      <c r="AM43" s="88">
        <f>'Registrer kostnadsvirkninger'!AM112</f>
        <v>0</v>
      </c>
      <c r="AN43" s="88">
        <f>'Registrer kostnadsvirkninger'!AN112</f>
        <v>0</v>
      </c>
      <c r="AO43" s="88">
        <f>'Registrer kostnadsvirkninger'!AO112</f>
        <v>0</v>
      </c>
      <c r="AP43" s="88">
        <f>'Registrer kostnadsvirkninger'!AP112</f>
        <v>0</v>
      </c>
      <c r="AQ43" s="88">
        <f>'Registrer kostnadsvirkninger'!AQ112</f>
        <v>0</v>
      </c>
    </row>
    <row r="44" spans="1:43" x14ac:dyDescent="0.3">
      <c r="A44" s="89" t="str">
        <f>'Registrer kostnadsvirkninger'!A113</f>
        <v>Sum kostnad - privat næringsliv</v>
      </c>
      <c r="B44" s="89" t="str">
        <f>'Registrer kostnadsvirkninger'!B113</f>
        <v>"</v>
      </c>
      <c r="C44" s="89">
        <f>SUM(C41:C43)</f>
        <v>0</v>
      </c>
      <c r="D44" s="89">
        <f t="shared" ref="D44:AQ44" si="9">SUM(D41:D43)</f>
        <v>0</v>
      </c>
      <c r="E44" s="89">
        <f t="shared" si="9"/>
        <v>0</v>
      </c>
      <c r="F44" s="89">
        <f t="shared" si="9"/>
        <v>0</v>
      </c>
      <c r="G44" s="89">
        <f t="shared" si="9"/>
        <v>0</v>
      </c>
      <c r="H44" s="89">
        <f t="shared" si="9"/>
        <v>0</v>
      </c>
      <c r="I44" s="89">
        <f t="shared" si="9"/>
        <v>0</v>
      </c>
      <c r="J44" s="89">
        <f t="shared" si="9"/>
        <v>0</v>
      </c>
      <c r="K44" s="89">
        <f t="shared" si="9"/>
        <v>0</v>
      </c>
      <c r="L44" s="89">
        <f t="shared" si="9"/>
        <v>0</v>
      </c>
      <c r="M44" s="89">
        <f t="shared" si="9"/>
        <v>0</v>
      </c>
      <c r="N44" s="89">
        <f t="shared" si="9"/>
        <v>0</v>
      </c>
      <c r="O44" s="89">
        <f t="shared" si="9"/>
        <v>0</v>
      </c>
      <c r="P44" s="89">
        <f t="shared" si="9"/>
        <v>0</v>
      </c>
      <c r="Q44" s="89">
        <f t="shared" si="9"/>
        <v>0</v>
      </c>
      <c r="R44" s="89">
        <f t="shared" si="9"/>
        <v>0</v>
      </c>
      <c r="S44" s="89">
        <f t="shared" si="9"/>
        <v>0</v>
      </c>
      <c r="T44" s="89">
        <f t="shared" si="9"/>
        <v>0</v>
      </c>
      <c r="U44" s="89">
        <f t="shared" si="9"/>
        <v>0</v>
      </c>
      <c r="V44" s="89">
        <f t="shared" si="9"/>
        <v>0</v>
      </c>
      <c r="W44" s="89">
        <f t="shared" si="9"/>
        <v>0</v>
      </c>
      <c r="X44" s="89">
        <f t="shared" si="9"/>
        <v>0</v>
      </c>
      <c r="Y44" s="89">
        <f t="shared" si="9"/>
        <v>0</v>
      </c>
      <c r="Z44" s="89">
        <f t="shared" si="9"/>
        <v>0</v>
      </c>
      <c r="AA44" s="89">
        <f t="shared" si="9"/>
        <v>0</v>
      </c>
      <c r="AB44" s="89">
        <f t="shared" si="9"/>
        <v>0</v>
      </c>
      <c r="AC44" s="89">
        <f t="shared" si="9"/>
        <v>0</v>
      </c>
      <c r="AD44" s="89">
        <f t="shared" si="9"/>
        <v>0</v>
      </c>
      <c r="AE44" s="89">
        <f t="shared" si="9"/>
        <v>0</v>
      </c>
      <c r="AF44" s="89">
        <f t="shared" si="9"/>
        <v>0</v>
      </c>
      <c r="AG44" s="89">
        <f t="shared" si="9"/>
        <v>0</v>
      </c>
      <c r="AH44" s="89">
        <f t="shared" si="9"/>
        <v>0</v>
      </c>
      <c r="AI44" s="89">
        <f t="shared" si="9"/>
        <v>0</v>
      </c>
      <c r="AJ44" s="89">
        <f t="shared" si="9"/>
        <v>0</v>
      </c>
      <c r="AK44" s="89">
        <f t="shared" si="9"/>
        <v>0</v>
      </c>
      <c r="AL44" s="89">
        <f t="shared" si="9"/>
        <v>0</v>
      </c>
      <c r="AM44" s="89">
        <f t="shared" si="9"/>
        <v>0</v>
      </c>
      <c r="AN44" s="89">
        <f t="shared" si="9"/>
        <v>0</v>
      </c>
      <c r="AO44" s="89">
        <f t="shared" si="9"/>
        <v>0</v>
      </c>
      <c r="AP44" s="89">
        <f t="shared" si="9"/>
        <v>0</v>
      </c>
      <c r="AQ44" s="89">
        <f t="shared" si="9"/>
        <v>0</v>
      </c>
    </row>
    <row r="45" spans="1:43" x14ac:dyDescent="0.3">
      <c r="A45" s="38"/>
    </row>
    <row r="46" spans="1:43" x14ac:dyDescent="0.3">
      <c r="A46" s="38" t="str">
        <f>'Registrer kostnadsvirkninger'!A115</f>
        <v>Kostnadsvirkninger for privatpersoner</v>
      </c>
    </row>
    <row r="47" spans="1:43" x14ac:dyDescent="0.3">
      <c r="A47" s="88" t="str">
        <f>'Registrer kostnadsvirkninger'!A116</f>
        <v>Endrings- og omstillingskostnader for privatpersoner</v>
      </c>
      <c r="B47" s="88" t="str">
        <f>'Registrer kostnadsvirkninger'!B116</f>
        <v>I kroner</v>
      </c>
      <c r="C47" s="88">
        <f>'Registrer kostnadsvirkninger'!C116</f>
        <v>0</v>
      </c>
      <c r="D47" s="88">
        <f>'Registrer kostnadsvirkninger'!D116</f>
        <v>0</v>
      </c>
      <c r="E47" s="88">
        <f>'Registrer kostnadsvirkninger'!E116</f>
        <v>0</v>
      </c>
      <c r="F47" s="88">
        <f>'Registrer kostnadsvirkninger'!F116</f>
        <v>0</v>
      </c>
      <c r="G47" s="88">
        <f>'Registrer kostnadsvirkninger'!G116</f>
        <v>0</v>
      </c>
      <c r="H47" s="88">
        <f>'Registrer kostnadsvirkninger'!H116</f>
        <v>0</v>
      </c>
      <c r="I47" s="88">
        <f>'Registrer kostnadsvirkninger'!I116</f>
        <v>0</v>
      </c>
      <c r="J47" s="88">
        <f>'Registrer kostnadsvirkninger'!J116</f>
        <v>0</v>
      </c>
      <c r="K47" s="88">
        <f>'Registrer kostnadsvirkninger'!K116</f>
        <v>0</v>
      </c>
      <c r="L47" s="88">
        <f>'Registrer kostnadsvirkninger'!L116</f>
        <v>0</v>
      </c>
      <c r="M47" s="88">
        <f>'Registrer kostnadsvirkninger'!M116</f>
        <v>0</v>
      </c>
      <c r="N47" s="88">
        <f>'Registrer kostnadsvirkninger'!N116</f>
        <v>0</v>
      </c>
      <c r="O47" s="88">
        <f>'Registrer kostnadsvirkninger'!O116</f>
        <v>0</v>
      </c>
      <c r="P47" s="88">
        <f>'Registrer kostnadsvirkninger'!P116</f>
        <v>0</v>
      </c>
      <c r="Q47" s="88">
        <f>'Registrer kostnadsvirkninger'!Q116</f>
        <v>0</v>
      </c>
      <c r="R47" s="88">
        <f>'Registrer kostnadsvirkninger'!R116</f>
        <v>0</v>
      </c>
      <c r="S47" s="88">
        <f>'Registrer kostnadsvirkninger'!S116</f>
        <v>0</v>
      </c>
      <c r="T47" s="88">
        <f>'Registrer kostnadsvirkninger'!T116</f>
        <v>0</v>
      </c>
      <c r="U47" s="88">
        <f>'Registrer kostnadsvirkninger'!U116</f>
        <v>0</v>
      </c>
      <c r="V47" s="88">
        <f>'Registrer kostnadsvirkninger'!V116</f>
        <v>0</v>
      </c>
      <c r="W47" s="88">
        <f>'Registrer kostnadsvirkninger'!W116</f>
        <v>0</v>
      </c>
      <c r="X47" s="88">
        <f>'Registrer kostnadsvirkninger'!X116</f>
        <v>0</v>
      </c>
      <c r="Y47" s="88">
        <f>'Registrer kostnadsvirkninger'!Y116</f>
        <v>0</v>
      </c>
      <c r="Z47" s="88">
        <f>'Registrer kostnadsvirkninger'!Z116</f>
        <v>0</v>
      </c>
      <c r="AA47" s="88">
        <f>'Registrer kostnadsvirkninger'!AA116</f>
        <v>0</v>
      </c>
      <c r="AB47" s="88">
        <f>'Registrer kostnadsvirkninger'!AB116</f>
        <v>0</v>
      </c>
      <c r="AC47" s="88">
        <f>'Registrer kostnadsvirkninger'!AC116</f>
        <v>0</v>
      </c>
      <c r="AD47" s="88">
        <f>'Registrer kostnadsvirkninger'!AD116</f>
        <v>0</v>
      </c>
      <c r="AE47" s="88">
        <f>'Registrer kostnadsvirkninger'!AE116</f>
        <v>0</v>
      </c>
      <c r="AF47" s="88">
        <f>'Registrer kostnadsvirkninger'!AF116</f>
        <v>0</v>
      </c>
      <c r="AG47" s="88">
        <f>'Registrer kostnadsvirkninger'!AG116</f>
        <v>0</v>
      </c>
      <c r="AH47" s="88">
        <f>'Registrer kostnadsvirkninger'!AH116</f>
        <v>0</v>
      </c>
      <c r="AI47" s="88">
        <f>'Registrer kostnadsvirkninger'!AI116</f>
        <v>0</v>
      </c>
      <c r="AJ47" s="88">
        <f>'Registrer kostnadsvirkninger'!AJ116</f>
        <v>0</v>
      </c>
      <c r="AK47" s="88">
        <f>'Registrer kostnadsvirkninger'!AK116</f>
        <v>0</v>
      </c>
      <c r="AL47" s="88">
        <f>'Registrer kostnadsvirkninger'!AL116</f>
        <v>0</v>
      </c>
      <c r="AM47" s="88">
        <f>'Registrer kostnadsvirkninger'!AM116</f>
        <v>0</v>
      </c>
      <c r="AN47" s="88">
        <f>'Registrer kostnadsvirkninger'!AN116</f>
        <v>0</v>
      </c>
      <c r="AO47" s="88">
        <f>'Registrer kostnadsvirkninger'!AO116</f>
        <v>0</v>
      </c>
      <c r="AP47" s="88">
        <f>'Registrer kostnadsvirkninger'!AP116</f>
        <v>0</v>
      </c>
      <c r="AQ47" s="88">
        <f>'Registrer kostnadsvirkninger'!AQ116</f>
        <v>0</v>
      </c>
    </row>
    <row r="48" spans="1:43" x14ac:dyDescent="0.3">
      <c r="A48" s="89" t="str">
        <f>'Registrer kostnadsvirkninger'!A117</f>
        <v>Sum kostnad - privatpersoner</v>
      </c>
      <c r="B48" s="89" t="str">
        <f>'Registrer kostnadsvirkninger'!B117</f>
        <v>"</v>
      </c>
      <c r="C48" s="89">
        <f>C47</f>
        <v>0</v>
      </c>
      <c r="D48" s="89">
        <f t="shared" ref="D48:AQ48" si="10">D47</f>
        <v>0</v>
      </c>
      <c r="E48" s="89">
        <f t="shared" si="10"/>
        <v>0</v>
      </c>
      <c r="F48" s="89">
        <f t="shared" si="10"/>
        <v>0</v>
      </c>
      <c r="G48" s="89">
        <f t="shared" si="10"/>
        <v>0</v>
      </c>
      <c r="H48" s="89">
        <f t="shared" si="10"/>
        <v>0</v>
      </c>
      <c r="I48" s="89">
        <f t="shared" si="10"/>
        <v>0</v>
      </c>
      <c r="J48" s="89">
        <f t="shared" si="10"/>
        <v>0</v>
      </c>
      <c r="K48" s="89">
        <f t="shared" si="10"/>
        <v>0</v>
      </c>
      <c r="L48" s="89">
        <f t="shared" si="10"/>
        <v>0</v>
      </c>
      <c r="M48" s="89">
        <f t="shared" si="10"/>
        <v>0</v>
      </c>
      <c r="N48" s="89">
        <f t="shared" si="10"/>
        <v>0</v>
      </c>
      <c r="O48" s="89">
        <f t="shared" si="10"/>
        <v>0</v>
      </c>
      <c r="P48" s="89">
        <f t="shared" si="10"/>
        <v>0</v>
      </c>
      <c r="Q48" s="89">
        <f t="shared" si="10"/>
        <v>0</v>
      </c>
      <c r="R48" s="89">
        <f t="shared" si="10"/>
        <v>0</v>
      </c>
      <c r="S48" s="89">
        <f t="shared" si="10"/>
        <v>0</v>
      </c>
      <c r="T48" s="89">
        <f t="shared" si="10"/>
        <v>0</v>
      </c>
      <c r="U48" s="89">
        <f t="shared" si="10"/>
        <v>0</v>
      </c>
      <c r="V48" s="89">
        <f t="shared" si="10"/>
        <v>0</v>
      </c>
      <c r="W48" s="89">
        <f t="shared" si="10"/>
        <v>0</v>
      </c>
      <c r="X48" s="89">
        <f t="shared" si="10"/>
        <v>0</v>
      </c>
      <c r="Y48" s="89">
        <f t="shared" si="10"/>
        <v>0</v>
      </c>
      <c r="Z48" s="89">
        <f t="shared" si="10"/>
        <v>0</v>
      </c>
      <c r="AA48" s="89">
        <f t="shared" si="10"/>
        <v>0</v>
      </c>
      <c r="AB48" s="89">
        <f t="shared" si="10"/>
        <v>0</v>
      </c>
      <c r="AC48" s="89">
        <f t="shared" si="10"/>
        <v>0</v>
      </c>
      <c r="AD48" s="89">
        <f t="shared" si="10"/>
        <v>0</v>
      </c>
      <c r="AE48" s="89">
        <f t="shared" si="10"/>
        <v>0</v>
      </c>
      <c r="AF48" s="89">
        <f t="shared" si="10"/>
        <v>0</v>
      </c>
      <c r="AG48" s="89">
        <f t="shared" si="10"/>
        <v>0</v>
      </c>
      <c r="AH48" s="89">
        <f t="shared" si="10"/>
        <v>0</v>
      </c>
      <c r="AI48" s="89">
        <f t="shared" si="10"/>
        <v>0</v>
      </c>
      <c r="AJ48" s="89">
        <f t="shared" si="10"/>
        <v>0</v>
      </c>
      <c r="AK48" s="89">
        <f t="shared" si="10"/>
        <v>0</v>
      </c>
      <c r="AL48" s="89">
        <f t="shared" si="10"/>
        <v>0</v>
      </c>
      <c r="AM48" s="89">
        <f t="shared" si="10"/>
        <v>0</v>
      </c>
      <c r="AN48" s="89">
        <f t="shared" si="10"/>
        <v>0</v>
      </c>
      <c r="AO48" s="89">
        <f t="shared" si="10"/>
        <v>0</v>
      </c>
      <c r="AP48" s="89">
        <f t="shared" si="10"/>
        <v>0</v>
      </c>
      <c r="AQ48" s="89">
        <f t="shared" si="10"/>
        <v>0</v>
      </c>
    </row>
    <row r="49" spans="1:44" ht="12" customHeight="1" x14ac:dyDescent="0.3">
      <c r="A49" s="91"/>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row>
    <row r="50" spans="1:44" s="26" customFormat="1" ht="12" customHeight="1" x14ac:dyDescent="0.3">
      <c r="A50" s="89" t="s">
        <v>132</v>
      </c>
      <c r="B50" s="89" t="s">
        <v>41</v>
      </c>
      <c r="C50" s="89">
        <f>'Registrer kostnadsvirkninger'!C119-'Registrer nyttevirkninger'!C121</f>
        <v>3271523.4000000004</v>
      </c>
      <c r="D50" s="89">
        <f>'Registrer kostnadsvirkninger'!D119-'Registrer nyttevirkninger'!D121</f>
        <v>-1083307.6522667371</v>
      </c>
      <c r="E50" s="89">
        <f>'Registrer kostnadsvirkninger'!E119-'Registrer nyttevirkninger'!E121</f>
        <v>-15316211.93174102</v>
      </c>
      <c r="F50" s="89">
        <f>'Registrer kostnadsvirkninger'!F119-'Registrer nyttevirkninger'!F121</f>
        <v>-18405671.820986725</v>
      </c>
      <c r="G50" s="89">
        <f>'Registrer kostnadsvirkninger'!G119-'Registrer nyttevirkninger'!G121</f>
        <v>-18345925.574421387</v>
      </c>
      <c r="H50" s="89">
        <f>'Registrer kostnadsvirkninger'!H119-'Registrer nyttevirkninger'!H121</f>
        <v>-17672337.109171577</v>
      </c>
      <c r="I50" s="89">
        <f>'Registrer kostnadsvirkninger'!I119-'Registrer nyttevirkninger'!I121</f>
        <v>-46634398.993727699</v>
      </c>
      <c r="J50" s="89">
        <f>'Registrer kostnadsvirkninger'!J119-'Registrer nyttevirkninger'!J121</f>
        <v>-47278813.159846149</v>
      </c>
      <c r="K50" s="89">
        <f>'Registrer kostnadsvirkninger'!K119-'Registrer nyttevirkninger'!K121</f>
        <v>-47931703.135124154</v>
      </c>
      <c r="L50" s="89">
        <f>'Registrer kostnadsvirkninger'!L119-'Registrer nyttevirkninger'!L121</f>
        <v>-48593192.469080769</v>
      </c>
      <c r="M50" s="89">
        <f>'Registrer kostnadsvirkninger'!M119-'Registrer nyttevirkninger'!M121</f>
        <v>-49263475.948378816</v>
      </c>
      <c r="N50" s="89">
        <f>'Registrer kostnadsvirkninger'!N119-'Registrer nyttevirkninger'!N121</f>
        <v>-49942729.215507731</v>
      </c>
      <c r="O50" s="89">
        <f>'Registrer kostnadsvirkninger'!O119-'Registrer nyttevirkninger'!O121</f>
        <v>0</v>
      </c>
      <c r="P50" s="89">
        <f>'Registrer kostnadsvirkninger'!P119-'Registrer nyttevirkninger'!P121</f>
        <v>0</v>
      </c>
      <c r="Q50" s="89">
        <f>'Registrer kostnadsvirkninger'!Q119-'Registrer nyttevirkninger'!Q121</f>
        <v>0</v>
      </c>
      <c r="R50" s="89">
        <f>'Registrer kostnadsvirkninger'!R119-'Registrer nyttevirkninger'!R121</f>
        <v>0</v>
      </c>
      <c r="S50" s="89">
        <f>'Registrer kostnadsvirkninger'!S119-'Registrer nyttevirkninger'!S121</f>
        <v>0</v>
      </c>
      <c r="T50" s="89">
        <f>'Registrer kostnadsvirkninger'!T119-'Registrer nyttevirkninger'!T121</f>
        <v>0</v>
      </c>
      <c r="U50" s="89">
        <f>'Registrer kostnadsvirkninger'!U119-'Registrer nyttevirkninger'!U121</f>
        <v>0</v>
      </c>
      <c r="V50" s="89">
        <f>'Registrer kostnadsvirkninger'!V119-'Registrer nyttevirkninger'!V121</f>
        <v>0</v>
      </c>
      <c r="W50" s="89">
        <f>'Registrer kostnadsvirkninger'!W119-'Registrer nyttevirkninger'!W121</f>
        <v>0</v>
      </c>
      <c r="X50" s="89">
        <f>'Registrer kostnadsvirkninger'!X119-'Registrer nyttevirkninger'!X121</f>
        <v>0</v>
      </c>
      <c r="Y50" s="89">
        <f>'Registrer kostnadsvirkninger'!Y119-'Registrer nyttevirkninger'!Y121</f>
        <v>0</v>
      </c>
      <c r="Z50" s="89">
        <f>'Registrer kostnadsvirkninger'!Z119-'Registrer nyttevirkninger'!Z121</f>
        <v>0</v>
      </c>
      <c r="AA50" s="89">
        <f>'Registrer kostnadsvirkninger'!AA119-'Registrer nyttevirkninger'!AA121</f>
        <v>0</v>
      </c>
      <c r="AB50" s="89">
        <f>'Registrer kostnadsvirkninger'!AB119-'Registrer nyttevirkninger'!AB121</f>
        <v>0</v>
      </c>
      <c r="AC50" s="89">
        <f>'Registrer kostnadsvirkninger'!AC119-'Registrer nyttevirkninger'!AC121</f>
        <v>0</v>
      </c>
      <c r="AD50" s="89">
        <f>'Registrer kostnadsvirkninger'!AD119-'Registrer nyttevirkninger'!AD121</f>
        <v>0</v>
      </c>
      <c r="AE50" s="89">
        <f>'Registrer kostnadsvirkninger'!AE119-'Registrer nyttevirkninger'!AE121</f>
        <v>0</v>
      </c>
      <c r="AF50" s="89">
        <f>'Registrer kostnadsvirkninger'!AF119-'Registrer nyttevirkninger'!AF121</f>
        <v>0</v>
      </c>
      <c r="AG50" s="89">
        <f>'Registrer kostnadsvirkninger'!AG119-'Registrer nyttevirkninger'!AG121</f>
        <v>0</v>
      </c>
      <c r="AH50" s="89">
        <f>'Registrer kostnadsvirkninger'!AH119-'Registrer nyttevirkninger'!AH121</f>
        <v>0</v>
      </c>
      <c r="AI50" s="89">
        <f>'Registrer kostnadsvirkninger'!AI119-'Registrer nyttevirkninger'!AI121</f>
        <v>0</v>
      </c>
      <c r="AJ50" s="89">
        <f>'Registrer kostnadsvirkninger'!AJ119-'Registrer nyttevirkninger'!AJ121</f>
        <v>0</v>
      </c>
      <c r="AK50" s="89">
        <f>'Registrer kostnadsvirkninger'!AK119-'Registrer nyttevirkninger'!AK121</f>
        <v>0</v>
      </c>
      <c r="AL50" s="89">
        <f>'Registrer kostnadsvirkninger'!AL119-'Registrer nyttevirkninger'!AL121</f>
        <v>0</v>
      </c>
      <c r="AM50" s="89">
        <f>'Registrer kostnadsvirkninger'!AM119-'Registrer nyttevirkninger'!AM121</f>
        <v>0</v>
      </c>
      <c r="AN50" s="89">
        <f>'Registrer kostnadsvirkninger'!AN119-'Registrer nyttevirkninger'!AN121</f>
        <v>0</v>
      </c>
      <c r="AO50" s="89">
        <f>'Registrer kostnadsvirkninger'!AO119-'Registrer nyttevirkninger'!AO121</f>
        <v>0</v>
      </c>
      <c r="AP50" s="89">
        <f>'Registrer kostnadsvirkninger'!AP119-'Registrer nyttevirkninger'!AP121</f>
        <v>0</v>
      </c>
      <c r="AQ50" s="89">
        <f>'Registrer kostnadsvirkninger'!AQ119-'Registrer nyttevirkninger'!AQ121</f>
        <v>0</v>
      </c>
      <c r="AR50" s="27"/>
    </row>
    <row r="51" spans="1:44" s="26" customFormat="1" ht="12" customHeight="1" x14ac:dyDescent="0.3">
      <c r="A51" s="42"/>
      <c r="B51" s="4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7"/>
    </row>
    <row r="52" spans="1:44" ht="15" thickBot="1" x14ac:dyDescent="0.35">
      <c r="A52" s="90" t="s">
        <v>133</v>
      </c>
      <c r="B52" s="90"/>
      <c r="C52" s="29">
        <f>C32+C38+C44+C48+C50</f>
        <v>19629140.399999999</v>
      </c>
      <c r="D52" s="29">
        <f t="shared" ref="D52:AQ52" si="11">D32+D38+D44+D48+D50</f>
        <v>38436295.462427199</v>
      </c>
      <c r="E52" s="29">
        <f t="shared" si="11"/>
        <v>66412255.186839499</v>
      </c>
      <c r="F52" s="29">
        <f t="shared" si="11"/>
        <v>89384961.866099536</v>
      </c>
      <c r="G52" s="29">
        <f t="shared" si="11"/>
        <v>123482107.74383648</v>
      </c>
      <c r="H52" s="29">
        <f>H32+H38+H44+H48+H50</f>
        <v>151064693.73224944</v>
      </c>
      <c r="I52" s="29">
        <f>I32+I38+I44+I48+I50</f>
        <v>-13506803.266749024</v>
      </c>
      <c r="J52" s="29">
        <f t="shared" si="11"/>
        <v>-13911393.584416751</v>
      </c>
      <c r="K52" s="29">
        <f t="shared" si="11"/>
        <v>-14321834.126214169</v>
      </c>
      <c r="L52" s="29">
        <f t="shared" si="11"/>
        <v>-14738281.129054956</v>
      </c>
      <c r="M52" s="29">
        <f t="shared" si="11"/>
        <v>-15161310.646932669</v>
      </c>
      <c r="N52" s="29">
        <f t="shared" si="11"/>
        <v>-15591376.164142787</v>
      </c>
      <c r="O52" s="29">
        <f t="shared" si="11"/>
        <v>0</v>
      </c>
      <c r="P52" s="29">
        <f t="shared" si="11"/>
        <v>0</v>
      </c>
      <c r="Q52" s="29">
        <f t="shared" si="11"/>
        <v>0</v>
      </c>
      <c r="R52" s="29">
        <f t="shared" si="11"/>
        <v>0</v>
      </c>
      <c r="S52" s="29">
        <f t="shared" si="11"/>
        <v>0</v>
      </c>
      <c r="T52" s="29">
        <f t="shared" si="11"/>
        <v>0</v>
      </c>
      <c r="U52" s="29">
        <f t="shared" si="11"/>
        <v>0</v>
      </c>
      <c r="V52" s="29">
        <f t="shared" si="11"/>
        <v>0</v>
      </c>
      <c r="W52" s="29">
        <f t="shared" si="11"/>
        <v>0</v>
      </c>
      <c r="X52" s="29">
        <f t="shared" si="11"/>
        <v>0</v>
      </c>
      <c r="Y52" s="29">
        <f t="shared" si="11"/>
        <v>0</v>
      </c>
      <c r="Z52" s="29">
        <f t="shared" si="11"/>
        <v>0</v>
      </c>
      <c r="AA52" s="29">
        <f t="shared" si="11"/>
        <v>0</v>
      </c>
      <c r="AB52" s="29">
        <f t="shared" si="11"/>
        <v>0</v>
      </c>
      <c r="AC52" s="29">
        <f t="shared" si="11"/>
        <v>0</v>
      </c>
      <c r="AD52" s="29">
        <f t="shared" si="11"/>
        <v>0</v>
      </c>
      <c r="AE52" s="29">
        <f t="shared" si="11"/>
        <v>0</v>
      </c>
      <c r="AF52" s="29">
        <f t="shared" si="11"/>
        <v>0</v>
      </c>
      <c r="AG52" s="29">
        <f t="shared" si="11"/>
        <v>0</v>
      </c>
      <c r="AH52" s="29">
        <f t="shared" si="11"/>
        <v>0</v>
      </c>
      <c r="AI52" s="29">
        <f t="shared" si="11"/>
        <v>0</v>
      </c>
      <c r="AJ52" s="29">
        <f t="shared" si="11"/>
        <v>0</v>
      </c>
      <c r="AK52" s="29">
        <f t="shared" si="11"/>
        <v>0</v>
      </c>
      <c r="AL52" s="29">
        <f t="shared" si="11"/>
        <v>0</v>
      </c>
      <c r="AM52" s="29">
        <f t="shared" si="11"/>
        <v>0</v>
      </c>
      <c r="AN52" s="29">
        <f t="shared" si="11"/>
        <v>0</v>
      </c>
      <c r="AO52" s="29">
        <f t="shared" si="11"/>
        <v>0</v>
      </c>
      <c r="AP52" s="29">
        <f t="shared" si="11"/>
        <v>0</v>
      </c>
      <c r="AQ52" s="29">
        <f t="shared" si="11"/>
        <v>0</v>
      </c>
    </row>
    <row r="53" spans="1:44" ht="15" thickTop="1" x14ac:dyDescent="0.3">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row>
    <row r="54" spans="1:44" x14ac:dyDescent="0.3">
      <c r="A54" s="110" t="s">
        <v>134</v>
      </c>
      <c r="B54" s="110" t="s">
        <v>41</v>
      </c>
      <c r="C54" s="97">
        <f>C25-C52</f>
        <v>-19629140.399999999</v>
      </c>
      <c r="D54" s="97">
        <f t="shared" ref="D54:AQ54" si="12">D25-D52</f>
        <v>6499845.9136004299</v>
      </c>
      <c r="E54" s="97">
        <f t="shared" si="12"/>
        <v>91897271.590446115</v>
      </c>
      <c r="F54" s="97">
        <f t="shared" si="12"/>
        <v>110434030.92592034</v>
      </c>
      <c r="G54" s="97">
        <f t="shared" si="12"/>
        <v>110075553.4465283</v>
      </c>
      <c r="H54" s="97">
        <f t="shared" si="12"/>
        <v>106034022.65502948</v>
      </c>
      <c r="I54" s="97">
        <f t="shared" si="12"/>
        <v>279806393.96236616</v>
      </c>
      <c r="J54" s="97">
        <f t="shared" si="12"/>
        <v>283672878.95907688</v>
      </c>
      <c r="K54" s="97">
        <f t="shared" si="12"/>
        <v>287590218.81074488</v>
      </c>
      <c r="L54" s="97">
        <f t="shared" si="12"/>
        <v>291559154.8144846</v>
      </c>
      <c r="M54" s="97">
        <f t="shared" si="12"/>
        <v>295580855.69027287</v>
      </c>
      <c r="N54" s="97">
        <f t="shared" si="12"/>
        <v>299656375.29304636</v>
      </c>
      <c r="O54" s="97">
        <f t="shared" si="12"/>
        <v>0</v>
      </c>
      <c r="P54" s="97">
        <f t="shared" si="12"/>
        <v>0</v>
      </c>
      <c r="Q54" s="97">
        <f t="shared" si="12"/>
        <v>0</v>
      </c>
      <c r="R54" s="97">
        <f t="shared" si="12"/>
        <v>0</v>
      </c>
      <c r="S54" s="97">
        <f t="shared" si="12"/>
        <v>0</v>
      </c>
      <c r="T54" s="97">
        <f t="shared" si="12"/>
        <v>0</v>
      </c>
      <c r="U54" s="97">
        <f t="shared" si="12"/>
        <v>0</v>
      </c>
      <c r="V54" s="97">
        <f t="shared" si="12"/>
        <v>0</v>
      </c>
      <c r="W54" s="97">
        <f t="shared" si="12"/>
        <v>0</v>
      </c>
      <c r="X54" s="97">
        <f t="shared" si="12"/>
        <v>0</v>
      </c>
      <c r="Y54" s="97">
        <f t="shared" si="12"/>
        <v>0</v>
      </c>
      <c r="Z54" s="97">
        <f t="shared" si="12"/>
        <v>0</v>
      </c>
      <c r="AA54" s="97">
        <f t="shared" si="12"/>
        <v>0</v>
      </c>
      <c r="AB54" s="97">
        <f t="shared" si="12"/>
        <v>0</v>
      </c>
      <c r="AC54" s="97">
        <f t="shared" si="12"/>
        <v>0</v>
      </c>
      <c r="AD54" s="97">
        <f t="shared" si="12"/>
        <v>0</v>
      </c>
      <c r="AE54" s="97">
        <f t="shared" si="12"/>
        <v>0</v>
      </c>
      <c r="AF54" s="97">
        <f t="shared" si="12"/>
        <v>0</v>
      </c>
      <c r="AG54" s="97">
        <f t="shared" si="12"/>
        <v>0</v>
      </c>
      <c r="AH54" s="97">
        <f t="shared" si="12"/>
        <v>0</v>
      </c>
      <c r="AI54" s="97">
        <f t="shared" si="12"/>
        <v>0</v>
      </c>
      <c r="AJ54" s="97">
        <f t="shared" si="12"/>
        <v>0</v>
      </c>
      <c r="AK54" s="97">
        <f t="shared" si="12"/>
        <v>0</v>
      </c>
      <c r="AL54" s="97">
        <f t="shared" si="12"/>
        <v>0</v>
      </c>
      <c r="AM54" s="97">
        <f t="shared" si="12"/>
        <v>0</v>
      </c>
      <c r="AN54" s="97">
        <f t="shared" si="12"/>
        <v>0</v>
      </c>
      <c r="AO54" s="97">
        <f t="shared" si="12"/>
        <v>0</v>
      </c>
      <c r="AP54" s="97">
        <f t="shared" si="12"/>
        <v>0</v>
      </c>
      <c r="AQ54" s="97">
        <f t="shared" si="12"/>
        <v>0</v>
      </c>
    </row>
    <row r="55" spans="1:44" x14ac:dyDescent="0.3">
      <c r="A55" s="42"/>
      <c r="B55" s="42"/>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row>
    <row r="56" spans="1:44" x14ac:dyDescent="0.3">
      <c r="A56" s="88" t="s">
        <v>135</v>
      </c>
      <c r="B56" s="88"/>
      <c r="C56" s="43">
        <f t="shared" ref="C56:AQ56" si="13">C2-$C$2</f>
        <v>0</v>
      </c>
      <c r="D56" s="43">
        <f t="shared" si="13"/>
        <v>1</v>
      </c>
      <c r="E56" s="43">
        <f t="shared" si="13"/>
        <v>2</v>
      </c>
      <c r="F56" s="43">
        <f t="shared" si="13"/>
        <v>3</v>
      </c>
      <c r="G56" s="43">
        <f t="shared" si="13"/>
        <v>4</v>
      </c>
      <c r="H56" s="43">
        <f t="shared" si="13"/>
        <v>5</v>
      </c>
      <c r="I56" s="43">
        <f t="shared" si="13"/>
        <v>6</v>
      </c>
      <c r="J56" s="43">
        <f t="shared" si="13"/>
        <v>7</v>
      </c>
      <c r="K56" s="43">
        <f t="shared" si="13"/>
        <v>8</v>
      </c>
      <c r="L56" s="43">
        <f t="shared" si="13"/>
        <v>9</v>
      </c>
      <c r="M56" s="43">
        <f t="shared" si="13"/>
        <v>10</v>
      </c>
      <c r="N56" s="43">
        <f t="shared" si="13"/>
        <v>11</v>
      </c>
      <c r="O56" s="43">
        <f t="shared" si="13"/>
        <v>12</v>
      </c>
      <c r="P56" s="43">
        <f t="shared" si="13"/>
        <v>13</v>
      </c>
      <c r="Q56" s="43">
        <f t="shared" si="13"/>
        <v>14</v>
      </c>
      <c r="R56" s="43">
        <f t="shared" si="13"/>
        <v>15</v>
      </c>
      <c r="S56" s="43">
        <f t="shared" si="13"/>
        <v>16</v>
      </c>
      <c r="T56" s="43">
        <f t="shared" si="13"/>
        <v>17</v>
      </c>
      <c r="U56" s="43">
        <f t="shared" si="13"/>
        <v>18</v>
      </c>
      <c r="V56" s="43">
        <f t="shared" si="13"/>
        <v>19</v>
      </c>
      <c r="W56" s="43">
        <f t="shared" si="13"/>
        <v>20</v>
      </c>
      <c r="X56" s="43">
        <f t="shared" si="13"/>
        <v>21</v>
      </c>
      <c r="Y56" s="43">
        <f t="shared" si="13"/>
        <v>22</v>
      </c>
      <c r="Z56" s="43">
        <f t="shared" si="13"/>
        <v>23</v>
      </c>
      <c r="AA56" s="43">
        <f t="shared" si="13"/>
        <v>24</v>
      </c>
      <c r="AB56" s="43">
        <f t="shared" si="13"/>
        <v>25</v>
      </c>
      <c r="AC56" s="43">
        <f t="shared" si="13"/>
        <v>26</v>
      </c>
      <c r="AD56" s="43">
        <f t="shared" si="13"/>
        <v>27</v>
      </c>
      <c r="AE56" s="43">
        <f t="shared" si="13"/>
        <v>28</v>
      </c>
      <c r="AF56" s="43">
        <f t="shared" si="13"/>
        <v>29</v>
      </c>
      <c r="AG56" s="43">
        <f t="shared" si="13"/>
        <v>30</v>
      </c>
      <c r="AH56" s="43">
        <f t="shared" si="13"/>
        <v>31</v>
      </c>
      <c r="AI56" s="43">
        <f t="shared" si="13"/>
        <v>32</v>
      </c>
      <c r="AJ56" s="43">
        <f t="shared" si="13"/>
        <v>33</v>
      </c>
      <c r="AK56" s="43">
        <f t="shared" si="13"/>
        <v>34</v>
      </c>
      <c r="AL56" s="43">
        <f t="shared" si="13"/>
        <v>35</v>
      </c>
      <c r="AM56" s="43">
        <f t="shared" si="13"/>
        <v>36</v>
      </c>
      <c r="AN56" s="43">
        <f t="shared" si="13"/>
        <v>37</v>
      </c>
      <c r="AO56" s="43">
        <f t="shared" si="13"/>
        <v>38</v>
      </c>
      <c r="AP56" s="43">
        <f t="shared" si="13"/>
        <v>39</v>
      </c>
      <c r="AQ56" s="43">
        <f t="shared" si="13"/>
        <v>40</v>
      </c>
    </row>
    <row r="57" spans="1:44" x14ac:dyDescent="0.3">
      <c r="A57" s="108" t="s">
        <v>136</v>
      </c>
      <c r="B57" s="108"/>
      <c r="C57" s="109">
        <f>1/(1+'Generelle forutsetninger'!$B$16)^C56</f>
        <v>1</v>
      </c>
      <c r="D57" s="109">
        <f>1/(1+'Generelle forutsetninger'!$B$16)^D56</f>
        <v>0.96153846153846145</v>
      </c>
      <c r="E57" s="109">
        <f>1/(1+'Generelle forutsetninger'!$B$16)^E56</f>
        <v>0.92455621301775137</v>
      </c>
      <c r="F57" s="109">
        <f>1/(1+'Generelle forutsetninger'!$B$16)^F56</f>
        <v>0.88899635867091487</v>
      </c>
      <c r="G57" s="109">
        <f>1/(1+'Generelle forutsetninger'!$B$16)^G56</f>
        <v>0.85480419102972571</v>
      </c>
      <c r="H57" s="109">
        <f>1/(1+'Generelle forutsetninger'!$B$16)^H56</f>
        <v>0.82192710675935154</v>
      </c>
      <c r="I57" s="109">
        <f>1/(1+'Generelle forutsetninger'!$B$16)^I56</f>
        <v>0.79031452573014571</v>
      </c>
      <c r="J57" s="109">
        <f>1/(1+'Generelle forutsetninger'!$B$16)^J56</f>
        <v>0.75991781320206331</v>
      </c>
      <c r="K57" s="109">
        <f>1/(1+'Generelle forutsetninger'!$B$16)^K56</f>
        <v>0.73069020500198378</v>
      </c>
      <c r="L57" s="109">
        <f>1/(1+'Generelle forutsetninger'!$B$16)^L56</f>
        <v>0.70258673557883045</v>
      </c>
      <c r="M57" s="109">
        <f>1/(1+'Generelle forutsetninger'!$B$16)^M56</f>
        <v>0.67556416882579851</v>
      </c>
      <c r="N57" s="109">
        <f>1/(1+'Generelle forutsetninger'!$B$16)^N56</f>
        <v>0.6495809315632679</v>
      </c>
      <c r="O57" s="109">
        <f>1/(1+'Generelle forutsetninger'!$B$16)^O56</f>
        <v>0.62459704958006512</v>
      </c>
      <c r="P57" s="109">
        <f>1/(1+'Generelle forutsetninger'!$B$16)^P56</f>
        <v>0.600574086134678</v>
      </c>
      <c r="Q57" s="109">
        <f>1/(1+'Generelle forutsetninger'!$B$16)^Q56</f>
        <v>0.57747508282180582</v>
      </c>
      <c r="R57" s="109">
        <f>1/(1+'Generelle forutsetninger'!$B$16)^R56</f>
        <v>0.55526450271327477</v>
      </c>
      <c r="S57" s="109">
        <f>1/(1+'Generelle forutsetninger'!$B$16)^S56</f>
        <v>0.53390817568584104</v>
      </c>
      <c r="T57" s="109">
        <f>1/(1+'Generelle forutsetninger'!$B$16)^T56</f>
        <v>0.51337324585177024</v>
      </c>
      <c r="U57" s="109">
        <f>1/(1+'Generelle forutsetninger'!$B$16)^U56</f>
        <v>0.49362812101131748</v>
      </c>
      <c r="V57" s="109">
        <f>1/(1+'Generelle forutsetninger'!$B$16)^V56</f>
        <v>0.47464242404934376</v>
      </c>
      <c r="W57" s="109">
        <f>1/(1+'Generelle forutsetninger'!$B$16)^W56</f>
        <v>0.45638694620129205</v>
      </c>
      <c r="X57" s="109">
        <f>1/(1+'Generelle forutsetninger'!$B$16)^X56</f>
        <v>0.43883360211662686</v>
      </c>
      <c r="Y57" s="109">
        <f>1/(1+'Generelle forutsetninger'!$B$16)^Y56</f>
        <v>0.42195538665060278</v>
      </c>
      <c r="Z57" s="109">
        <f>1/(1+'Generelle forutsetninger'!$B$16)^Z56</f>
        <v>0.40572633331788732</v>
      </c>
      <c r="AA57" s="109">
        <f>1/(1+'Generelle forutsetninger'!$B$16)^AA56</f>
        <v>0.39012147434412242</v>
      </c>
      <c r="AB57" s="109">
        <f>1/(1+'Generelle forutsetninger'!$B$16)^AB56</f>
        <v>0.37511680225396377</v>
      </c>
      <c r="AC57" s="109">
        <f>1/(1+'Generelle forutsetninger'!$B$16)^AC56</f>
        <v>0.36068923293650368</v>
      </c>
      <c r="AD57" s="109">
        <f>1/(1+'Generelle forutsetninger'!$B$16)^AD56</f>
        <v>0.3468165701312535</v>
      </c>
      <c r="AE57" s="109">
        <f>1/(1+'Generelle forutsetninger'!$B$16)^AE56</f>
        <v>0.3334774712800514</v>
      </c>
      <c r="AF57" s="109">
        <f>1/(1+'Generelle forutsetninger'!$B$16)^AF56</f>
        <v>0.32065141469235708</v>
      </c>
      <c r="AG57" s="109">
        <f>1/(1+'Generelle forutsetninger'!$B$16)^AG56</f>
        <v>0.30831866797342034</v>
      </c>
      <c r="AH57" s="109">
        <f>1/(1+'Generelle forutsetninger'!$B$16)^AH56</f>
        <v>0.29646025766675027</v>
      </c>
      <c r="AI57" s="109">
        <f>1/(1+'Generelle forutsetninger'!$B$16)^AI56</f>
        <v>0.28505794006418295</v>
      </c>
      <c r="AJ57" s="109">
        <f>1/(1+'Generelle forutsetninger'!$B$16)^AJ56</f>
        <v>0.27409417313863743</v>
      </c>
      <c r="AK57" s="109">
        <f>1/(1+'Generelle forutsetninger'!$B$16)^AK56</f>
        <v>0.26355208955638215</v>
      </c>
      <c r="AL57" s="109">
        <f>1/(1+'Generelle forutsetninger'!$B$16)^AL56</f>
        <v>0.25341547072729048</v>
      </c>
      <c r="AM57" s="109">
        <f>1/(1+'Generelle forutsetninger'!$B$16)^AM56</f>
        <v>0.24366872185316396</v>
      </c>
      <c r="AN57" s="109">
        <f>1/(1+'Generelle forutsetninger'!$B$16)^AN56</f>
        <v>0.23429684793573452</v>
      </c>
      <c r="AO57" s="109">
        <f>1/(1+'Generelle forutsetninger'!$B$16)^AO56</f>
        <v>0.22528543070743706</v>
      </c>
      <c r="AP57" s="109">
        <f>1/(1+'Generelle forutsetninger'!$B$16)^AP56</f>
        <v>0.21662060644945874</v>
      </c>
      <c r="AQ57" s="109">
        <f>1/(1+'Generelle forutsetninger'!$B$16)^AQ56</f>
        <v>0.20828904466294101</v>
      </c>
    </row>
    <row r="58" spans="1:44" x14ac:dyDescent="0.3">
      <c r="A58" s="89" t="s">
        <v>137</v>
      </c>
      <c r="B58" s="89" t="s">
        <v>41</v>
      </c>
      <c r="C58" s="45">
        <f>C54*C57</f>
        <v>-19629140.399999999</v>
      </c>
      <c r="D58" s="45">
        <f>D54*D57</f>
        <v>6249851.8400004124</v>
      </c>
      <c r="E58" s="45">
        <f t="shared" ref="E58:AQ58" si="14">E54*E57</f>
        <v>84964193.408326656</v>
      </c>
      <c r="F58" s="45">
        <f t="shared" si="14"/>
        <v>98175451.366494387</v>
      </c>
      <c r="G58" s="45">
        <f t="shared" si="14"/>
        <v>94093044.416008964</v>
      </c>
      <c r="H58" s="45">
        <f t="shared" si="14"/>
        <v>87152237.458903909</v>
      </c>
      <c r="I58" s="45">
        <f t="shared" si="14"/>
        <v>221135057.54062971</v>
      </c>
      <c r="J58" s="45">
        <f t="shared" si="14"/>
        <v>215568073.8433153</v>
      </c>
      <c r="K58" s="45">
        <f t="shared" si="14"/>
        <v>210139355.93938854</v>
      </c>
      <c r="L58" s="45">
        <f t="shared" si="14"/>
        <v>204845594.80923158</v>
      </c>
      <c r="M58" s="45">
        <f t="shared" si="14"/>
        <v>199683835.0952175</v>
      </c>
      <c r="N58" s="45">
        <f t="shared" si="14"/>
        <v>194651067.41172928</v>
      </c>
      <c r="O58" s="45">
        <f t="shared" si="14"/>
        <v>0</v>
      </c>
      <c r="P58" s="45">
        <f t="shared" si="14"/>
        <v>0</v>
      </c>
      <c r="Q58" s="45">
        <f t="shared" si="14"/>
        <v>0</v>
      </c>
      <c r="R58" s="45">
        <f t="shared" si="14"/>
        <v>0</v>
      </c>
      <c r="S58" s="45">
        <f t="shared" si="14"/>
        <v>0</v>
      </c>
      <c r="T58" s="45">
        <f t="shared" si="14"/>
        <v>0</v>
      </c>
      <c r="U58" s="45">
        <f t="shared" si="14"/>
        <v>0</v>
      </c>
      <c r="V58" s="45">
        <f t="shared" si="14"/>
        <v>0</v>
      </c>
      <c r="W58" s="45">
        <f t="shared" si="14"/>
        <v>0</v>
      </c>
      <c r="X58" s="45">
        <f t="shared" si="14"/>
        <v>0</v>
      </c>
      <c r="Y58" s="45">
        <f t="shared" si="14"/>
        <v>0</v>
      </c>
      <c r="Z58" s="45">
        <f t="shared" si="14"/>
        <v>0</v>
      </c>
      <c r="AA58" s="45">
        <f t="shared" si="14"/>
        <v>0</v>
      </c>
      <c r="AB58" s="45">
        <f t="shared" si="14"/>
        <v>0</v>
      </c>
      <c r="AC58" s="45">
        <f t="shared" si="14"/>
        <v>0</v>
      </c>
      <c r="AD58" s="45">
        <f t="shared" si="14"/>
        <v>0</v>
      </c>
      <c r="AE58" s="45">
        <f t="shared" si="14"/>
        <v>0</v>
      </c>
      <c r="AF58" s="45">
        <f t="shared" si="14"/>
        <v>0</v>
      </c>
      <c r="AG58" s="45">
        <f t="shared" si="14"/>
        <v>0</v>
      </c>
      <c r="AH58" s="45">
        <f t="shared" si="14"/>
        <v>0</v>
      </c>
      <c r="AI58" s="45">
        <f t="shared" si="14"/>
        <v>0</v>
      </c>
      <c r="AJ58" s="45">
        <f t="shared" si="14"/>
        <v>0</v>
      </c>
      <c r="AK58" s="45">
        <f t="shared" si="14"/>
        <v>0</v>
      </c>
      <c r="AL58" s="45">
        <f t="shared" si="14"/>
        <v>0</v>
      </c>
      <c r="AM58" s="45">
        <f t="shared" si="14"/>
        <v>0</v>
      </c>
      <c r="AN58" s="45">
        <f t="shared" si="14"/>
        <v>0</v>
      </c>
      <c r="AO58" s="45">
        <f t="shared" si="14"/>
        <v>0</v>
      </c>
      <c r="AP58" s="45">
        <f t="shared" si="14"/>
        <v>0</v>
      </c>
      <c r="AQ58" s="45">
        <f t="shared" si="14"/>
        <v>0</v>
      </c>
    </row>
    <row r="59" spans="1:44" x14ac:dyDescent="0.3">
      <c r="A59" s="88" t="s">
        <v>138</v>
      </c>
      <c r="B59" s="88"/>
      <c r="C59" s="43">
        <f t="shared" ref="C59:AQ59" si="15">(C29+C35)*C57</f>
        <v>16357617</v>
      </c>
      <c r="D59" s="43">
        <f t="shared" si="15"/>
        <v>17416169.622782636</v>
      </c>
      <c r="E59" s="43">
        <f t="shared" si="15"/>
        <v>11616166.340303091</v>
      </c>
      <c r="F59" s="43">
        <f t="shared" si="15"/>
        <v>17545263.944581881</v>
      </c>
      <c r="G59" s="43">
        <f t="shared" si="15"/>
        <v>25958849.714975379</v>
      </c>
      <c r="H59" s="43">
        <f t="shared" si="15"/>
        <v>25588462.718568005</v>
      </c>
      <c r="I59" s="43">
        <f t="shared" si="15"/>
        <v>4409948.7310580071</v>
      </c>
      <c r="J59" s="43">
        <f t="shared" si="15"/>
        <v>4277286.3219919577</v>
      </c>
      <c r="K59" s="43">
        <f t="shared" si="15"/>
        <v>4148407.4174545729</v>
      </c>
      <c r="L59" s="43">
        <f t="shared" si="15"/>
        <v>4023167.6221796814</v>
      </c>
      <c r="M59" s="43">
        <f t="shared" si="15"/>
        <v>3901195.9436942218</v>
      </c>
      <c r="N59" s="43">
        <f t="shared" si="15"/>
        <v>3782233.043016063</v>
      </c>
      <c r="O59" s="43">
        <f t="shared" si="15"/>
        <v>0</v>
      </c>
      <c r="P59" s="43">
        <f t="shared" si="15"/>
        <v>0</v>
      </c>
      <c r="Q59" s="43">
        <f t="shared" si="15"/>
        <v>0</v>
      </c>
      <c r="R59" s="43">
        <f t="shared" si="15"/>
        <v>0</v>
      </c>
      <c r="S59" s="43">
        <f t="shared" si="15"/>
        <v>0</v>
      </c>
      <c r="T59" s="43">
        <f t="shared" si="15"/>
        <v>0</v>
      </c>
      <c r="U59" s="43">
        <f t="shared" si="15"/>
        <v>0</v>
      </c>
      <c r="V59" s="43">
        <f t="shared" si="15"/>
        <v>0</v>
      </c>
      <c r="W59" s="43">
        <f t="shared" si="15"/>
        <v>0</v>
      </c>
      <c r="X59" s="43">
        <f t="shared" si="15"/>
        <v>0</v>
      </c>
      <c r="Y59" s="43">
        <f t="shared" si="15"/>
        <v>0</v>
      </c>
      <c r="Z59" s="43">
        <f t="shared" si="15"/>
        <v>0</v>
      </c>
      <c r="AA59" s="43">
        <f t="shared" si="15"/>
        <v>0</v>
      </c>
      <c r="AB59" s="43">
        <f t="shared" si="15"/>
        <v>0</v>
      </c>
      <c r="AC59" s="43">
        <f t="shared" si="15"/>
        <v>0</v>
      </c>
      <c r="AD59" s="43">
        <f t="shared" si="15"/>
        <v>0</v>
      </c>
      <c r="AE59" s="43">
        <f t="shared" si="15"/>
        <v>0</v>
      </c>
      <c r="AF59" s="43">
        <f t="shared" si="15"/>
        <v>0</v>
      </c>
      <c r="AG59" s="43">
        <f t="shared" si="15"/>
        <v>0</v>
      </c>
      <c r="AH59" s="43">
        <f t="shared" si="15"/>
        <v>0</v>
      </c>
      <c r="AI59" s="43">
        <f t="shared" si="15"/>
        <v>0</v>
      </c>
      <c r="AJ59" s="43">
        <f t="shared" si="15"/>
        <v>0</v>
      </c>
      <c r="AK59" s="43">
        <f t="shared" si="15"/>
        <v>0</v>
      </c>
      <c r="AL59" s="43">
        <f t="shared" si="15"/>
        <v>0</v>
      </c>
      <c r="AM59" s="43">
        <f t="shared" si="15"/>
        <v>0</v>
      </c>
      <c r="AN59" s="43">
        <f t="shared" si="15"/>
        <v>0</v>
      </c>
      <c r="AO59" s="43">
        <f t="shared" si="15"/>
        <v>0</v>
      </c>
      <c r="AP59" s="43">
        <f t="shared" si="15"/>
        <v>0</v>
      </c>
      <c r="AQ59" s="43">
        <f t="shared" si="1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zoomScale="90" zoomScaleNormal="90" workbookViewId="0">
      <selection activeCell="A4" sqref="A4"/>
    </sheetView>
  </sheetViews>
  <sheetFormatPr baseColWidth="10" defaultColWidth="11.5546875" defaultRowHeight="14.4" x14ac:dyDescent="0.3"/>
  <cols>
    <col min="1" max="1" width="55.6640625" style="103" bestFit="1" customWidth="1"/>
    <col min="2" max="2" width="11" style="103" bestFit="1" customWidth="1"/>
    <col min="3" max="3" width="17.109375" style="103" customWidth="1"/>
    <col min="4" max="4" width="11.5546875" style="103"/>
    <col min="5" max="5" width="13.44140625" style="103" bestFit="1" customWidth="1"/>
    <col min="6" max="6" width="14.5546875" style="103" bestFit="1" customWidth="1"/>
    <col min="7" max="16384" width="11.5546875" style="103"/>
  </cols>
  <sheetData>
    <row r="1" spans="1:3" x14ac:dyDescent="0.3">
      <c r="A1" s="93" t="s">
        <v>139</v>
      </c>
      <c r="B1" s="38" t="s">
        <v>66</v>
      </c>
      <c r="C1" s="94" t="s">
        <v>140</v>
      </c>
    </row>
    <row r="2" spans="1:3" x14ac:dyDescent="0.3">
      <c r="A2" s="116" t="s">
        <v>139</v>
      </c>
      <c r="B2" s="105" t="s">
        <v>41</v>
      </c>
      <c r="C2" s="117">
        <f>SUM('Beregning av nåverdi'!C58:AQ58)</f>
        <v>1597028622.7292461</v>
      </c>
    </row>
    <row r="3" spans="1:3" x14ac:dyDescent="0.3">
      <c r="A3" s="116" t="s">
        <v>141</v>
      </c>
      <c r="B3" s="105" t="s">
        <v>41</v>
      </c>
      <c r="C3" s="117">
        <f>SUM('Beregning av nåverdi'!C59:AQ59)</f>
        <v>139024768.42060551</v>
      </c>
    </row>
    <row r="4" spans="1:3" x14ac:dyDescent="0.3">
      <c r="A4" s="113" t="s">
        <v>142</v>
      </c>
      <c r="B4" s="114" t="s">
        <v>41</v>
      </c>
      <c r="C4" s="115">
        <f>IFERROR(C2/C3," ")</f>
        <v>11.487367617096805</v>
      </c>
    </row>
    <row r="5" spans="1:3" x14ac:dyDescent="0.3">
      <c r="A5" s="39"/>
      <c r="B5" s="39"/>
      <c r="C5" s="35"/>
    </row>
    <row r="6" spans="1:3" x14ac:dyDescent="0.3">
      <c r="A6" s="93" t="s">
        <v>143</v>
      </c>
      <c r="B6" s="39"/>
      <c r="C6" s="35"/>
    </row>
    <row r="7" spans="1:3" x14ac:dyDescent="0.3">
      <c r="A7" s="38" t="str">
        <f>'Beregning av nåverdi'!A2</f>
        <v>Nyttevirkninger i virksomheten</v>
      </c>
      <c r="B7" s="38" t="s">
        <v>66</v>
      </c>
      <c r="C7" s="94" t="s">
        <v>140</v>
      </c>
    </row>
    <row r="8" spans="1:3" x14ac:dyDescent="0.3">
      <c r="A8" s="104" t="str">
        <f>'Beregning av nåverdi'!A3</f>
        <v>Tidsbesparelse i virksomheten</v>
      </c>
      <c r="B8" s="104" t="s">
        <v>41</v>
      </c>
      <c r="C8" s="104">
        <f>'Beregning av nåverdi'!C3+NPV('Generelle forutsetninger'!$B$16,'Beregning av nåverdi'!D3:AQ3)</f>
        <v>0</v>
      </c>
    </row>
    <row r="9" spans="1:3" x14ac:dyDescent="0.3">
      <c r="A9" s="104" t="str">
        <f>'Beregning av nåverdi'!A4</f>
        <v>Reduksjon i drift- og vedlikeholdskostnader</v>
      </c>
      <c r="B9" s="104" t="s">
        <v>43</v>
      </c>
      <c r="C9" s="104">
        <f>'Beregning av nåverdi'!C4+NPV('Generelle forutsetninger'!$B$16,'Beregning av nåverdi'!D4:AQ4)</f>
        <v>0</v>
      </c>
    </row>
    <row r="10" spans="1:3" x14ac:dyDescent="0.3">
      <c r="A10" s="105" t="str">
        <f>'Beregning av nåverdi'!A5</f>
        <v>Sum nytte- kommunene</v>
      </c>
      <c r="B10" s="105" t="s">
        <v>43</v>
      </c>
      <c r="C10" s="105">
        <f>'Beregning av nåverdi'!C5+NPV('Generelle forutsetninger'!$B$16,'Beregning av nåverdi'!D5:AQ5)</f>
        <v>0</v>
      </c>
    </row>
    <row r="11" spans="1:3" x14ac:dyDescent="0.3">
      <c r="A11" s="39"/>
      <c r="B11" s="39"/>
      <c r="C11" s="39"/>
    </row>
    <row r="12" spans="1:3" x14ac:dyDescent="0.3">
      <c r="A12" s="38" t="str">
        <f>'Beregning av nåverdi'!A7</f>
        <v>Nyttevirkninger i øvrig offentlige sektor - i kommunen</v>
      </c>
      <c r="B12" s="38" t="s">
        <v>66</v>
      </c>
      <c r="C12" s="94" t="s">
        <v>140</v>
      </c>
    </row>
    <row r="13" spans="1:3" x14ac:dyDescent="0.3">
      <c r="A13" s="104" t="str">
        <f>'Beregning av nåverdi'!A8</f>
        <v>Tidsbesparelse i øvrig offentlig sektor - i kommunene</v>
      </c>
      <c r="B13" s="104" t="s">
        <v>43</v>
      </c>
      <c r="C13" s="104">
        <f>'Beregning av nåverdi'!C8+NPV('Generelle forutsetninger'!$B$16,'Beregning av nåverdi'!D8:AQ8)</f>
        <v>1961761515.9493809</v>
      </c>
    </row>
    <row r="14" spans="1:3" x14ac:dyDescent="0.3">
      <c r="A14" s="104" t="str">
        <f>'Beregning av nåverdi'!A9</f>
        <v>Reduksjon i drift- og vedlikeholdskostnader i øvrig offentlig sektor - i kommunene</v>
      </c>
      <c r="B14" s="104" t="s">
        <v>43</v>
      </c>
      <c r="C14" s="104">
        <f>'Beregning av nåverdi'!C9+NPV('Generelle forutsetninger'!$B$16,'Beregning av nåverdi'!D9:AQ9)</f>
        <v>0</v>
      </c>
    </row>
    <row r="15" spans="1:3" x14ac:dyDescent="0.3">
      <c r="A15" s="105" t="str">
        <f>'Beregning av nåverdi'!A10</f>
        <v>Sum nytte- offentlig sektor</v>
      </c>
      <c r="B15" s="105" t="s">
        <v>43</v>
      </c>
      <c r="C15" s="105">
        <f>'Beregning av nåverdi'!C10+NPV('Generelle forutsetninger'!$B$16,'Beregning av nåverdi'!D10:AQ10)</f>
        <v>1961761515.9493809</v>
      </c>
    </row>
    <row r="16" spans="1:3" x14ac:dyDescent="0.3">
      <c r="A16" s="39"/>
      <c r="B16" s="39"/>
      <c r="C16" s="39"/>
    </row>
    <row r="17" spans="1:3" x14ac:dyDescent="0.3">
      <c r="A17" s="38" t="str">
        <f>'Beregning av nåverdi'!A12</f>
        <v>Nyttevirkninger i privat næringsliv</v>
      </c>
      <c r="B17" s="38" t="s">
        <v>66</v>
      </c>
      <c r="C17" s="94" t="s">
        <v>140</v>
      </c>
    </row>
    <row r="18" spans="1:3" x14ac:dyDescent="0.3">
      <c r="A18" s="104" t="str">
        <f>'Beregning av nåverdi'!A13</f>
        <v>Tidsbesparelse i privat næringsliv</v>
      </c>
      <c r="B18" s="104" t="s">
        <v>43</v>
      </c>
      <c r="C18" s="104">
        <f>'Beregning av nåverdi'!C13+NPV('Generelle forutsetninger'!$B$16,'Beregning av nåverdi'!D13:AQ13)</f>
        <v>0</v>
      </c>
    </row>
    <row r="19" spans="1:3" x14ac:dyDescent="0.3">
      <c r="A19" s="104" t="str">
        <f>'Beregning av nåverdi'!A14</f>
        <v>Reduksjon i drift- og vedlikeholdskostnader i privat næringsliv</v>
      </c>
      <c r="B19" s="104" t="s">
        <v>43</v>
      </c>
      <c r="C19" s="104">
        <f>'Beregning av nåverdi'!C14+NPV('Generelle forutsetninger'!$B$16,'Beregning av nåverdi'!D14:AQ14)</f>
        <v>0</v>
      </c>
    </row>
    <row r="20" spans="1:3" x14ac:dyDescent="0.3">
      <c r="A20" s="104" t="str">
        <f>'Beregning av nåverdi'!A15</f>
        <v xml:space="preserve"> </v>
      </c>
      <c r="B20" s="104" t="s">
        <v>43</v>
      </c>
      <c r="C20" s="104">
        <f>'Beregning av nåverdi'!C15+NPV('Generelle forutsetninger'!$B$16,'Beregning av nåverdi'!D15:AQ15)</f>
        <v>0</v>
      </c>
    </row>
    <row r="21" spans="1:3" x14ac:dyDescent="0.3">
      <c r="A21" s="104" t="str">
        <f>'Beregning av nåverdi'!A16</f>
        <v xml:space="preserve"> </v>
      </c>
      <c r="B21" s="104" t="s">
        <v>43</v>
      </c>
      <c r="C21" s="104">
        <f>'Beregning av nåverdi'!C16+NPV('Generelle forutsetninger'!$B$16,'Beregning av nåverdi'!D16:AQ16)</f>
        <v>0</v>
      </c>
    </row>
    <row r="22" spans="1:3" x14ac:dyDescent="0.3">
      <c r="A22" s="105" t="str">
        <f>'Beregning av nåverdi'!A17</f>
        <v>Sum nytte - privat næringsliv</v>
      </c>
      <c r="B22" s="105" t="s">
        <v>43</v>
      </c>
      <c r="C22" s="105">
        <f>'Beregning av nåverdi'!C17+NPV('Generelle forutsetninger'!$B$16,'Beregning av nåverdi'!D17:AQ17)</f>
        <v>0</v>
      </c>
    </row>
    <row r="23" spans="1:3" x14ac:dyDescent="0.3">
      <c r="A23" s="39"/>
      <c r="B23" s="39"/>
      <c r="C23" s="39"/>
    </row>
    <row r="24" spans="1:3" x14ac:dyDescent="0.3">
      <c r="A24" s="38" t="str">
        <f>'Beregning av nåverdi'!A19</f>
        <v>Nyttevirkninger for privatpersoner</v>
      </c>
      <c r="B24" s="38" t="s">
        <v>66</v>
      </c>
      <c r="C24" s="94" t="s">
        <v>140</v>
      </c>
    </row>
    <row r="25" spans="1:3" x14ac:dyDescent="0.3">
      <c r="A25" s="104" t="str">
        <f>'Beregning av nåverdi'!A20</f>
        <v>Tidsbesparelse for privatpersoner</v>
      </c>
      <c r="B25" s="104" t="s">
        <v>43</v>
      </c>
      <c r="C25" s="104">
        <f>'Beregning av nåverdi'!C20+NPV('Generelle forutsetninger'!$B$16,'Beregning av nåverdi'!D20:AQ20)</f>
        <v>0</v>
      </c>
    </row>
    <row r="26" spans="1:3" x14ac:dyDescent="0.3">
      <c r="A26" s="104" t="str">
        <f>'Beregning av nåverdi'!A21</f>
        <v xml:space="preserve"> </v>
      </c>
      <c r="B26" s="104" t="s">
        <v>43</v>
      </c>
      <c r="C26" s="104">
        <f>'Beregning av nåverdi'!C21+NPV('Generelle forutsetninger'!$B$16,'Beregning av nåverdi'!D21:AQ21)</f>
        <v>0</v>
      </c>
    </row>
    <row r="27" spans="1:3" x14ac:dyDescent="0.3">
      <c r="A27" s="104" t="str">
        <f>'Beregning av nåverdi'!A22</f>
        <v xml:space="preserve"> </v>
      </c>
      <c r="B27" s="104" t="s">
        <v>43</v>
      </c>
      <c r="C27" s="104">
        <f>'Beregning av nåverdi'!C22+NPV('Generelle forutsetninger'!$B$16,'Beregning av nåverdi'!D22:AQ22)</f>
        <v>0</v>
      </c>
    </row>
    <row r="28" spans="1:3" x14ac:dyDescent="0.3">
      <c r="A28" s="105" t="str">
        <f>'Beregning av nåverdi'!A23</f>
        <v>Sum nytte - privatpersoner</v>
      </c>
      <c r="B28" s="105" t="s">
        <v>43</v>
      </c>
      <c r="C28" s="105">
        <f>'Beregning av nåverdi'!C23+NPV('Generelle forutsetninger'!$B$16,'Beregning av nåverdi'!D23:AQ23)</f>
        <v>0</v>
      </c>
    </row>
    <row r="29" spans="1:3" x14ac:dyDescent="0.3">
      <c r="A29" s="91"/>
      <c r="B29" s="91"/>
      <c r="C29" s="91">
        <f>'Beregning av nåverdi'!C24+NPV('Generelle forutsetninger'!$B$16,'Beregning av nåverdi'!D24:AQ24)</f>
        <v>0</v>
      </c>
    </row>
    <row r="30" spans="1:3" ht="15" thickBot="1" x14ac:dyDescent="0.35">
      <c r="A30" s="106" t="str">
        <f>'Beregning av nåverdi'!A25</f>
        <v>Sum nyttevirkninger</v>
      </c>
      <c r="B30" s="106" t="s">
        <v>43</v>
      </c>
      <c r="C30" s="106">
        <f>'Beregning av nåverdi'!C25+NPV('Generelle forutsetninger'!$B$16,'Beregning av nåverdi'!D25:AQ25)</f>
        <v>1961761515.9493809</v>
      </c>
    </row>
    <row r="31" spans="1:3" ht="15" thickTop="1" x14ac:dyDescent="0.3">
      <c r="A31" s="93"/>
      <c r="B31" s="35"/>
      <c r="C31" s="93"/>
    </row>
    <row r="32" spans="1:3" x14ac:dyDescent="0.3">
      <c r="A32" s="38" t="str">
        <f>'Beregning av nåverdi'!A28</f>
        <v>Kostnadsvirkninger i virksomheten</v>
      </c>
      <c r="B32" s="38" t="s">
        <v>66</v>
      </c>
      <c r="C32" s="94" t="s">
        <v>140</v>
      </c>
    </row>
    <row r="33" spans="1:6" x14ac:dyDescent="0.3">
      <c r="A33" s="104" t="str">
        <f>'Beregning av nåverdi'!A29</f>
        <v>Investeringskostnader for virksomheten</v>
      </c>
      <c r="B33" s="104" t="s">
        <v>41</v>
      </c>
      <c r="C33" s="104">
        <f>'Beregning av nåverdi'!C29+NPV('Generelle forutsetninger'!$B$16,'Beregning av nåverdi'!D29:AQ29)</f>
        <v>139024768.42060548</v>
      </c>
    </row>
    <row r="34" spans="1:6" x14ac:dyDescent="0.3">
      <c r="A34" s="104" t="str">
        <f>'Beregning av nåverdi'!A30</f>
        <v>Drifts- og vedlikeholdskostnader - nytt system</v>
      </c>
      <c r="B34" s="104" t="s">
        <v>43</v>
      </c>
      <c r="C34" s="104">
        <f>'Beregning av nåverdi'!C30+NPV('Generelle forutsetninger'!$B$16,'Beregning av nåverdi'!D30:AQ30)</f>
        <v>58187242.301871859</v>
      </c>
    </row>
    <row r="35" spans="1:6" x14ac:dyDescent="0.3">
      <c r="A35" s="104" t="str">
        <f>'Beregning av nåverdi'!A31</f>
        <v>Endrings- og omstillingskostnader i virksomheten</v>
      </c>
      <c r="B35" s="104" t="s">
        <v>43</v>
      </c>
      <c r="C35" s="104">
        <f>'Beregning av nåverdi'!C31+NPV('Generelle forutsetninger'!$B$16,'Beregning av nåverdi'!D31:AQ31)</f>
        <v>0</v>
      </c>
    </row>
    <row r="36" spans="1:6" x14ac:dyDescent="0.3">
      <c r="A36" s="105" t="str">
        <f>'Beregning av nåverdi'!A32</f>
        <v>Sum kostnad - offentlig sektor</v>
      </c>
      <c r="B36" s="105" t="s">
        <v>43</v>
      </c>
      <c r="C36" s="105">
        <f>'Beregning av nåverdi'!C32+NPV('Generelle forutsetninger'!$B$16,'Beregning av nåverdi'!D32:AQ32)</f>
        <v>197212010.72247735</v>
      </c>
    </row>
    <row r="37" spans="1:6" x14ac:dyDescent="0.3">
      <c r="A37" s="39"/>
      <c r="B37" s="39"/>
      <c r="C37" s="39"/>
    </row>
    <row r="38" spans="1:6" x14ac:dyDescent="0.3">
      <c r="A38" s="38" t="str">
        <f>'Beregning av nåverdi'!A34</f>
        <v>Kostnadsvirkninger i øvrig offentlig sektor - i kommunene</v>
      </c>
      <c r="B38" s="38" t="s">
        <v>66</v>
      </c>
      <c r="C38" s="94" t="s">
        <v>140</v>
      </c>
    </row>
    <row r="39" spans="1:6" x14ac:dyDescent="0.3">
      <c r="A39" s="104" t="str">
        <f>'Beregning av nåverdi'!A35</f>
        <v>Investeringskostnader i øvrig offentlig sektor</v>
      </c>
      <c r="B39" s="104" t="s">
        <v>41</v>
      </c>
      <c r="C39" s="104">
        <f>'Beregning av nåverdi'!C35+NPV('Generelle forutsetninger'!$B$16,'Beregning av nåverdi'!D35:AQ35)</f>
        <v>0</v>
      </c>
    </row>
    <row r="40" spans="1:6" x14ac:dyDescent="0.3">
      <c r="A40" s="104" t="str">
        <f>'Beregning av nåverdi'!A36</f>
        <v>Økte drifts- og vedlikeholdskostnader</v>
      </c>
      <c r="B40" s="104" t="s">
        <v>43</v>
      </c>
      <c r="C40" s="104">
        <f>'Beregning av nåverdi'!C36+NPV('Generelle forutsetninger'!$B$16,'Beregning av nåverdi'!D36:AQ36)</f>
        <v>122249416.58732884</v>
      </c>
    </row>
    <row r="41" spans="1:6" x14ac:dyDescent="0.3">
      <c r="A41" s="104" t="str">
        <f>'Beregning av nåverdi'!A37</f>
        <v>Endrings- og omstillingskostnader</v>
      </c>
      <c r="B41" s="104" t="s">
        <v>43</v>
      </c>
      <c r="C41" s="104">
        <f>'Beregning av nåverdi'!C37+NPV('Generelle forutsetninger'!$B$16,'Beregning av nåverdi'!D37:AQ37)</f>
        <v>311442903.03186971</v>
      </c>
      <c r="F41" s="168"/>
    </row>
    <row r="42" spans="1:6" x14ac:dyDescent="0.3">
      <c r="A42" s="105" t="str">
        <f>'Beregning av nåverdi'!A38</f>
        <v>Sum kostnad - offentlig sektor</v>
      </c>
      <c r="B42" s="105" t="s">
        <v>43</v>
      </c>
      <c r="C42" s="105">
        <f>'Beregning av nåverdi'!C38+NPV('Generelle forutsetninger'!$B$16,'Beregning av nåverdi'!D38:AQ38)</f>
        <v>433692319.6191985</v>
      </c>
      <c r="E42" s="178"/>
    </row>
    <row r="43" spans="1:6" x14ac:dyDescent="0.3">
      <c r="A43" s="39"/>
      <c r="B43" s="39"/>
      <c r="C43" s="39"/>
    </row>
    <row r="44" spans="1:6" x14ac:dyDescent="0.3">
      <c r="A44" s="38" t="str">
        <f>'Beregning av nåverdi'!A40</f>
        <v>Kostnadsvirkninger i privat næringsliv</v>
      </c>
      <c r="B44" s="38" t="s">
        <v>66</v>
      </c>
      <c r="C44" s="94" t="s">
        <v>140</v>
      </c>
    </row>
    <row r="45" spans="1:6" x14ac:dyDescent="0.3">
      <c r="A45" s="104" t="str">
        <f>'Beregning av nåverdi'!A41</f>
        <v>Investeringskostnad i privat næringsliv</v>
      </c>
      <c r="B45" s="104" t="s">
        <v>41</v>
      </c>
      <c r="C45" s="104">
        <f>'Beregning av nåverdi'!C41+NPV('Generelle forutsetninger'!$B$16,'Beregning av nåverdi'!D41:AQ41)</f>
        <v>0</v>
      </c>
    </row>
    <row r="46" spans="1:6" x14ac:dyDescent="0.3">
      <c r="A46" s="104" t="str">
        <f>'Beregning av nåverdi'!A42</f>
        <v>Økte drifts- og vedlikeholdskostnader i privat næringsliv</v>
      </c>
      <c r="B46" s="104" t="s">
        <v>43</v>
      </c>
      <c r="C46" s="104">
        <f>'Beregning av nåverdi'!C42+NPV('Generelle forutsetninger'!$B$16,'Beregning av nåverdi'!D42:AQ42)</f>
        <v>0</v>
      </c>
    </row>
    <row r="47" spans="1:6" x14ac:dyDescent="0.3">
      <c r="A47" s="104" t="str">
        <f>'Beregning av nåverdi'!A43</f>
        <v>Endrings- og omstillingskostnader i privat næringsliv</v>
      </c>
      <c r="B47" s="104" t="s">
        <v>43</v>
      </c>
      <c r="C47" s="104">
        <f>'Beregning av nåverdi'!C43+NPV('Generelle forutsetninger'!$B$16,'Beregning av nåverdi'!D43:AQ43)</f>
        <v>0</v>
      </c>
    </row>
    <row r="48" spans="1:6" x14ac:dyDescent="0.3">
      <c r="A48" s="105" t="str">
        <f>'Beregning av nåverdi'!A44</f>
        <v>Sum kostnad - privat næringsliv</v>
      </c>
      <c r="B48" s="105" t="s">
        <v>43</v>
      </c>
      <c r="C48" s="105">
        <f>'Beregning av nåverdi'!C44+NPV('Generelle forutsetninger'!$B$16,'Beregning av nåverdi'!D44:AQ44)</f>
        <v>0</v>
      </c>
    </row>
    <row r="49" spans="1:3" x14ac:dyDescent="0.3">
      <c r="A49" s="38"/>
      <c r="B49" s="38"/>
      <c r="C49" s="38"/>
    </row>
    <row r="50" spans="1:3" x14ac:dyDescent="0.3">
      <c r="A50" s="38" t="str">
        <f>'Beregning av nåverdi'!A46</f>
        <v>Kostnadsvirkninger for privatpersoner</v>
      </c>
      <c r="B50" s="38" t="s">
        <v>66</v>
      </c>
      <c r="C50" s="94" t="s">
        <v>140</v>
      </c>
    </row>
    <row r="51" spans="1:3" x14ac:dyDescent="0.3">
      <c r="A51" s="104" t="str">
        <f>'Beregning av nåverdi'!A47</f>
        <v>Endrings- og omstillingskostnader for privatpersoner</v>
      </c>
      <c r="B51" s="104" t="s">
        <v>41</v>
      </c>
      <c r="C51" s="104">
        <f>'Beregning av nåverdi'!C47+NPV('Generelle forutsetninger'!$B$16,'Beregning av nåverdi'!D47:AQ47)</f>
        <v>0</v>
      </c>
    </row>
    <row r="52" spans="1:3" x14ac:dyDescent="0.3">
      <c r="A52" s="105" t="str">
        <f>'Beregning av nåverdi'!A48</f>
        <v>Sum kostnad - privatpersoner</v>
      </c>
      <c r="B52" s="105" t="s">
        <v>43</v>
      </c>
      <c r="C52" s="105">
        <f>'Beregning av nåverdi'!C48+NPV('Generelle forutsetninger'!$B$16,'Beregning av nåverdi'!D48:AQ48)</f>
        <v>0</v>
      </c>
    </row>
    <row r="53" spans="1:3" x14ac:dyDescent="0.3">
      <c r="A53" s="91"/>
      <c r="B53" s="91"/>
      <c r="C53" s="91"/>
    </row>
    <row r="54" spans="1:3" x14ac:dyDescent="0.3">
      <c r="A54" s="118" t="str">
        <f>'Beregning av nåverdi'!A50</f>
        <v>Endring i skattefinansieringskostnad</v>
      </c>
      <c r="B54" s="118" t="s">
        <v>41</v>
      </c>
      <c r="C54" s="89">
        <f>'Beregning av nåverdi'!C50+NPV('Generelle forutsetninger'!$B$16,'Beregning av nåverdi'!D50:AQ50)</f>
        <v>-266171437.12154105</v>
      </c>
    </row>
    <row r="55" spans="1:3" x14ac:dyDescent="0.3">
      <c r="A55" s="91"/>
      <c r="B55" s="91"/>
      <c r="C55" s="91"/>
    </row>
    <row r="56" spans="1:3" ht="15" thickBot="1" x14ac:dyDescent="0.35">
      <c r="A56" s="106" t="str">
        <f>'Beregning av nåverdi'!A52</f>
        <v>Sum kostnadsvirkninger</v>
      </c>
      <c r="B56" s="106" t="s">
        <v>41</v>
      </c>
      <c r="C56" s="106">
        <f>'Beregning av nåverdi'!C52+NPV('Generelle forutsetninger'!$B$16,'Beregning av nåverdi'!D52:AQ52)</f>
        <v>364732893.22013479</v>
      </c>
    </row>
    <row r="57" spans="1:3" ht="15" thickTop="1"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C21" sqref="C21"/>
    </sheetView>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C0E39C9ABA21A4199320F526C87B88C" ma:contentTypeVersion="2" ma:contentTypeDescription="Opprett et nytt dokument." ma:contentTypeScope="" ma:versionID="5ba11742098767bac0312762a011acd3">
  <xsd:schema xmlns:xsd="http://www.w3.org/2001/XMLSchema" xmlns:xs="http://www.w3.org/2001/XMLSchema" xmlns:p="http://schemas.microsoft.com/office/2006/metadata/properties" xmlns:ns2="http://schemas.microsoft.com/sharepoint/v3/fields" targetNamespace="http://schemas.microsoft.com/office/2006/metadata/properties" ma:root="true" ma:fieldsID="071337659947b6f60c75e41111294e3e" ns2:_="">
    <xsd:import namespace="http://schemas.microsoft.com/sharepoint/v3/fields"/>
    <xsd:element name="properties">
      <xsd:complexType>
        <xsd:sequence>
          <xsd:element name="documentManagement">
            <xsd:complexType>
              <xsd:all>
                <xsd:element ref="ns2:_DC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 nillable="true" ma:displayName="Endringsdato" ma:description="Datoen denne ressursen sist ble endret"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C048D-816C-4CD7-9C6F-CC5265CF58A4}">
  <ds:schemaRefs>
    <ds:schemaRef ds:uri="http://schemas.microsoft.com/sharepoint/v3/contenttype/forms"/>
  </ds:schemaRefs>
</ds:datastoreItem>
</file>

<file path=customXml/itemProps2.xml><?xml version="1.0" encoding="utf-8"?>
<ds:datastoreItem xmlns:ds="http://schemas.openxmlformats.org/officeDocument/2006/customXml" ds:itemID="{D914880D-00A0-42F4-ABB6-AA75BC12E43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4622A8CE-6A3F-4B0E-839D-9CA73A2F4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Diagrammer</vt:lpstr>
      </vt:variant>
      <vt:variant>
        <vt:i4>1</vt:i4>
      </vt:variant>
    </vt:vector>
  </HeadingPairs>
  <TitlesOfParts>
    <vt:vector size="7" baseType="lpstr">
      <vt:lpstr>Generelle forutsetninger</vt:lpstr>
      <vt:lpstr>Registrer nyttevirkninger</vt:lpstr>
      <vt:lpstr>Registrer kostnadsvirkninger</vt:lpstr>
      <vt:lpstr>Beregning av nåverdi</vt:lpstr>
      <vt:lpstr>Til søknadsskjema</vt:lpstr>
      <vt:lpstr>Ark1</vt:lpstr>
      <vt:lpstr>Diagram1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 Liane</dc:creator>
  <cp:lastModifiedBy>Arne Norrud</cp:lastModifiedBy>
  <dcterms:created xsi:type="dcterms:W3CDTF">2015-10-23T12:42:34Z</dcterms:created>
  <dcterms:modified xsi:type="dcterms:W3CDTF">2018-03-14T18:27:32Z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0x0101003C0E39C9ABA21A4199320F526C87B88C</vt:lpwstr>
  </property>
</Properties>
</file>