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ksiskyen-my.sharepoint.com/personal/martin_fjordholm_ks_no/Documents/Utdanning/Barnehage/Veileder/2024/"/>
    </mc:Choice>
  </mc:AlternateContent>
  <xr:revisionPtr revIDLastSave="220" documentId="8_{31F00AEB-7010-4C14-9873-AC6894A0A5D8}" xr6:coauthVersionLast="47" xr6:coauthVersionMax="47" xr10:uidLastSave="{EAD394CE-4465-4990-98AC-43B434C7ADC8}"/>
  <bookViews>
    <workbookView xWindow="26400" yWindow="3615" windowWidth="21600" windowHeight="12645" tabRatio="862" xr2:uid="{00000000-000D-0000-FFFF-FFFF00000000}"/>
  </bookViews>
  <sheets>
    <sheet name="Bruksanvisning" sheetId="49" r:id="rId1"/>
    <sheet name="1a. Årsmelding 1.1." sheetId="58" r:id="rId2"/>
    <sheet name="1b. Årsmelding 31.12." sheetId="61" r:id="rId3"/>
    <sheet name="2. Økonomirapport 201" sheetId="50" r:id="rId4"/>
    <sheet name="3. Økonomirapport 221" sheetId="44" r:id="rId5"/>
    <sheet name="4. Selvkost kommunen" sheetId="38" r:id="rId6"/>
    <sheet name="5. Kapitaltilskudd" sheetId="40" r:id="rId7"/>
    <sheet name="6a. Tilskudd private vår" sheetId="59" r:id="rId8"/>
    <sheet name="6b. Tilskudd private høst" sheetId="60" r:id="rId9"/>
    <sheet name="7. Økonomirapport 211" sheetId="52" r:id="rId10"/>
    <sheet name="8. Søknad om pensjonstilskudd" sheetId="62" r:id="rId11"/>
    <sheet name="Endringslogg" sheetId="63" r:id="rId12"/>
  </sheets>
  <definedNames>
    <definedName name="_xlnm._FilterDatabase" localSheetId="3" hidden="1">'2. Økonomirapport 201'!$A$1:$F$86</definedName>
    <definedName name="_xlnm._FilterDatabase" localSheetId="4" hidden="1">'3. Økonomirapport 221'!$A$1:$H$89</definedName>
    <definedName name="Privat_1">'6a. Tilskudd private vår'!$T$2:$T$5</definedName>
    <definedName name="Type_barnehage">'6a. Tilskudd private vår'!$T$3:$T$4</definedName>
    <definedName name="_xlnm.Print_Titles" localSheetId="3">'2. Økonomirapport 201'!$1:$1</definedName>
  </definedNames>
  <calcPr calcId="191029"/>
  <pivotCaches>
    <pivotCache cacheId="0" r:id="rId13"/>
    <pivotCache cacheId="1"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5" i="60" l="1"/>
  <c r="F75" i="60"/>
  <c r="G75" i="60"/>
  <c r="E74" i="60"/>
  <c r="F74" i="60"/>
  <c r="G74" i="60"/>
  <c r="D75" i="60"/>
  <c r="D74" i="60"/>
  <c r="D84" i="59"/>
  <c r="E76" i="59"/>
  <c r="F76" i="59"/>
  <c r="G76" i="59"/>
  <c r="E75" i="59"/>
  <c r="F75" i="59"/>
  <c r="G75" i="59"/>
  <c r="D76" i="59"/>
  <c r="D75" i="59"/>
  <c r="J6" i="40" l="1"/>
  <c r="I6" i="40"/>
  <c r="H6" i="40"/>
  <c r="G6" i="40"/>
  <c r="F6" i="40"/>
  <c r="E6" i="40"/>
  <c r="D6" i="40"/>
  <c r="C6" i="40"/>
  <c r="B6" i="40"/>
  <c r="B74" i="40"/>
  <c r="B75" i="40"/>
  <c r="B76" i="40"/>
  <c r="B67" i="40"/>
  <c r="B68" i="40"/>
  <c r="B69" i="40"/>
  <c r="B70" i="40"/>
  <c r="B71" i="40"/>
  <c r="B72" i="40"/>
  <c r="B73" i="40"/>
  <c r="B66" i="40"/>
  <c r="B77" i="40"/>
  <c r="B63" i="40" s="1"/>
  <c r="D77" i="40"/>
  <c r="C2" i="61"/>
  <c r="C19" i="38"/>
  <c r="C20" i="38"/>
  <c r="B7" i="62"/>
  <c r="B13" i="62" s="1"/>
  <c r="D73" i="61"/>
  <c r="D39" i="38"/>
  <c r="B65" i="40" l="1"/>
  <c r="B64" i="40"/>
  <c r="C73" i="40"/>
  <c r="C72" i="40"/>
  <c r="C71" i="40"/>
  <c r="C70" i="40"/>
  <c r="C69" i="40"/>
  <c r="C68" i="40"/>
  <c r="C67" i="40"/>
  <c r="C66" i="40"/>
  <c r="C65" i="40"/>
  <c r="C64" i="40"/>
  <c r="C63" i="40"/>
  <c r="C62" i="40"/>
  <c r="B62" i="40"/>
  <c r="C61" i="40"/>
  <c r="B61" i="40"/>
  <c r="C60" i="40"/>
  <c r="B60" i="40"/>
  <c r="C59" i="40"/>
  <c r="B59" i="40"/>
  <c r="C58" i="40"/>
  <c r="B58" i="40"/>
  <c r="C57" i="40"/>
  <c r="B57" i="40"/>
  <c r="C56" i="40"/>
  <c r="B56" i="40"/>
  <c r="C55" i="40"/>
  <c r="B55" i="40"/>
  <c r="C54" i="40"/>
  <c r="B54" i="40"/>
  <c r="C53" i="40"/>
  <c r="B53" i="40"/>
  <c r="C52" i="40"/>
  <c r="B52" i="40"/>
  <c r="C51" i="40"/>
  <c r="B51" i="40"/>
  <c r="C50" i="40"/>
  <c r="B50" i="40"/>
  <c r="C49" i="40"/>
  <c r="B49" i="40"/>
  <c r="C48" i="40"/>
  <c r="B48" i="40"/>
  <c r="C47" i="40"/>
  <c r="B47" i="40"/>
  <c r="C46" i="40"/>
  <c r="B46" i="40"/>
  <c r="C45" i="40"/>
  <c r="B45" i="40"/>
  <c r="C44" i="40"/>
  <c r="B44" i="40"/>
  <c r="C43" i="40"/>
  <c r="B43" i="40"/>
  <c r="C42" i="40"/>
  <c r="B42" i="40"/>
  <c r="C41" i="40"/>
  <c r="B41" i="40"/>
  <c r="C40" i="40"/>
  <c r="B40" i="40"/>
  <c r="C39" i="40"/>
  <c r="B39" i="40"/>
  <c r="C38" i="40"/>
  <c r="B38" i="40"/>
  <c r="C37" i="40"/>
  <c r="B37" i="40"/>
  <c r="C36" i="40"/>
  <c r="B36" i="40"/>
  <c r="C35" i="40"/>
  <c r="B35" i="40"/>
  <c r="C34" i="40"/>
  <c r="B34" i="40"/>
  <c r="C33" i="40"/>
  <c r="B33" i="40"/>
  <c r="C32" i="40"/>
  <c r="B32" i="40"/>
  <c r="C31" i="40"/>
  <c r="B31" i="40"/>
  <c r="C30" i="40"/>
  <c r="B30" i="40"/>
  <c r="C29" i="40"/>
  <c r="B29" i="40"/>
  <c r="C28" i="40"/>
  <c r="B28" i="40"/>
  <c r="C27" i="40"/>
  <c r="B27" i="40"/>
  <c r="C26" i="40"/>
  <c r="B26" i="40"/>
  <c r="C25" i="40"/>
  <c r="B25" i="40"/>
  <c r="C24" i="40"/>
  <c r="B24" i="40"/>
  <c r="C23" i="40"/>
  <c r="B23" i="40"/>
  <c r="C22" i="40"/>
  <c r="B22" i="40"/>
  <c r="C21" i="40"/>
  <c r="B21" i="40"/>
  <c r="K8" i="40"/>
  <c r="K7" i="40"/>
  <c r="J10" i="40"/>
  <c r="J14" i="40" s="1"/>
  <c r="I11" i="40"/>
  <c r="J77" i="59" s="1"/>
  <c r="F11" i="40"/>
  <c r="E11" i="40"/>
  <c r="D11" i="40"/>
  <c r="C10" i="40"/>
  <c r="C14" i="40" s="1"/>
  <c r="B10" i="40"/>
  <c r="C4" i="40"/>
  <c r="H44" i="38"/>
  <c r="D47" i="38"/>
  <c r="D46" i="38"/>
  <c r="G10" i="40" l="1"/>
  <c r="G14" i="40" s="1"/>
  <c r="H10" i="40"/>
  <c r="H14" i="40" s="1"/>
  <c r="K9" i="40"/>
  <c r="G11" i="40"/>
  <c r="H77" i="59" s="1"/>
  <c r="J11" i="40"/>
  <c r="B14" i="40"/>
  <c r="B15" i="40" s="1"/>
  <c r="C11" i="40"/>
  <c r="I10" i="40"/>
  <c r="I14" i="40" s="1"/>
  <c r="H11" i="40"/>
  <c r="I77" i="59" s="1"/>
  <c r="D10" i="40"/>
  <c r="D14" i="40" s="1"/>
  <c r="E10" i="40"/>
  <c r="E14" i="40" s="1"/>
  <c r="F10" i="40"/>
  <c r="F14" i="40" s="1"/>
  <c r="K10" i="40" l="1"/>
  <c r="E77" i="59"/>
  <c r="K4" i="58" l="1"/>
  <c r="K5" i="58"/>
  <c r="K6" i="58"/>
  <c r="K7" i="58"/>
  <c r="K8" i="58"/>
  <c r="K9" i="58"/>
  <c r="K10" i="58"/>
  <c r="K11" i="58"/>
  <c r="K12" i="58"/>
  <c r="K13" i="58"/>
  <c r="K14" i="58"/>
  <c r="K15" i="58"/>
  <c r="K16" i="58"/>
  <c r="K17" i="58"/>
  <c r="K18" i="58"/>
  <c r="K19" i="58"/>
  <c r="K20" i="58"/>
  <c r="K21" i="58"/>
  <c r="K22" i="58"/>
  <c r="K23" i="58"/>
  <c r="K24" i="58"/>
  <c r="K25" i="58"/>
  <c r="K26" i="58"/>
  <c r="K27" i="58"/>
  <c r="K28" i="58"/>
  <c r="K29" i="58"/>
  <c r="K30" i="58"/>
  <c r="K31" i="58"/>
  <c r="K32" i="58"/>
  <c r="K33" i="58"/>
  <c r="K34" i="58"/>
  <c r="K35" i="58"/>
  <c r="K36" i="58"/>
  <c r="K37" i="58"/>
  <c r="K38" i="58"/>
  <c r="K39" i="58"/>
  <c r="K40" i="58"/>
  <c r="K41" i="58"/>
  <c r="K42" i="58"/>
  <c r="K43" i="58"/>
  <c r="K44" i="58"/>
  <c r="K45" i="58"/>
  <c r="K46" i="58"/>
  <c r="K47" i="58"/>
  <c r="K48" i="58"/>
  <c r="K49" i="58"/>
  <c r="C3" i="58"/>
  <c r="C4" i="58"/>
  <c r="C11" i="58"/>
  <c r="C12" i="58"/>
  <c r="C19" i="58"/>
  <c r="C20" i="58"/>
  <c r="C27" i="58"/>
  <c r="C28" i="58"/>
  <c r="C35" i="58"/>
  <c r="C36" i="58"/>
  <c r="C43" i="58"/>
  <c r="C44" i="58"/>
  <c r="C45" i="60" l="1"/>
  <c r="C44" i="60"/>
  <c r="C37" i="60"/>
  <c r="C36" i="60"/>
  <c r="C29" i="60"/>
  <c r="C28" i="60"/>
  <c r="C21" i="60"/>
  <c r="C20" i="60"/>
  <c r="C13" i="60"/>
  <c r="C12" i="60"/>
  <c r="C5" i="60"/>
  <c r="C4" i="60"/>
  <c r="C45" i="59"/>
  <c r="C44" i="59"/>
  <c r="C37" i="59"/>
  <c r="C36" i="59"/>
  <c r="C29" i="59"/>
  <c r="C28" i="59"/>
  <c r="C21" i="59"/>
  <c r="C20" i="59"/>
  <c r="C13" i="59"/>
  <c r="C12" i="59"/>
  <c r="C5" i="59"/>
  <c r="C4" i="59"/>
  <c r="C44" i="61"/>
  <c r="C43" i="61"/>
  <c r="C36" i="61"/>
  <c r="C35" i="61"/>
  <c r="C28" i="61"/>
  <c r="C27" i="61"/>
  <c r="C20" i="61"/>
  <c r="C19" i="61"/>
  <c r="C12" i="61"/>
  <c r="C11" i="61"/>
  <c r="C3" i="61"/>
  <c r="C4" i="61"/>
  <c r="D80" i="60" l="1"/>
  <c r="D79" i="60"/>
  <c r="C35" i="62" l="1"/>
  <c r="D10" i="62" l="1"/>
  <c r="E80" i="60" l="1"/>
  <c r="F80" i="60" s="1"/>
  <c r="G80" i="60" s="1"/>
  <c r="H80" i="60" s="1"/>
  <c r="I80" i="60" s="1"/>
  <c r="J80" i="60" s="1"/>
  <c r="E79" i="60"/>
  <c r="F79" i="60" s="1"/>
  <c r="G79" i="60" s="1"/>
  <c r="H79" i="60" s="1"/>
  <c r="I79" i="60" s="1"/>
  <c r="J79" i="60" s="1"/>
  <c r="K86" i="60"/>
  <c r="E81" i="59"/>
  <c r="F81" i="59" s="1"/>
  <c r="G81" i="59" s="1"/>
  <c r="H81" i="59" s="1"/>
  <c r="I81" i="59" s="1"/>
  <c r="J81" i="59" s="1"/>
  <c r="E80" i="59"/>
  <c r="F80" i="59" s="1"/>
  <c r="G80" i="59" s="1"/>
  <c r="H80" i="59" s="1"/>
  <c r="I80" i="59" s="1"/>
  <c r="J80" i="59" s="1"/>
  <c r="J86" i="50" l="1"/>
  <c r="L10" i="50"/>
  <c r="D4" i="38" s="1"/>
  <c r="L9" i="50"/>
  <c r="L8" i="50"/>
  <c r="L7" i="50"/>
  <c r="L6" i="50"/>
  <c r="L5" i="50"/>
  <c r="L4" i="50"/>
  <c r="L3" i="50"/>
  <c r="L2" i="50"/>
  <c r="L10" i="44" l="1"/>
  <c r="D17" i="38" s="1"/>
  <c r="K88" i="59" l="1"/>
  <c r="F77" i="59" l="1"/>
  <c r="J76" i="60" l="1"/>
  <c r="I76" i="60"/>
  <c r="H76" i="60"/>
  <c r="F76" i="60"/>
  <c r="E76" i="60"/>
  <c r="D77" i="59"/>
  <c r="G77" i="59"/>
  <c r="C36" i="62"/>
  <c r="C37" i="62" s="1"/>
  <c r="D20" i="62"/>
  <c r="D37" i="62" s="1"/>
  <c r="E3" i="62"/>
  <c r="C3" i="62"/>
  <c r="E41" i="62"/>
  <c r="A29" i="62" l="1"/>
  <c r="A35" i="62"/>
  <c r="E37" i="62"/>
  <c r="E43" i="62" s="1"/>
  <c r="D76" i="60"/>
  <c r="G76" i="60"/>
  <c r="A39" i="62"/>
  <c r="A41" i="62"/>
  <c r="A40" i="62"/>
  <c r="A26" i="62"/>
  <c r="A27" i="62"/>
  <c r="D19" i="62"/>
  <c r="B20" i="62" l="1"/>
  <c r="B19" i="62"/>
  <c r="L7" i="44"/>
  <c r="L8" i="44"/>
  <c r="D25" i="38" s="1"/>
  <c r="L9" i="44"/>
  <c r="D16" i="38" s="1"/>
  <c r="D18" i="38" s="1"/>
  <c r="D3" i="38"/>
  <c r="D5" i="38" s="1"/>
  <c r="D12" i="38"/>
  <c r="L6" i="44"/>
  <c r="D24" i="38" s="1"/>
  <c r="L5" i="44"/>
  <c r="D23" i="38" s="1"/>
  <c r="L4" i="44"/>
  <c r="D22" i="38" s="1"/>
  <c r="L3" i="44"/>
  <c r="D21" i="38" s="1"/>
  <c r="L2" i="44"/>
  <c r="D15" i="38" s="1"/>
  <c r="D19" i="38" s="1"/>
  <c r="D8" i="38"/>
  <c r="D9" i="38"/>
  <c r="D10" i="38"/>
  <c r="D11" i="38"/>
  <c r="D2" i="38"/>
  <c r="D6" i="38" s="1"/>
  <c r="D7" i="38" l="1"/>
  <c r="D87" i="38"/>
  <c r="C5" i="62"/>
  <c r="D20" i="38" l="1"/>
  <c r="D13" i="38"/>
  <c r="C7" i="62"/>
  <c r="C8" i="62" s="1"/>
  <c r="C12" i="62"/>
  <c r="C13" i="62" s="1"/>
  <c r="C14" i="62" s="1"/>
  <c r="C49" i="61"/>
  <c r="C48" i="61"/>
  <c r="C47" i="61"/>
  <c r="C46" i="61"/>
  <c r="C45" i="61"/>
  <c r="C41" i="61"/>
  <c r="C40" i="61"/>
  <c r="C39" i="61"/>
  <c r="C38" i="61"/>
  <c r="C37" i="61"/>
  <c r="C33" i="61"/>
  <c r="C32" i="61"/>
  <c r="C31" i="61"/>
  <c r="C30" i="61"/>
  <c r="C29" i="61"/>
  <c r="C25" i="61"/>
  <c r="C24" i="61"/>
  <c r="C23" i="61"/>
  <c r="C22" i="61"/>
  <c r="C21" i="61"/>
  <c r="C17" i="61"/>
  <c r="C16" i="61"/>
  <c r="C15" i="61"/>
  <c r="C14" i="61"/>
  <c r="C13" i="61"/>
  <c r="C9" i="61"/>
  <c r="C8" i="61"/>
  <c r="C7" i="61"/>
  <c r="C6" i="61"/>
  <c r="C5" i="61"/>
  <c r="C49" i="58"/>
  <c r="C48" i="58"/>
  <c r="C47" i="58"/>
  <c r="C46" i="58"/>
  <c r="C45" i="58"/>
  <c r="C41" i="58"/>
  <c r="C40" i="58"/>
  <c r="C39" i="58"/>
  <c r="C38" i="58"/>
  <c r="C37" i="58"/>
  <c r="C33" i="58"/>
  <c r="C32" i="58"/>
  <c r="C31" i="58"/>
  <c r="C30" i="58"/>
  <c r="C29" i="58"/>
  <c r="C25" i="58"/>
  <c r="C24" i="58"/>
  <c r="C23" i="58"/>
  <c r="C22" i="58"/>
  <c r="C21" i="58"/>
  <c r="C17" i="58"/>
  <c r="C16" i="58"/>
  <c r="C15" i="58"/>
  <c r="C14" i="58"/>
  <c r="C13" i="58"/>
  <c r="C9" i="58"/>
  <c r="C8" i="58"/>
  <c r="C7" i="58"/>
  <c r="C6" i="58"/>
  <c r="C5" i="58"/>
  <c r="C50" i="60"/>
  <c r="C49" i="60"/>
  <c r="C48" i="60"/>
  <c r="C47" i="60"/>
  <c r="C46" i="60"/>
  <c r="C42" i="60"/>
  <c r="C41" i="60"/>
  <c r="C40" i="60"/>
  <c r="C39" i="60"/>
  <c r="C38" i="60"/>
  <c r="C34" i="60"/>
  <c r="C33" i="60"/>
  <c r="C32" i="60"/>
  <c r="C31" i="60"/>
  <c r="C30" i="60"/>
  <c r="C26" i="60"/>
  <c r="C25" i="60"/>
  <c r="C24" i="60"/>
  <c r="C23" i="60"/>
  <c r="C22" i="60"/>
  <c r="C18" i="60"/>
  <c r="C17" i="60"/>
  <c r="C16" i="60"/>
  <c r="C15" i="60"/>
  <c r="C14" i="60"/>
  <c r="C10" i="60"/>
  <c r="C9" i="60"/>
  <c r="C8" i="60"/>
  <c r="C7" i="60"/>
  <c r="C6" i="60"/>
  <c r="C50" i="59"/>
  <c r="C49" i="59"/>
  <c r="C48" i="59"/>
  <c r="C47" i="59"/>
  <c r="C46" i="59"/>
  <c r="C42" i="59"/>
  <c r="C41" i="59"/>
  <c r="C40" i="59"/>
  <c r="C39" i="59"/>
  <c r="C38" i="59"/>
  <c r="C34" i="59"/>
  <c r="C33" i="59"/>
  <c r="C32" i="59"/>
  <c r="C31" i="59"/>
  <c r="C30" i="59"/>
  <c r="C26" i="59"/>
  <c r="C25" i="59"/>
  <c r="C24" i="59"/>
  <c r="C23" i="59"/>
  <c r="C22" i="59"/>
  <c r="C18" i="59"/>
  <c r="C17" i="59"/>
  <c r="C16" i="59"/>
  <c r="C15" i="59"/>
  <c r="C14" i="59"/>
  <c r="K4" i="60"/>
  <c r="K5" i="60"/>
  <c r="K6" i="60"/>
  <c r="K7" i="60"/>
  <c r="K8" i="60"/>
  <c r="K9" i="60"/>
  <c r="K10" i="60"/>
  <c r="K11" i="60"/>
  <c r="K12" i="60"/>
  <c r="K13" i="60"/>
  <c r="K14" i="60"/>
  <c r="K15" i="60"/>
  <c r="K16" i="60"/>
  <c r="K17" i="60"/>
  <c r="K18" i="60"/>
  <c r="K19" i="60"/>
  <c r="K20" i="60"/>
  <c r="K21" i="60"/>
  <c r="K22" i="60"/>
  <c r="K23" i="60"/>
  <c r="K24" i="60"/>
  <c r="K25" i="60"/>
  <c r="K26" i="60"/>
  <c r="K27" i="60"/>
  <c r="K28" i="60"/>
  <c r="K29" i="60"/>
  <c r="K30" i="60"/>
  <c r="K31" i="60"/>
  <c r="K32" i="60"/>
  <c r="K33" i="60"/>
  <c r="K34" i="60"/>
  <c r="K35" i="60"/>
  <c r="K36" i="60"/>
  <c r="K37" i="60"/>
  <c r="K38" i="60"/>
  <c r="K39" i="60"/>
  <c r="K40" i="60"/>
  <c r="K41" i="60"/>
  <c r="K42" i="60"/>
  <c r="K43" i="60"/>
  <c r="K44" i="60"/>
  <c r="K45" i="60"/>
  <c r="K46" i="60"/>
  <c r="K47" i="60"/>
  <c r="K48" i="60"/>
  <c r="K49" i="60"/>
  <c r="K50" i="60"/>
  <c r="C43" i="60"/>
  <c r="C35" i="60"/>
  <c r="C27" i="60"/>
  <c r="C19" i="60"/>
  <c r="C11" i="60"/>
  <c r="E108" i="59"/>
  <c r="F108" i="59"/>
  <c r="G108" i="59"/>
  <c r="H108" i="59"/>
  <c r="I108" i="59"/>
  <c r="J108" i="59"/>
  <c r="D108" i="59"/>
  <c r="K43" i="59"/>
  <c r="K44" i="59"/>
  <c r="K45" i="59"/>
  <c r="K46" i="59"/>
  <c r="K47" i="59"/>
  <c r="K48" i="59"/>
  <c r="K49" i="59"/>
  <c r="K50" i="59"/>
  <c r="K26" i="59"/>
  <c r="K27" i="59"/>
  <c r="K28" i="59"/>
  <c r="K29" i="59"/>
  <c r="K30" i="59"/>
  <c r="K31" i="59"/>
  <c r="K32" i="59"/>
  <c r="K33" i="59"/>
  <c r="K34" i="59"/>
  <c r="K35" i="59"/>
  <c r="K36" i="59"/>
  <c r="K37" i="59"/>
  <c r="K38" i="59"/>
  <c r="K39" i="59"/>
  <c r="K40" i="59"/>
  <c r="K41" i="59"/>
  <c r="K42" i="59"/>
  <c r="K4" i="59"/>
  <c r="K5" i="59"/>
  <c r="K6" i="59"/>
  <c r="K7" i="59"/>
  <c r="K8" i="59"/>
  <c r="K9" i="59"/>
  <c r="K10" i="59"/>
  <c r="K11" i="59"/>
  <c r="K12" i="59"/>
  <c r="K13" i="59"/>
  <c r="K14" i="59"/>
  <c r="K15" i="59"/>
  <c r="K16" i="59"/>
  <c r="K17" i="59"/>
  <c r="K18" i="59"/>
  <c r="K19" i="59"/>
  <c r="K20" i="59"/>
  <c r="K21" i="59"/>
  <c r="K22" i="59"/>
  <c r="K23" i="59"/>
  <c r="K24" i="59"/>
  <c r="K25" i="59"/>
  <c r="C43" i="59"/>
  <c r="C35" i="59"/>
  <c r="C27" i="59"/>
  <c r="C19" i="59"/>
  <c r="C11" i="59"/>
  <c r="C10" i="59"/>
  <c r="C9" i="59"/>
  <c r="C8" i="59"/>
  <c r="C7" i="59"/>
  <c r="C6" i="59"/>
  <c r="K76" i="58"/>
  <c r="K77" i="58"/>
  <c r="K78" i="58"/>
  <c r="K3" i="61"/>
  <c r="K4" i="61"/>
  <c r="K5" i="61"/>
  <c r="K6" i="61"/>
  <c r="K7" i="61"/>
  <c r="K8" i="61"/>
  <c r="K9" i="61"/>
  <c r="K10" i="61"/>
  <c r="K11" i="61"/>
  <c r="K12" i="61"/>
  <c r="K13" i="61"/>
  <c r="K14" i="61"/>
  <c r="K15" i="61"/>
  <c r="K16" i="61"/>
  <c r="K17" i="61"/>
  <c r="K18" i="61"/>
  <c r="K19" i="61"/>
  <c r="K20" i="61"/>
  <c r="K21" i="61"/>
  <c r="K22" i="61"/>
  <c r="K23" i="61"/>
  <c r="K24" i="61"/>
  <c r="K25" i="61"/>
  <c r="K26" i="61"/>
  <c r="K27" i="61"/>
  <c r="K28" i="61"/>
  <c r="K29" i="61"/>
  <c r="K30" i="61"/>
  <c r="K31" i="61"/>
  <c r="K32" i="61"/>
  <c r="K33" i="61"/>
  <c r="K34" i="61"/>
  <c r="K35" i="61"/>
  <c r="K36" i="61"/>
  <c r="K37" i="61"/>
  <c r="K38" i="61"/>
  <c r="K39" i="61"/>
  <c r="K40" i="61"/>
  <c r="K41" i="61"/>
  <c r="K42" i="61"/>
  <c r="K43" i="61"/>
  <c r="K44" i="61"/>
  <c r="K45" i="61"/>
  <c r="K46" i="61"/>
  <c r="K47" i="61"/>
  <c r="K48" i="61"/>
  <c r="K49" i="61"/>
  <c r="K77" i="61"/>
  <c r="K78" i="61"/>
  <c r="K76" i="61"/>
  <c r="J73" i="61"/>
  <c r="I73" i="61"/>
  <c r="H73" i="61"/>
  <c r="G73" i="61"/>
  <c r="F73" i="61"/>
  <c r="E73" i="61"/>
  <c r="E73" i="58"/>
  <c r="F73" i="58"/>
  <c r="G73" i="58"/>
  <c r="H73" i="58"/>
  <c r="I73" i="58"/>
  <c r="J73" i="58"/>
  <c r="D73" i="58"/>
  <c r="C42" i="58"/>
  <c r="C34" i="58"/>
  <c r="C26" i="58"/>
  <c r="C18" i="58"/>
  <c r="C10" i="58"/>
  <c r="C10" i="61"/>
  <c r="C18" i="61" s="1"/>
  <c r="C26" i="61" s="1"/>
  <c r="C34" i="61" s="1"/>
  <c r="C42" i="61" s="1"/>
  <c r="D90" i="38"/>
  <c r="E73" i="60"/>
  <c r="F73" i="60"/>
  <c r="G73" i="60"/>
  <c r="H73" i="60"/>
  <c r="I73" i="60"/>
  <c r="J73" i="60"/>
  <c r="D73" i="60"/>
  <c r="E74" i="59"/>
  <c r="F74" i="59"/>
  <c r="G74" i="59"/>
  <c r="H74" i="59"/>
  <c r="I74" i="59"/>
  <c r="J74" i="59"/>
  <c r="D74" i="59"/>
  <c r="E52" i="59"/>
  <c r="F52" i="59"/>
  <c r="G52" i="59"/>
  <c r="H52" i="59"/>
  <c r="I52" i="59"/>
  <c r="J52" i="59"/>
  <c r="K52" i="59"/>
  <c r="D52" i="59"/>
  <c r="E51" i="61"/>
  <c r="F51" i="61"/>
  <c r="G51" i="61"/>
  <c r="H51" i="61"/>
  <c r="I51" i="61"/>
  <c r="J51" i="61"/>
  <c r="K51" i="61"/>
  <c r="D51" i="61"/>
  <c r="E51" i="58"/>
  <c r="F51" i="58"/>
  <c r="G51" i="58"/>
  <c r="H51" i="58"/>
  <c r="I51" i="58"/>
  <c r="J51" i="58"/>
  <c r="K51" i="58"/>
  <c r="D51" i="58"/>
  <c r="J80" i="61"/>
  <c r="I80" i="61"/>
  <c r="H80" i="61"/>
  <c r="G80" i="61"/>
  <c r="F80" i="61"/>
  <c r="E80" i="61"/>
  <c r="D80" i="61"/>
  <c r="K79" i="61"/>
  <c r="K75" i="61"/>
  <c r="K80" i="61" s="1"/>
  <c r="J64" i="61"/>
  <c r="I64" i="61"/>
  <c r="H64" i="61"/>
  <c r="G64" i="61"/>
  <c r="F64" i="61"/>
  <c r="E64" i="61"/>
  <c r="D64" i="61"/>
  <c r="C64" i="61"/>
  <c r="J63" i="61"/>
  <c r="I63" i="61"/>
  <c r="H63" i="61"/>
  <c r="G63" i="61"/>
  <c r="F63" i="61"/>
  <c r="E63" i="61"/>
  <c r="D63" i="61"/>
  <c r="C63" i="61"/>
  <c r="J62" i="61"/>
  <c r="I62" i="61"/>
  <c r="H62" i="61"/>
  <c r="G62" i="61"/>
  <c r="F62" i="61"/>
  <c r="E62" i="61"/>
  <c r="D62" i="61"/>
  <c r="C62" i="61"/>
  <c r="J61" i="61"/>
  <c r="I61" i="61"/>
  <c r="H61" i="61"/>
  <c r="G61" i="61"/>
  <c r="F61" i="61"/>
  <c r="E61" i="61"/>
  <c r="D61" i="61"/>
  <c r="C61" i="61"/>
  <c r="J60" i="61"/>
  <c r="I60" i="61"/>
  <c r="H60" i="61"/>
  <c r="G60" i="61"/>
  <c r="F60" i="61"/>
  <c r="E60" i="61"/>
  <c r="D60" i="61"/>
  <c r="C60" i="61"/>
  <c r="J59" i="61"/>
  <c r="J66" i="61" s="1"/>
  <c r="I59" i="61"/>
  <c r="I66" i="61" s="1"/>
  <c r="H59" i="61"/>
  <c r="H66" i="61" s="1"/>
  <c r="G59" i="61"/>
  <c r="G66" i="61" s="1"/>
  <c r="F59" i="61"/>
  <c r="E59" i="61"/>
  <c r="E66" i="61" s="1"/>
  <c r="D59" i="61"/>
  <c r="D66" i="61" s="1"/>
  <c r="C59" i="61"/>
  <c r="J57" i="61"/>
  <c r="I57" i="61"/>
  <c r="H57" i="61"/>
  <c r="G57" i="61"/>
  <c r="F57" i="61"/>
  <c r="E57" i="61"/>
  <c r="D57" i="61"/>
  <c r="C57" i="61"/>
  <c r="J56" i="61"/>
  <c r="I56" i="61"/>
  <c r="H56" i="61"/>
  <c r="G56" i="61"/>
  <c r="F56" i="61"/>
  <c r="E56" i="61"/>
  <c r="D56" i="61"/>
  <c r="C56" i="61"/>
  <c r="J55" i="61"/>
  <c r="I55" i="61"/>
  <c r="H55" i="61"/>
  <c r="G55" i="61"/>
  <c r="F55" i="61"/>
  <c r="E55" i="61"/>
  <c r="D55" i="61"/>
  <c r="C55" i="61"/>
  <c r="J54" i="61"/>
  <c r="I54" i="61"/>
  <c r="H54" i="61"/>
  <c r="G54" i="61"/>
  <c r="F54" i="61"/>
  <c r="E54" i="61"/>
  <c r="D54" i="61"/>
  <c r="C54" i="61"/>
  <c r="J53" i="61"/>
  <c r="I53" i="61"/>
  <c r="H53" i="61"/>
  <c r="G53" i="61"/>
  <c r="F53" i="61"/>
  <c r="E53" i="61"/>
  <c r="D53" i="61"/>
  <c r="C53" i="61"/>
  <c r="J52" i="61"/>
  <c r="J65" i="61" s="1"/>
  <c r="J67" i="61" s="1"/>
  <c r="I52" i="61"/>
  <c r="I65" i="61" s="1"/>
  <c r="I67" i="61" s="1"/>
  <c r="H52" i="61"/>
  <c r="H65" i="61" s="1"/>
  <c r="H67" i="61" s="1"/>
  <c r="G52" i="61"/>
  <c r="G65" i="61" s="1"/>
  <c r="G67" i="61" s="1"/>
  <c r="F52" i="61"/>
  <c r="F65" i="61" s="1"/>
  <c r="E52" i="61"/>
  <c r="E65" i="61" s="1"/>
  <c r="E67" i="61" s="1"/>
  <c r="D52" i="61"/>
  <c r="D65" i="61" s="1"/>
  <c r="C52" i="61"/>
  <c r="J50" i="61"/>
  <c r="I50" i="61"/>
  <c r="H50" i="61"/>
  <c r="G50" i="61"/>
  <c r="F50" i="61"/>
  <c r="E50" i="61"/>
  <c r="D50" i="61"/>
  <c r="K2" i="61"/>
  <c r="K87" i="60"/>
  <c r="J65" i="60"/>
  <c r="I65" i="60"/>
  <c r="H65" i="60"/>
  <c r="G65" i="60"/>
  <c r="F65" i="60"/>
  <c r="E65" i="60"/>
  <c r="D65" i="60"/>
  <c r="C65" i="60"/>
  <c r="J64" i="60"/>
  <c r="I64" i="60"/>
  <c r="H64" i="60"/>
  <c r="G64" i="60"/>
  <c r="F64" i="60"/>
  <c r="E64" i="60"/>
  <c r="D64" i="60"/>
  <c r="C64" i="60"/>
  <c r="J63" i="60"/>
  <c r="I63" i="60"/>
  <c r="H63" i="60"/>
  <c r="G63" i="60"/>
  <c r="F63" i="60"/>
  <c r="E63" i="60"/>
  <c r="D63" i="60"/>
  <c r="C63" i="60"/>
  <c r="J62" i="60"/>
  <c r="I62" i="60"/>
  <c r="H62" i="60"/>
  <c r="G62" i="60"/>
  <c r="F62" i="60"/>
  <c r="E62" i="60"/>
  <c r="D62" i="60"/>
  <c r="C62" i="60"/>
  <c r="J61" i="60"/>
  <c r="I61" i="60"/>
  <c r="H61" i="60"/>
  <c r="G61" i="60"/>
  <c r="F61" i="60"/>
  <c r="E61" i="60"/>
  <c r="D61" i="60"/>
  <c r="C61" i="60"/>
  <c r="J60" i="60"/>
  <c r="I60" i="60"/>
  <c r="I67" i="60" s="1"/>
  <c r="H60" i="60"/>
  <c r="G60" i="60"/>
  <c r="G67" i="60" s="1"/>
  <c r="F60" i="60"/>
  <c r="E60" i="60"/>
  <c r="E67" i="60" s="1"/>
  <c r="D60" i="60"/>
  <c r="D67" i="60" s="1"/>
  <c r="C60" i="60"/>
  <c r="J58" i="60"/>
  <c r="I58" i="60"/>
  <c r="H58" i="60"/>
  <c r="G58" i="60"/>
  <c r="F58" i="60"/>
  <c r="E58" i="60"/>
  <c r="D58" i="60"/>
  <c r="C58" i="60"/>
  <c r="J57" i="60"/>
  <c r="I57" i="60"/>
  <c r="H57" i="60"/>
  <c r="G57" i="60"/>
  <c r="F57" i="60"/>
  <c r="E57" i="60"/>
  <c r="D57" i="60"/>
  <c r="C57" i="60"/>
  <c r="J56" i="60"/>
  <c r="I56" i="60"/>
  <c r="H56" i="60"/>
  <c r="G56" i="60"/>
  <c r="F56" i="60"/>
  <c r="E56" i="60"/>
  <c r="D56" i="60"/>
  <c r="C56" i="60"/>
  <c r="J55" i="60"/>
  <c r="I55" i="60"/>
  <c r="H55" i="60"/>
  <c r="G55" i="60"/>
  <c r="F55" i="60"/>
  <c r="E55" i="60"/>
  <c r="D55" i="60"/>
  <c r="C55" i="60"/>
  <c r="J54" i="60"/>
  <c r="I54" i="60"/>
  <c r="H54" i="60"/>
  <c r="G54" i="60"/>
  <c r="F54" i="60"/>
  <c r="E54" i="60"/>
  <c r="D54" i="60"/>
  <c r="C54" i="60"/>
  <c r="J53" i="60"/>
  <c r="I53" i="60"/>
  <c r="H53" i="60"/>
  <c r="H66" i="60" s="1"/>
  <c r="G53" i="60"/>
  <c r="F53" i="60"/>
  <c r="E53" i="60"/>
  <c r="E66" i="60" s="1"/>
  <c r="E68" i="60" s="1"/>
  <c r="D53" i="60"/>
  <c r="D66" i="60" s="1"/>
  <c r="D68" i="60" s="1"/>
  <c r="C53" i="60"/>
  <c r="J51" i="60"/>
  <c r="I51" i="60"/>
  <c r="H51" i="60"/>
  <c r="G51" i="60"/>
  <c r="F51" i="60"/>
  <c r="E51" i="60"/>
  <c r="D51" i="60"/>
  <c r="K3" i="60"/>
  <c r="F100" i="59"/>
  <c r="G100" i="59"/>
  <c r="H100" i="59"/>
  <c r="K87" i="59"/>
  <c r="J100" i="59"/>
  <c r="I100" i="59"/>
  <c r="E100" i="59"/>
  <c r="D100" i="59"/>
  <c r="K99" i="59"/>
  <c r="K96" i="59"/>
  <c r="K95" i="59"/>
  <c r="J65" i="59"/>
  <c r="I65" i="59"/>
  <c r="H65" i="59"/>
  <c r="G65" i="59"/>
  <c r="F65" i="59"/>
  <c r="E65" i="59"/>
  <c r="D65" i="59"/>
  <c r="C65" i="59"/>
  <c r="J64" i="59"/>
  <c r="I64" i="59"/>
  <c r="H64" i="59"/>
  <c r="G64" i="59"/>
  <c r="F64" i="59"/>
  <c r="E64" i="59"/>
  <c r="D64" i="59"/>
  <c r="C64" i="59"/>
  <c r="J63" i="59"/>
  <c r="I63" i="59"/>
  <c r="H63" i="59"/>
  <c r="G63" i="59"/>
  <c r="F63" i="59"/>
  <c r="E63" i="59"/>
  <c r="D63" i="59"/>
  <c r="C63" i="59"/>
  <c r="J62" i="59"/>
  <c r="I62" i="59"/>
  <c r="H62" i="59"/>
  <c r="G62" i="59"/>
  <c r="F62" i="59"/>
  <c r="E62" i="59"/>
  <c r="D62" i="59"/>
  <c r="C62" i="59"/>
  <c r="J61" i="59"/>
  <c r="I61" i="59"/>
  <c r="H61" i="59"/>
  <c r="G61" i="59"/>
  <c r="F61" i="59"/>
  <c r="E61" i="59"/>
  <c r="D61" i="59"/>
  <c r="C61" i="59"/>
  <c r="J60" i="59"/>
  <c r="J67" i="59" s="1"/>
  <c r="I60" i="59"/>
  <c r="I67" i="59" s="1"/>
  <c r="H60" i="59"/>
  <c r="H67" i="59" s="1"/>
  <c r="G60" i="59"/>
  <c r="G67" i="59" s="1"/>
  <c r="F60" i="59"/>
  <c r="F67" i="59" s="1"/>
  <c r="E60" i="59"/>
  <c r="D60" i="59"/>
  <c r="C60" i="59"/>
  <c r="J58" i="59"/>
  <c r="I58" i="59"/>
  <c r="H58" i="59"/>
  <c r="G58" i="59"/>
  <c r="F58" i="59"/>
  <c r="E58" i="59"/>
  <c r="D58" i="59"/>
  <c r="C58" i="59"/>
  <c r="J57" i="59"/>
  <c r="I57" i="59"/>
  <c r="H57" i="59"/>
  <c r="G57" i="59"/>
  <c r="F57" i="59"/>
  <c r="E57" i="59"/>
  <c r="D57" i="59"/>
  <c r="C57" i="59"/>
  <c r="J56" i="59"/>
  <c r="I56" i="59"/>
  <c r="H56" i="59"/>
  <c r="G56" i="59"/>
  <c r="F56" i="59"/>
  <c r="E56" i="59"/>
  <c r="D56" i="59"/>
  <c r="C56" i="59"/>
  <c r="J55" i="59"/>
  <c r="I55" i="59"/>
  <c r="H55" i="59"/>
  <c r="G55" i="59"/>
  <c r="F55" i="59"/>
  <c r="E55" i="59"/>
  <c r="D55" i="59"/>
  <c r="C55" i="59"/>
  <c r="J54" i="59"/>
  <c r="I54" i="59"/>
  <c r="H54" i="59"/>
  <c r="G54" i="59"/>
  <c r="F54" i="59"/>
  <c r="E54" i="59"/>
  <c r="D54" i="59"/>
  <c r="C54" i="59"/>
  <c r="J53" i="59"/>
  <c r="J66" i="59" s="1"/>
  <c r="I53" i="59"/>
  <c r="I66" i="59" s="1"/>
  <c r="H53" i="59"/>
  <c r="G53" i="59"/>
  <c r="F53" i="59"/>
  <c r="F66" i="59" s="1"/>
  <c r="E53" i="59"/>
  <c r="D53" i="59"/>
  <c r="D66" i="59" s="1"/>
  <c r="C53" i="59"/>
  <c r="J51" i="59"/>
  <c r="I51" i="59"/>
  <c r="H51" i="59"/>
  <c r="G51" i="59"/>
  <c r="F51" i="59"/>
  <c r="E51" i="59"/>
  <c r="D51" i="59"/>
  <c r="K3" i="59"/>
  <c r="E59" i="58"/>
  <c r="F59" i="58"/>
  <c r="G59" i="58"/>
  <c r="H59" i="58"/>
  <c r="I59" i="58"/>
  <c r="J59" i="58"/>
  <c r="E60" i="58"/>
  <c r="F60" i="58"/>
  <c r="G60" i="58"/>
  <c r="H60" i="58"/>
  <c r="I60" i="58"/>
  <c r="J60" i="58"/>
  <c r="E61" i="58"/>
  <c r="F61" i="58"/>
  <c r="G61" i="58"/>
  <c r="H61" i="58"/>
  <c r="I61" i="58"/>
  <c r="J61" i="58"/>
  <c r="E62" i="58"/>
  <c r="F62" i="58"/>
  <c r="G62" i="58"/>
  <c r="H62" i="58"/>
  <c r="I62" i="58"/>
  <c r="J62" i="58"/>
  <c r="E63" i="58"/>
  <c r="F63" i="58"/>
  <c r="G63" i="58"/>
  <c r="H63" i="58"/>
  <c r="I63" i="58"/>
  <c r="J63" i="58"/>
  <c r="E64" i="58"/>
  <c r="F64" i="58"/>
  <c r="G64" i="58"/>
  <c r="H64" i="58"/>
  <c r="I64" i="58"/>
  <c r="J64" i="58"/>
  <c r="D64" i="58"/>
  <c r="D63" i="58"/>
  <c r="D62" i="58"/>
  <c r="D61" i="58"/>
  <c r="D60" i="58"/>
  <c r="D59" i="58"/>
  <c r="E52" i="58"/>
  <c r="F52" i="58"/>
  <c r="G52" i="58"/>
  <c r="H52" i="58"/>
  <c r="I52" i="58"/>
  <c r="J52" i="58"/>
  <c r="E53" i="58"/>
  <c r="F53" i="58"/>
  <c r="G53" i="58"/>
  <c r="H53" i="58"/>
  <c r="I53" i="58"/>
  <c r="J53" i="58"/>
  <c r="E54" i="58"/>
  <c r="F54" i="58"/>
  <c r="G54" i="58"/>
  <c r="H54" i="58"/>
  <c r="I54" i="58"/>
  <c r="J54" i="58"/>
  <c r="E55" i="58"/>
  <c r="F55" i="58"/>
  <c r="G55" i="58"/>
  <c r="H55" i="58"/>
  <c r="I55" i="58"/>
  <c r="J55" i="58"/>
  <c r="E56" i="58"/>
  <c r="F56" i="58"/>
  <c r="G56" i="58"/>
  <c r="H56" i="58"/>
  <c r="I56" i="58"/>
  <c r="J56" i="58"/>
  <c r="E57" i="58"/>
  <c r="F57" i="58"/>
  <c r="G57" i="58"/>
  <c r="H57" i="58"/>
  <c r="I57" i="58"/>
  <c r="J57" i="58"/>
  <c r="D57" i="58"/>
  <c r="D56" i="58"/>
  <c r="D55" i="58"/>
  <c r="D54" i="58"/>
  <c r="D53" i="58"/>
  <c r="D52" i="58"/>
  <c r="J80" i="58"/>
  <c r="I80" i="58"/>
  <c r="H80" i="58"/>
  <c r="G80" i="58"/>
  <c r="F80" i="58"/>
  <c r="E80" i="58"/>
  <c r="D80" i="58"/>
  <c r="K79" i="58"/>
  <c r="K75" i="58"/>
  <c r="C64" i="58"/>
  <c r="C63" i="58"/>
  <c r="C62" i="58"/>
  <c r="C61" i="58"/>
  <c r="C60" i="58"/>
  <c r="C59" i="58"/>
  <c r="C57" i="58"/>
  <c r="C56" i="58"/>
  <c r="C55" i="58"/>
  <c r="C54" i="58"/>
  <c r="C53" i="58"/>
  <c r="C52" i="58"/>
  <c r="J50" i="58"/>
  <c r="I50" i="58"/>
  <c r="H50" i="58"/>
  <c r="G50" i="58"/>
  <c r="F50" i="58"/>
  <c r="E50" i="58"/>
  <c r="D50" i="58"/>
  <c r="K3" i="58"/>
  <c r="K2" i="58"/>
  <c r="D95" i="38"/>
  <c r="D70" i="61"/>
  <c r="E69" i="61"/>
  <c r="G69" i="61"/>
  <c r="F66" i="60" l="1"/>
  <c r="I66" i="60"/>
  <c r="I68" i="60" s="1"/>
  <c r="J66" i="60"/>
  <c r="K82" i="61"/>
  <c r="D26" i="38"/>
  <c r="D40" i="38" s="1"/>
  <c r="D41" i="38" s="1"/>
  <c r="D70" i="60"/>
  <c r="K55" i="60"/>
  <c r="I71" i="59"/>
  <c r="I69" i="61"/>
  <c r="E70" i="61"/>
  <c r="K80" i="58"/>
  <c r="D84" i="38" s="1"/>
  <c r="F70" i="58"/>
  <c r="K62" i="58"/>
  <c r="K59" i="61"/>
  <c r="H70" i="58"/>
  <c r="K64" i="58"/>
  <c r="K60" i="58"/>
  <c r="J71" i="59"/>
  <c r="E69" i="58"/>
  <c r="G69" i="58"/>
  <c r="I70" i="58"/>
  <c r="J70" i="58"/>
  <c r="K63" i="58"/>
  <c r="K57" i="61"/>
  <c r="H67" i="60"/>
  <c r="H68" i="60" s="1"/>
  <c r="F69" i="61"/>
  <c r="E71" i="61"/>
  <c r="J70" i="61"/>
  <c r="K64" i="61"/>
  <c r="K63" i="61"/>
  <c r="K56" i="61"/>
  <c r="K62" i="61"/>
  <c r="K55" i="61"/>
  <c r="K61" i="61"/>
  <c r="K54" i="61"/>
  <c r="K60" i="61"/>
  <c r="K53" i="61"/>
  <c r="K50" i="61"/>
  <c r="J69" i="61"/>
  <c r="K59" i="58"/>
  <c r="K57" i="58"/>
  <c r="K56" i="58"/>
  <c r="K56" i="60"/>
  <c r="E84" i="61"/>
  <c r="K52" i="61"/>
  <c r="E82" i="61"/>
  <c r="E85" i="61"/>
  <c r="K73" i="61"/>
  <c r="J66" i="58"/>
  <c r="F66" i="58"/>
  <c r="D65" i="58"/>
  <c r="J65" i="58"/>
  <c r="F69" i="58"/>
  <c r="H66" i="58"/>
  <c r="K61" i="58"/>
  <c r="K54" i="58"/>
  <c r="K53" i="58"/>
  <c r="J70" i="59"/>
  <c r="D71" i="59"/>
  <c r="K100" i="59"/>
  <c r="K53" i="59"/>
  <c r="K55" i="59"/>
  <c r="K61" i="59"/>
  <c r="K54" i="59"/>
  <c r="K65" i="59"/>
  <c r="K58" i="59"/>
  <c r="K51" i="59"/>
  <c r="G70" i="60"/>
  <c r="K58" i="60"/>
  <c r="K57" i="60"/>
  <c r="K63" i="60"/>
  <c r="K61" i="60"/>
  <c r="K54" i="60"/>
  <c r="K60" i="60"/>
  <c r="F70" i="59"/>
  <c r="K62" i="59"/>
  <c r="K60" i="59"/>
  <c r="K64" i="59"/>
  <c r="G66" i="60"/>
  <c r="G68" i="60" s="1"/>
  <c r="E71" i="60"/>
  <c r="H71" i="60"/>
  <c r="G71" i="60"/>
  <c r="D71" i="60"/>
  <c r="I71" i="60"/>
  <c r="D69" i="58"/>
  <c r="I65" i="58"/>
  <c r="E65" i="58"/>
  <c r="G66" i="58"/>
  <c r="E67" i="59"/>
  <c r="E71" i="59"/>
  <c r="K65" i="61"/>
  <c r="D67" i="61"/>
  <c r="D69" i="61"/>
  <c r="K50" i="58"/>
  <c r="K73" i="58"/>
  <c r="K52" i="58"/>
  <c r="H69" i="58"/>
  <c r="H65" i="58"/>
  <c r="D66" i="58"/>
  <c r="F66" i="61"/>
  <c r="K66" i="61" s="1"/>
  <c r="F70" i="61"/>
  <c r="F70" i="60"/>
  <c r="I70" i="60"/>
  <c r="I72" i="60" s="1"/>
  <c r="I85" i="60" s="1"/>
  <c r="H69" i="61"/>
  <c r="E70" i="60"/>
  <c r="H71" i="59"/>
  <c r="J70" i="60"/>
  <c r="H70" i="60"/>
  <c r="I69" i="58"/>
  <c r="G65" i="58"/>
  <c r="D70" i="58"/>
  <c r="G70" i="58"/>
  <c r="I66" i="58"/>
  <c r="E66" i="58"/>
  <c r="E70" i="58"/>
  <c r="G66" i="59"/>
  <c r="G68" i="59" s="1"/>
  <c r="G70" i="59"/>
  <c r="F71" i="59"/>
  <c r="G71" i="59"/>
  <c r="F67" i="60"/>
  <c r="F68" i="60" s="1"/>
  <c r="F71" i="60"/>
  <c r="J71" i="60"/>
  <c r="J67" i="60"/>
  <c r="J68" i="60" s="1"/>
  <c r="I70" i="61"/>
  <c r="H70" i="61"/>
  <c r="K55" i="58"/>
  <c r="J69" i="58"/>
  <c r="I70" i="59"/>
  <c r="G70" i="61"/>
  <c r="G84" i="61" s="1"/>
  <c r="H70" i="59"/>
  <c r="D70" i="59"/>
  <c r="F65" i="58"/>
  <c r="K56" i="59"/>
  <c r="K108" i="59"/>
  <c r="E70" i="59"/>
  <c r="I68" i="59"/>
  <c r="D67" i="59"/>
  <c r="K53" i="60"/>
  <c r="F68" i="59"/>
  <c r="J68" i="59"/>
  <c r="K63" i="59"/>
  <c r="H66" i="59"/>
  <c r="H68" i="59" s="1"/>
  <c r="E66" i="59"/>
  <c r="K57" i="59"/>
  <c r="K65" i="60"/>
  <c r="K62" i="60"/>
  <c r="K64" i="60"/>
  <c r="K51" i="60"/>
  <c r="K66" i="60" l="1"/>
  <c r="I102" i="59"/>
  <c r="I106" i="59" s="1"/>
  <c r="D88" i="38"/>
  <c r="D89" i="38" s="1"/>
  <c r="C9" i="62"/>
  <c r="C10" i="62" s="1"/>
  <c r="E10" i="62" s="1"/>
  <c r="J102" i="59"/>
  <c r="J103" i="59" s="1"/>
  <c r="E85" i="58"/>
  <c r="F82" i="58"/>
  <c r="J72" i="59"/>
  <c r="J86" i="59" s="1"/>
  <c r="J71" i="61"/>
  <c r="G85" i="58"/>
  <c r="D72" i="60"/>
  <c r="D85" i="60" s="1"/>
  <c r="G72" i="60"/>
  <c r="G85" i="60" s="1"/>
  <c r="K67" i="59"/>
  <c r="F102" i="59"/>
  <c r="F67" i="61"/>
  <c r="J85" i="61"/>
  <c r="J82" i="61"/>
  <c r="J84" i="61"/>
  <c r="F67" i="58"/>
  <c r="F71" i="58"/>
  <c r="E67" i="58"/>
  <c r="J67" i="58"/>
  <c r="H67" i="58"/>
  <c r="F69" i="60"/>
  <c r="D69" i="60"/>
  <c r="E72" i="60"/>
  <c r="E85" i="60" s="1"/>
  <c r="E69" i="60"/>
  <c r="G69" i="60"/>
  <c r="D72" i="59"/>
  <c r="D86" i="59" s="1"/>
  <c r="E72" i="59"/>
  <c r="G67" i="58"/>
  <c r="D67" i="58"/>
  <c r="G71" i="58"/>
  <c r="F85" i="58"/>
  <c r="F84" i="58"/>
  <c r="H72" i="59"/>
  <c r="E68" i="59"/>
  <c r="F72" i="59"/>
  <c r="F86" i="59" s="1"/>
  <c r="E102" i="59"/>
  <c r="E105" i="59" s="1"/>
  <c r="E86" i="59"/>
  <c r="I105" i="59"/>
  <c r="I103" i="59"/>
  <c r="G102" i="59"/>
  <c r="D102" i="59"/>
  <c r="F106" i="59"/>
  <c r="F105" i="59"/>
  <c r="F103" i="59"/>
  <c r="H102" i="59"/>
  <c r="K67" i="60"/>
  <c r="F72" i="60"/>
  <c r="F85" i="60" s="1"/>
  <c r="H72" i="60"/>
  <c r="H85" i="60" s="1"/>
  <c r="K66" i="59"/>
  <c r="D42" i="38"/>
  <c r="D43" i="38" s="1"/>
  <c r="D44" i="38" s="1"/>
  <c r="K68" i="60"/>
  <c r="D71" i="61"/>
  <c r="K69" i="61"/>
  <c r="D85" i="38" s="1"/>
  <c r="D86" i="38" s="1"/>
  <c r="D85" i="61"/>
  <c r="D84" i="61"/>
  <c r="D82" i="61"/>
  <c r="K70" i="59"/>
  <c r="D68" i="59"/>
  <c r="E82" i="58"/>
  <c r="G82" i="61"/>
  <c r="K70" i="61"/>
  <c r="F85" i="61"/>
  <c r="F84" i="61"/>
  <c r="G82" i="58"/>
  <c r="K67" i="61"/>
  <c r="K65" i="58"/>
  <c r="I67" i="58"/>
  <c r="G84" i="58"/>
  <c r="K70" i="60"/>
  <c r="K71" i="59"/>
  <c r="I72" i="59"/>
  <c r="I86" i="59" s="1"/>
  <c r="I71" i="61"/>
  <c r="I85" i="61"/>
  <c r="I84" i="61"/>
  <c r="I82" i="61"/>
  <c r="K70" i="58"/>
  <c r="J72" i="60"/>
  <c r="J85" i="60" s="1"/>
  <c r="E71" i="58"/>
  <c r="H82" i="61"/>
  <c r="H71" i="61"/>
  <c r="H84" i="61"/>
  <c r="H85" i="61"/>
  <c r="H84" i="58"/>
  <c r="H85" i="58"/>
  <c r="H82" i="58"/>
  <c r="H71" i="58"/>
  <c r="F82" i="61"/>
  <c r="K69" i="58"/>
  <c r="D84" i="58"/>
  <c r="D85" i="58"/>
  <c r="D82" i="58"/>
  <c r="D71" i="58"/>
  <c r="G71" i="61"/>
  <c r="G85" i="61"/>
  <c r="I82" i="58"/>
  <c r="I71" i="58"/>
  <c r="I85" i="58"/>
  <c r="I84" i="58"/>
  <c r="K66" i="58"/>
  <c r="J71" i="58"/>
  <c r="J82" i="58"/>
  <c r="J85" i="58"/>
  <c r="J84" i="58"/>
  <c r="G72" i="59"/>
  <c r="G86" i="59" s="1"/>
  <c r="E84" i="58"/>
  <c r="F71" i="61"/>
  <c r="K71" i="60"/>
  <c r="J105" i="59" l="1"/>
  <c r="J106" i="59"/>
  <c r="K67" i="58"/>
  <c r="D51" i="38"/>
  <c r="C18" i="62"/>
  <c r="D50" i="38"/>
  <c r="C17" i="62"/>
  <c r="D48" i="38"/>
  <c r="D64" i="38" s="1"/>
  <c r="D65" i="38" s="1"/>
  <c r="D68" i="38" s="1"/>
  <c r="K85" i="60"/>
  <c r="K68" i="59"/>
  <c r="K72" i="60"/>
  <c r="K71" i="58"/>
  <c r="E103" i="59"/>
  <c r="E106" i="59"/>
  <c r="G106" i="59"/>
  <c r="G105" i="59"/>
  <c r="G103" i="59"/>
  <c r="H106" i="59"/>
  <c r="H103" i="59"/>
  <c r="H105" i="59"/>
  <c r="K72" i="59"/>
  <c r="K102" i="59"/>
  <c r="D105" i="59"/>
  <c r="D106" i="59"/>
  <c r="D103" i="59"/>
  <c r="K85" i="58"/>
  <c r="K82" i="58"/>
  <c r="K84" i="58"/>
  <c r="K71" i="61"/>
  <c r="K84" i="61"/>
  <c r="K85" i="61"/>
  <c r="H86" i="59"/>
  <c r="K86" i="59" s="1"/>
  <c r="D52" i="38" l="1"/>
  <c r="D54" i="38" s="1"/>
  <c r="D91" i="38"/>
  <c r="K106" i="59"/>
  <c r="K105" i="59"/>
  <c r="K103" i="59"/>
  <c r="D55" i="38" l="1"/>
  <c r="C15" i="62"/>
  <c r="C19" i="62" s="1"/>
  <c r="E19" i="62" s="1"/>
  <c r="D58" i="38"/>
  <c r="D60" i="38" s="1"/>
  <c r="C16" i="62"/>
  <c r="C20" i="62" s="1"/>
  <c r="E20" i="62" s="1"/>
  <c r="D69" i="38"/>
  <c r="I75" i="60" l="1"/>
  <c r="H75" i="60"/>
  <c r="J75" i="60"/>
  <c r="H74" i="60"/>
  <c r="J74" i="60"/>
  <c r="I74" i="60"/>
  <c r="E28" i="62"/>
  <c r="E30" i="62" s="1"/>
  <c r="E45" i="62" s="1"/>
  <c r="D72" i="38"/>
  <c r="D76" i="38" s="1"/>
  <c r="D56" i="38"/>
  <c r="D59" i="38"/>
  <c r="D73" i="38" s="1"/>
  <c r="D77" i="38" s="1"/>
  <c r="D70" i="38"/>
  <c r="D85" i="59" l="1"/>
  <c r="D84" i="60"/>
  <c r="H76" i="59"/>
  <c r="I76" i="59"/>
  <c r="E84" i="60"/>
  <c r="J76" i="59"/>
  <c r="H75" i="59"/>
  <c r="I75" i="59"/>
  <c r="J75" i="59"/>
  <c r="E83" i="60"/>
  <c r="D74" i="38"/>
  <c r="D83" i="60"/>
  <c r="D88" i="60" s="1"/>
  <c r="D91" i="60" s="1"/>
  <c r="E88" i="60" l="1"/>
  <c r="E91" i="60" s="1"/>
  <c r="D89" i="59"/>
  <c r="D92" i="59" s="1"/>
  <c r="D93" i="60" s="1"/>
  <c r="I83" i="60"/>
  <c r="I84" i="59"/>
  <c r="F83" i="60"/>
  <c r="I84" i="60"/>
  <c r="E85" i="59"/>
  <c r="F84" i="60"/>
  <c r="F88" i="60" l="1"/>
  <c r="F91" i="60" s="1"/>
  <c r="I88" i="60"/>
  <c r="I91" i="60" s="1"/>
  <c r="G83" i="60"/>
  <c r="J83" i="60"/>
  <c r="E84" i="59"/>
  <c r="E89" i="59" s="1"/>
  <c r="E92" i="59" s="1"/>
  <c r="E93" i="60" s="1"/>
  <c r="J84" i="60"/>
  <c r="J84" i="59"/>
  <c r="G85" i="59"/>
  <c r="J85" i="59"/>
  <c r="G84" i="60"/>
  <c r="J88" i="60" l="1"/>
  <c r="J91" i="60" s="1"/>
  <c r="J89" i="59"/>
  <c r="J92" i="59" s="1"/>
  <c r="G88" i="60"/>
  <c r="G91" i="60" s="1"/>
  <c r="H83" i="60"/>
  <c r="K83" i="60" s="1"/>
  <c r="F84" i="59"/>
  <c r="H84" i="60"/>
  <c r="K84" i="60" s="1"/>
  <c r="H85" i="59"/>
  <c r="F85" i="59"/>
  <c r="I85" i="59"/>
  <c r="I89" i="59" s="1"/>
  <c r="K85" i="59"/>
  <c r="J93" i="60" l="1"/>
  <c r="K88" i="60"/>
  <c r="H88" i="60"/>
  <c r="H91" i="60" s="1"/>
  <c r="I92" i="59"/>
  <c r="I93" i="60" s="1"/>
  <c r="F89" i="59"/>
  <c r="G84" i="59"/>
  <c r="G89" i="59" s="1"/>
  <c r="G92" i="59" s="1"/>
  <c r="G93" i="60" s="1"/>
  <c r="H84" i="59"/>
  <c r="H89" i="59" s="1"/>
  <c r="K84" i="59"/>
  <c r="K89" i="59" s="1"/>
  <c r="K91" i="60"/>
  <c r="F92" i="59" l="1"/>
  <c r="F93" i="60" s="1"/>
  <c r="K92" i="59"/>
  <c r="K93" i="60" s="1"/>
  <c r="H92" i="59"/>
  <c r="H93"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Hege Kristin Sunde</author>
  </authors>
  <commentList>
    <comment ref="C6" authorId="0" shapeId="0" xr:uid="{00000000-0006-0000-0500-000001000000}">
      <text>
        <r>
          <rPr>
            <sz val="9"/>
            <color indexed="81"/>
            <rFont val="Tahoma"/>
            <family val="2"/>
          </rPr>
          <t>Sats fastsatt av staten i Forskrift om tilskudd til private barnehager §4. 
https://lovdata.no/forskrift/2015-10-09-1166/§4.</t>
        </r>
      </text>
    </comment>
    <comment ref="C7" authorId="0" shapeId="0" xr:uid="{00000000-0006-0000-0500-000002000000}">
      <text>
        <r>
          <rPr>
            <sz val="9"/>
            <color indexed="81"/>
            <rFont val="Tahoma"/>
            <family val="2"/>
          </rPr>
          <t>Må tilpasses satsen til kommunen</t>
        </r>
      </text>
    </comment>
    <comment ref="C19" authorId="0" shapeId="0" xr:uid="{00000000-0006-0000-0500-000003000000}">
      <text>
        <r>
          <rPr>
            <sz val="9"/>
            <color indexed="81"/>
            <rFont val="Tahoma"/>
            <family val="2"/>
          </rPr>
          <t>Hentes fra C6</t>
        </r>
      </text>
    </comment>
    <comment ref="C20" authorId="0" shapeId="0" xr:uid="{00000000-0006-0000-0500-000004000000}">
      <text>
        <r>
          <rPr>
            <sz val="9"/>
            <color indexed="81"/>
            <rFont val="Tahoma"/>
            <family val="2"/>
          </rPr>
          <t>Hentes fra C7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Bjørn Brox</author>
    <author>Trond Kalhagen</author>
    <author>Lena Johnsen</author>
  </authors>
  <commentList>
    <comment ref="E1" authorId="0" shapeId="0" xr:uid="{00000000-0006-0000-0A00-000001000000}">
      <text>
        <r>
          <rPr>
            <b/>
            <sz val="9"/>
            <color indexed="81"/>
            <rFont val="Tahoma"/>
            <family val="2"/>
          </rPr>
          <t>Bjørn Brox:</t>
        </r>
        <r>
          <rPr>
            <sz val="9"/>
            <color indexed="81"/>
            <rFont val="Tahoma"/>
            <family val="2"/>
          </rPr>
          <t xml:space="preserve">
Bytt ut for nytt år. Styrer alle årstall i skjemaet.
</t>
        </r>
      </text>
    </comment>
    <comment ref="C6" authorId="1" shapeId="0" xr:uid="{00000000-0006-0000-0A00-000002000000}">
      <text>
        <r>
          <rPr>
            <sz val="9"/>
            <color indexed="81"/>
            <rFont val="Tahoma"/>
            <family val="2"/>
          </rPr>
          <t>Husk negativt fortegn på bruk av premiefond.</t>
        </r>
      </text>
    </comment>
    <comment ref="A31" authorId="2" shapeId="0" xr:uid="{00000000-0006-0000-0A00-000003000000}">
      <text>
        <r>
          <rPr>
            <b/>
            <sz val="9"/>
            <color indexed="81"/>
            <rFont val="Tahoma"/>
            <family val="2"/>
          </rPr>
          <t>Endret fra kostnad til utgift</t>
        </r>
      </text>
    </comment>
    <comment ref="C34" authorId="1" shapeId="0" xr:uid="{00000000-0006-0000-0A00-000004000000}">
      <text>
        <r>
          <rPr>
            <b/>
            <sz val="9"/>
            <color indexed="81"/>
            <rFont val="Tahoma"/>
            <family val="2"/>
          </rPr>
          <t>Husk negativt fortegn på fradrag.</t>
        </r>
      </text>
    </comment>
  </commentList>
</comments>
</file>

<file path=xl/sharedStrings.xml><?xml version="1.0" encoding="utf-8"?>
<sst xmlns="http://schemas.openxmlformats.org/spreadsheetml/2006/main" count="575" uniqueCount="300">
  <si>
    <t>SUM</t>
  </si>
  <si>
    <t>Barn 0-2 år</t>
  </si>
  <si>
    <t>Funksjon 201 barnehage</t>
  </si>
  <si>
    <t>Funksjon 221 barnehagelokaler</t>
  </si>
  <si>
    <t>0-8 timer</t>
  </si>
  <si>
    <t>9-16 timer</t>
  </si>
  <si>
    <t>17-24 timer</t>
  </si>
  <si>
    <t>25-32 timer</t>
  </si>
  <si>
    <t>33-40 timer</t>
  </si>
  <si>
    <t>41 timer eller mer</t>
  </si>
  <si>
    <t>Barn 3-6 år</t>
  </si>
  <si>
    <t>SUM barn</t>
  </si>
  <si>
    <t>Korrigerte/standardiserte barn.</t>
  </si>
  <si>
    <t>SUM foreldrebetaling</t>
  </si>
  <si>
    <t>Satser for driftstilskudd per plass (100%)</t>
  </si>
  <si>
    <t>Driftstilskudd</t>
  </si>
  <si>
    <t>Kapitaltilskudd</t>
  </si>
  <si>
    <t>Samlet tilskudd</t>
  </si>
  <si>
    <t>Alle barn</t>
  </si>
  <si>
    <t>Barn</t>
  </si>
  <si>
    <t>Alder</t>
  </si>
  <si>
    <t>Andel full plass</t>
  </si>
  <si>
    <t>Heltidsbarn 0-2 år</t>
  </si>
  <si>
    <t>Heltidsbarn 3-6 år</t>
  </si>
  <si>
    <t>Heltidsbarn</t>
  </si>
  <si>
    <t>Vekt (forskriften)</t>
  </si>
  <si>
    <t>Styrer</t>
  </si>
  <si>
    <t>Ped leder</t>
  </si>
  <si>
    <t>Sum</t>
  </si>
  <si>
    <t>Ansvar</t>
  </si>
  <si>
    <t>Barnehage</t>
  </si>
  <si>
    <t>Driftstilskudd små barn</t>
  </si>
  <si>
    <t>Driftstilskudd store barn</t>
  </si>
  <si>
    <t>Kapitaltilskudd per barn</t>
  </si>
  <si>
    <t>Fødselsår</t>
  </si>
  <si>
    <t>SUM driftsutgifter barnehage</t>
  </si>
  <si>
    <t>Foreldrebetaling uten rabatter</t>
  </si>
  <si>
    <t>Andel av plassene etter alder (vektet)</t>
  </si>
  <si>
    <t>Kostnadsfordeling etter barnas alder (vektet)</t>
  </si>
  <si>
    <t>Sum direkte driftsutgifter</t>
  </si>
  <si>
    <t>Barn 0-2 år, gjennomsnitt per måned</t>
  </si>
  <si>
    <t>Barn 3-6 år, gjennomsnitt per måned</t>
  </si>
  <si>
    <t>Offentlig finansiering: Kostnad minus betaling:</t>
  </si>
  <si>
    <t>Nøkkeltall:</t>
  </si>
  <si>
    <t>Bemanning årsverk</t>
  </si>
  <si>
    <t>Barn per årsverk</t>
  </si>
  <si>
    <t>Barn vektet 2/1</t>
  </si>
  <si>
    <t>Satser per år, hel plass i 11 måneder:</t>
  </si>
  <si>
    <t xml:space="preserve">Inntekt til kommunen årlig: </t>
  </si>
  <si>
    <t>Antall barn (heltidsbarn)</t>
  </si>
  <si>
    <t>100-290</t>
  </si>
  <si>
    <t>Mva</t>
  </si>
  <si>
    <t>Internt salg</t>
  </si>
  <si>
    <t>Varer og tjenester</t>
  </si>
  <si>
    <t>MVA-kompensasjon</t>
  </si>
  <si>
    <t>Art Kostra</t>
  </si>
  <si>
    <t>Sykelønnsrefusjoner</t>
  </si>
  <si>
    <t>Kommentar</t>
  </si>
  <si>
    <t xml:space="preserve">+yrkesskade forsikring </t>
  </si>
  <si>
    <t>+premie AFP, pensjonsforsikring</t>
  </si>
  <si>
    <t>+ felles opplæring</t>
  </si>
  <si>
    <t xml:space="preserve">+felles porto, telefon, </t>
  </si>
  <si>
    <t>-refusjoner NAV attføring mv art 700</t>
  </si>
  <si>
    <t>Evt barnehageutgifter ført på andre funksjoner</t>
  </si>
  <si>
    <t>Sum funksjon 201 relevante barnehager</t>
  </si>
  <si>
    <t>Sum funksjon 221 relevante barnehager</t>
  </si>
  <si>
    <t>+andel av IKT fagsystem barnehage</t>
  </si>
  <si>
    <t>+ andre barnehageutgifter ført felles</t>
  </si>
  <si>
    <t xml:space="preserve">Administrasjonspåslag </t>
  </si>
  <si>
    <t>-kapitaldel innleide lokaler</t>
  </si>
  <si>
    <t>Sum korreksjoner</t>
  </si>
  <si>
    <t>Gruppe nøkkeltall</t>
  </si>
  <si>
    <t>Drift 201</t>
  </si>
  <si>
    <t>Drift 221</t>
  </si>
  <si>
    <t>Driftsmidler funksjon 201 per barn heltid</t>
  </si>
  <si>
    <t xml:space="preserve">Driftsmidler funksjon 201 </t>
  </si>
  <si>
    <t>Barn per årsverk, vektet 2/1</t>
  </si>
  <si>
    <t>Forholdstall funksjon 211/201</t>
  </si>
  <si>
    <t>Ansvar (T)</t>
  </si>
  <si>
    <t>Tjeneste</t>
  </si>
  <si>
    <t>Tjeneste (T)</t>
  </si>
  <si>
    <t>Sumart (T)</t>
  </si>
  <si>
    <t>Konto</t>
  </si>
  <si>
    <t>Konto (T)</t>
  </si>
  <si>
    <t>Arbeidsgiveravgift</t>
  </si>
  <si>
    <t>Gruppering</t>
  </si>
  <si>
    <t xml:space="preserve">2. Varer og tjenester </t>
  </si>
  <si>
    <t>3. Mva</t>
  </si>
  <si>
    <t>6. Mva-kompensasjon</t>
  </si>
  <si>
    <t>5. sykelønnsrefusjon</t>
  </si>
  <si>
    <t>Regnskap</t>
  </si>
  <si>
    <t>Sum av Regnskap</t>
  </si>
  <si>
    <t>2. varer og tjenester</t>
  </si>
  <si>
    <t>Barn per styrer, vektet 2/1</t>
  </si>
  <si>
    <t>Barn per årsverk i avdelingen, vektet 2/1</t>
  </si>
  <si>
    <t>Totalsum</t>
  </si>
  <si>
    <t>Fradrag for naturalytelser</t>
  </si>
  <si>
    <t>Trekk i ht til forskrift § 6</t>
  </si>
  <si>
    <t xml:space="preserve">Nøkkeltall: </t>
  </si>
  <si>
    <t>1000 kr</t>
  </si>
  <si>
    <t>År 1</t>
  </si>
  <si>
    <t>År 2</t>
  </si>
  <si>
    <t>Totalt</t>
  </si>
  <si>
    <t>Evt fradrag i barnehagenes regnskaper 201/221:</t>
  </si>
  <si>
    <t>Prinsipp</t>
  </si>
  <si>
    <t>Beløp</t>
  </si>
  <si>
    <t>Satsen i tilskuddsåret</t>
  </si>
  <si>
    <t>Kom 1</t>
  </si>
  <si>
    <t>Kom 2</t>
  </si>
  <si>
    <t>Kom 3</t>
  </si>
  <si>
    <t>Kom 4</t>
  </si>
  <si>
    <t>Kom 5</t>
  </si>
  <si>
    <t>Kom 6</t>
  </si>
  <si>
    <t>Kom 7</t>
  </si>
  <si>
    <t>Bemanning årsverk ved årets start:</t>
  </si>
  <si>
    <t>Tilskudd kroner per år</t>
  </si>
  <si>
    <t>Antall måneder dette vedtaket gjelder for</t>
  </si>
  <si>
    <t>Tilskudd for vedtaksperioden</t>
  </si>
  <si>
    <t>Andel plass</t>
  </si>
  <si>
    <t>Antall måneder dette vedtaket omfatter</t>
  </si>
  <si>
    <t>Samlet tilskudd for året</t>
  </si>
  <si>
    <t>Prisjustering regnskap, deflator</t>
  </si>
  <si>
    <t>Privat 1</t>
  </si>
  <si>
    <t>Privat 2</t>
  </si>
  <si>
    <t>Privat 3</t>
  </si>
  <si>
    <t>Privat 4</t>
  </si>
  <si>
    <t>Privat 5</t>
  </si>
  <si>
    <t>Privat 6</t>
  </si>
  <si>
    <t>Privat 7</t>
  </si>
  <si>
    <t xml:space="preserve">Satser for kommunalt tilskudd </t>
  </si>
  <si>
    <t>Barn under ett år per 1.9.</t>
  </si>
  <si>
    <t>Barnehagelærer</t>
  </si>
  <si>
    <t>Fagarbeider</t>
  </si>
  <si>
    <t>Assistent</t>
  </si>
  <si>
    <t>1.lønn</t>
  </si>
  <si>
    <t>7. Matpenger</t>
  </si>
  <si>
    <t>Type utgift</t>
  </si>
  <si>
    <t>Sum selvkost</t>
  </si>
  <si>
    <t>1. Lønn</t>
  </si>
  <si>
    <t>000-089</t>
  </si>
  <si>
    <t>8. internt salg</t>
  </si>
  <si>
    <t>8 internt salg</t>
  </si>
  <si>
    <t>690, 790</t>
  </si>
  <si>
    <t>-andre refusjoner lønn</t>
  </si>
  <si>
    <t>-andre refusjoner drift</t>
  </si>
  <si>
    <t>Se økonomirapport 201</t>
  </si>
  <si>
    <t>Inntekten i regnskapsåret, deflatert</t>
  </si>
  <si>
    <t>Kostpenger</t>
  </si>
  <si>
    <t>Kostpenger per barn</t>
  </si>
  <si>
    <t>Regnskap delt på heltidsbarn</t>
  </si>
  <si>
    <t>9. Pensjon</t>
  </si>
  <si>
    <t>Årsverk basistilbudet</t>
  </si>
  <si>
    <t>Basistilbudet</t>
  </si>
  <si>
    <t>Basistilbudet, gjennomsnitt for året</t>
  </si>
  <si>
    <t>Pensjonspremie</t>
  </si>
  <si>
    <t xml:space="preserve">Pensjonsutgift </t>
  </si>
  <si>
    <t>Årsverk</t>
  </si>
  <si>
    <t>0-2 år</t>
  </si>
  <si>
    <t>3-5 år</t>
  </si>
  <si>
    <t>Tilskudd etter barnets alder</t>
  </si>
  <si>
    <t>Signatur:</t>
  </si>
  <si>
    <t>Dato:</t>
  </si>
  <si>
    <t>Søknadsskjema for utvidet tilskudd til pensjonsutgifter</t>
  </si>
  <si>
    <t>1. Kommunal pensjonsutgift per årsverk</t>
  </si>
  <si>
    <t>2. Tilskudd til pensjonsutgift per heltidsplass</t>
  </si>
  <si>
    <t>3. Pensjonstilskudd per årsverk</t>
  </si>
  <si>
    <t>Regnskapsår</t>
  </si>
  <si>
    <t>Tilskuddsår</t>
  </si>
  <si>
    <t>Basistilbudet, årsmelding, gjennomsnitt</t>
  </si>
  <si>
    <t>Påslag for pensjon</t>
  </si>
  <si>
    <t>Sum påslag</t>
  </si>
  <si>
    <t>Heltidsplasser i kommunen</t>
  </si>
  <si>
    <t>Sum pensjonstilskudd for alle barn:</t>
  </si>
  <si>
    <t>Lønns/ prisvekst</t>
  </si>
  <si>
    <t>Søknad fra:</t>
  </si>
  <si>
    <t>Pensjonstilskudd pr. årsverk:</t>
  </si>
  <si>
    <t>Fyll inn opplysninger i de hvite feltene.</t>
  </si>
  <si>
    <t>Arbeidsgiveravgift av pensjonsutgift</t>
  </si>
  <si>
    <t>Pensjonsutgifter inkl arbeidsgiveravgift</t>
  </si>
  <si>
    <t>Barnehagens pensjonsutgifter pr. årsverk:</t>
  </si>
  <si>
    <t>Pensjonsutgift per årsverk i kommunale barnehager</t>
  </si>
  <si>
    <t>Godkjente plasser</t>
  </si>
  <si>
    <t>Plasser som gir rett til tilskudd</t>
  </si>
  <si>
    <t>Privat 8</t>
  </si>
  <si>
    <t>År godkjent</t>
  </si>
  <si>
    <t>Godkjent år</t>
  </si>
  <si>
    <t>Plasser (små barn teller dobbelt)</t>
  </si>
  <si>
    <t>Plasser per årsverk, vektet 2/1</t>
  </si>
  <si>
    <t>Plasser per styrer</t>
  </si>
  <si>
    <t>Plasser per årsverk i avdelingen</t>
  </si>
  <si>
    <t>Sats for tilskudd per plass</t>
  </si>
  <si>
    <t xml:space="preserve">Plasser i bruk </t>
  </si>
  <si>
    <t>Tilskudd</t>
  </si>
  <si>
    <t>Tilskudd per plass i gjennomsnitt</t>
  </si>
  <si>
    <t>Pensjonstilskudd per heltidsplass</t>
  </si>
  <si>
    <t>Barnehagens pensjonsutgift minus beregnet  pensjonstilskudd:</t>
  </si>
  <si>
    <t>Vi søker med dette om å få dekket de pensjonsutgiftene som overstiger pensjonstilskuddet</t>
  </si>
  <si>
    <t>Vedlegg: Dokumentasjon av pensjonsutgiftene i barnehagen.</t>
  </si>
  <si>
    <t>Trekk i hht til barnehagelovens § 14 a.</t>
  </si>
  <si>
    <t>Lønnsutgift funksjon 201, barnehagene</t>
  </si>
  <si>
    <t>Lønnsutgift per årsverk</t>
  </si>
  <si>
    <t>Årstallet i celle c2 økes med ett år hver høst. Da oppdateres alle årstallene (fødselsårene)</t>
  </si>
  <si>
    <t>Fra årsmeldingene</t>
  </si>
  <si>
    <t>Merknader</t>
  </si>
  <si>
    <t>Lønn funksjon 201, ansvar barnehagene. Hentes fra selvkostkalkylen.</t>
  </si>
  <si>
    <t>Avgift av lønn og pensjonspremie</t>
  </si>
  <si>
    <t>Sum lønn og sosial utgifter</t>
  </si>
  <si>
    <t>Årsverk basistilbudet i hht barnehagenes årsmeldinger (ikke styrkingstiltak eller drift av bygg)</t>
  </si>
  <si>
    <t>Pensjonspåslag i selvkostkalkylen, funksjon 201 og 221</t>
  </si>
  <si>
    <t>Arbeidsgiveravgift av pensjon. Må velge riktig sats.</t>
  </si>
  <si>
    <t>Påslaget fordeles mellom små og store barn slim det er gjort i selvkostkalkylen</t>
  </si>
  <si>
    <t>Fra selvkostkalkylen</t>
  </si>
  <si>
    <t>Brukes i søknaden fra barnehagen</t>
  </si>
  <si>
    <t>Barnehagen trenger bare å fylle inn i de hvite cellene.</t>
  </si>
  <si>
    <t>Dette er det tilskuddet barnehagen får for tilskuddsåret fra kommunen.</t>
  </si>
  <si>
    <t>Skal være de samme ansatte som pensjonspremien omfatter.</t>
  </si>
  <si>
    <t>Kan søke om tilskudd dersom beløpet er positivt og "vesentlig"</t>
  </si>
  <si>
    <t>Dokumentere utgiften og hvilke ansatte som dekkes av ordningen.</t>
  </si>
  <si>
    <t>Tilskuddssats for små og store barn ganget med antall heltidsbarn</t>
  </si>
  <si>
    <t>Sats</t>
  </si>
  <si>
    <t>Inkluderer evt bruk av vikarbyrå og utgifter til mat</t>
  </si>
  <si>
    <t>Inkluderer sykelønnsrefusjoner</t>
  </si>
  <si>
    <t>91. Arbeidsgiveravgift</t>
  </si>
  <si>
    <t>Regnskap hentes fra fane 2</t>
  </si>
  <si>
    <t>Oppholdstid</t>
  </si>
  <si>
    <t>Arbeidsgiveravgift av påslag pensjon</t>
  </si>
  <si>
    <t>Regnskapsført pensjon</t>
  </si>
  <si>
    <t>Regnskapsført arbeidsgiveravgift</t>
  </si>
  <si>
    <t>Regnskapsført lønn</t>
  </si>
  <si>
    <t>099</t>
  </si>
  <si>
    <t>090</t>
  </si>
  <si>
    <t>090*sats</t>
  </si>
  <si>
    <t>Refusjon lærlinger skal ikke trekkes i fra da lønn til lærlinger ikke er med i lønnsgrunnlaget</t>
  </si>
  <si>
    <t>Radetiketter</t>
  </si>
  <si>
    <t>Summer av Regnskap</t>
  </si>
  <si>
    <t>(tom)</t>
  </si>
  <si>
    <t>Tilskudd pedagognorm 3-6 år</t>
  </si>
  <si>
    <t>Tilskudd pedagognorm 0-2 år</t>
  </si>
  <si>
    <t>Pedagognorm (§5a)</t>
  </si>
  <si>
    <r>
      <t xml:space="preserve">Tak for pensjonstilskudd per årsverk. </t>
    </r>
    <r>
      <rPr>
        <sz val="10"/>
        <color rgb="FFFF0000"/>
        <rFont val="Arial"/>
        <family val="2"/>
      </rPr>
      <t>Deflator hentes automatisk fra "4. selvkost"</t>
    </r>
  </si>
  <si>
    <r>
      <rPr>
        <sz val="10"/>
        <color rgb="FFFF0000"/>
        <rFont val="Arial"/>
        <family val="2"/>
      </rPr>
      <t xml:space="preserve">(Barnehagens andel av kommunens bruk av premiefond) </t>
    </r>
    <r>
      <rPr>
        <b/>
        <sz val="10"/>
        <color rgb="FFFF0000"/>
        <rFont val="Arial"/>
        <family val="2"/>
      </rPr>
      <t>Formel:</t>
    </r>
    <r>
      <rPr>
        <sz val="10"/>
        <color rgb="FFFF0000"/>
        <rFont val="Arial"/>
        <family val="2"/>
      </rPr>
      <t xml:space="preserve"> </t>
    </r>
    <r>
      <rPr>
        <sz val="10"/>
        <rFont val="Arial"/>
        <family val="2"/>
      </rPr>
      <t>Premiefond*pensjonspremie barnehage/samlet pensjonspremie</t>
    </r>
  </si>
  <si>
    <r>
      <t xml:space="preserve">Premie betalt for regnskapsåret (to år før tilskuddsåret. </t>
    </r>
    <r>
      <rPr>
        <sz val="10"/>
        <color rgb="FFFF0000"/>
        <rFont val="Arial"/>
        <family val="2"/>
      </rPr>
      <t>(Faktiske utgifter i kalenderåret - se oppstilling fra pensjonsleverandør)</t>
    </r>
  </si>
  <si>
    <t>Sum premie i regnskapsåret</t>
  </si>
  <si>
    <t>+kostnad til AFP (dersom denne ikke er inkludert)</t>
  </si>
  <si>
    <t>-evt. fradrag for ansattes egenandel</t>
  </si>
  <si>
    <t xml:space="preserve">Se dokumentasjon/oppstilling fra pensjonsleverandør. Dersom dette beløpet hentes fra BASIL, er kostnad AFP og egenandeler tatt med. </t>
  </si>
  <si>
    <t>Barnehagen bør kontrollere at tallene stemmer. Avvik fra BASIL må dokumenteres.</t>
  </si>
  <si>
    <t>- bruk av premiefond</t>
  </si>
  <si>
    <r>
      <t xml:space="preserve">4. </t>
    </r>
    <r>
      <rPr>
        <sz val="16"/>
        <color rgb="FFFF0000"/>
        <rFont val="Arial"/>
        <family val="2"/>
      </rPr>
      <t>Pensjonutgift</t>
    </r>
    <r>
      <rPr>
        <sz val="16"/>
        <color theme="1"/>
        <rFont val="Arial"/>
        <family val="2"/>
      </rPr>
      <t xml:space="preserve"> per årsverk</t>
    </r>
  </si>
  <si>
    <r>
      <t xml:space="preserve">Denne er ikke </t>
    </r>
    <r>
      <rPr>
        <sz val="10"/>
        <color rgb="FFFF0000"/>
        <rFont val="Arial"/>
        <family val="2"/>
      </rPr>
      <t>medtatt i oppstilling fra pensjonsleverandør.</t>
    </r>
  </si>
  <si>
    <t>Denne er ikke medtatt i oppstilling fra leverandør av ytelsespensjon.</t>
  </si>
  <si>
    <t>Endret siden leveranse</t>
  </si>
  <si>
    <t>Beløp for bemanningsnorm og pedagognorm inn i mal</t>
  </si>
  <si>
    <t>Revisjon av søknad om ekstra pensjonstilskudd</t>
  </si>
  <si>
    <t>Denne tas ikke med i beregningen, men evt. utgifter skal synliggjøres</t>
  </si>
  <si>
    <t>Denne tas ikke med i beregningen, men utgifter skal synliggjøres</t>
  </si>
  <si>
    <t>Klikk i tabellen, velg "Analyser" øverst - klikk på knappen "oppdater"</t>
  </si>
  <si>
    <t>https://www.udir.no/regelverk-og-tilsyn/barnehage/tilskudd-til-private-barnehager/</t>
  </si>
  <si>
    <t>Husk å sjekke deflator på udir.no</t>
  </si>
  <si>
    <t xml:space="preserve">Fastsettes i statsbudsjettet. </t>
  </si>
  <si>
    <t>Foreldrebetaling og kostpenger</t>
  </si>
  <si>
    <t>Lenke til forskriften</t>
  </si>
  <si>
    <t xml:space="preserve">Satsene oppdateres årlig i forskriften (november/desember): </t>
  </si>
  <si>
    <t>Obs! Ordningen avvikles fra 1.1.2020</t>
  </si>
  <si>
    <t>For tellinger om høsten skal 0-åringer være de som er født i tilskuddsåret</t>
  </si>
  <si>
    <t>Oppdatert til 2019</t>
  </si>
  <si>
    <t>feilretting</t>
  </si>
  <si>
    <t>Oppdatert årstall</t>
  </si>
  <si>
    <t>Fjernet pedagogtilskudd (§5a opphørt fra 1.1.2020)</t>
  </si>
  <si>
    <t>anslag fra statsbudsjett for tilskuddsåret</t>
  </si>
  <si>
    <t>Anslag</t>
  </si>
  <si>
    <t xml:space="preserve">Formelfeil i 6a linje 90/91 rettet så måneder beregner seg riktig for de som har mer enn 5 private barnehager og manglende kapitaltilskuddformel for "privat 5-7" (linje 85) i samme ark. </t>
  </si>
  <si>
    <t>Sum kapitaltilskudd helår</t>
  </si>
  <si>
    <t>Sats for kapitaltilskudd (per halvår)</t>
  </si>
  <si>
    <t>Pga. halvårige satser i 2021, har vi lagt inn halvårig beregning i denne versjonen (fane 5)</t>
  </si>
  <si>
    <t>De halvårlige satsene er satt like for hele året pga. signaler i RNB</t>
  </si>
  <si>
    <t>Lenke til §4</t>
  </si>
  <si>
    <t>Enkeltstående</t>
  </si>
  <si>
    <t>Privat ordinær</t>
  </si>
  <si>
    <t>7/12 av antallet i årsm 2021 og 5/12 av antallet i årsmelding 2022</t>
  </si>
  <si>
    <t>Dette regnearket brukes av kommuner som ønsker å telle to ganger i året. Lag nye skjema ved å duplisere arkene dersom det skal telles mer enn to ganger.</t>
  </si>
  <si>
    <t>https://lovdata.no/forskrift/2015-10-09-1166/§4</t>
  </si>
  <si>
    <r>
      <rPr>
        <i/>
        <sz val="10"/>
        <rFont val="Arial"/>
        <family val="2"/>
      </rPr>
      <t xml:space="preserve">Med enkeltstående privat barnehage menes i denne sammenhengen en barnehage som ikke inngår i en sammenslutning med to eller flere barnehager. </t>
    </r>
    <r>
      <rPr>
        <sz val="10"/>
        <rFont val="Arial"/>
        <family val="2"/>
      </rPr>
      <t xml:space="preserve">
</t>
    </r>
  </si>
  <si>
    <t>Type barnehage</t>
  </si>
  <si>
    <t>Ikke-enkeltstående</t>
  </si>
  <si>
    <t xml:space="preserve">Endret pensjon i tråd med 4 og 4a, fjernet halvårlige satser. </t>
  </si>
  <si>
    <t>Barn under ett år per 1.12.</t>
  </si>
  <si>
    <t>Påslag pensjon</t>
  </si>
  <si>
    <t>Regnskapsført pensjon inkl. beregnet arb.avg.</t>
  </si>
  <si>
    <t>Tilpasset modellen til pensjonsreglement gjeldene fra og med 2024</t>
  </si>
  <si>
    <t xml:space="preserve">Viktig å fylle ut årsverkstallene fullstendig. Bl.a. da tallene brukes som element i søknad om tilskudd til utvidede pensjonsutgifter og som nøkkeltall. </t>
  </si>
  <si>
    <t>Hentes 7/12 fra 1a og 5/12 fra 1b (årsmeldingene). Viktig å kontrollere at dette stemmer</t>
  </si>
  <si>
    <t xml:space="preserve">Hentes fra KOSTRA eller kommunens egne systemer </t>
  </si>
  <si>
    <t>Funksjon 201 samlet, netto driftsutgifter</t>
  </si>
  <si>
    <t>Funksjon 211 samlet, netto driftsutgifter</t>
  </si>
  <si>
    <t>2014 eller før</t>
  </si>
  <si>
    <t>oppdatert mai 2023</t>
  </si>
  <si>
    <t>Nye satser årstall osv.</t>
  </si>
  <si>
    <t>Utdanningsdirektoratet publiserer deflatorene som skal legges til grunn her:</t>
  </si>
  <si>
    <t>https://lovdata.no/dokument/SF/forskrift/2015-10-09-1166/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</si>
</sst>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00_);_(* \(#,##0.00\);_(* &quot;-&quot;??_);_(@_)"/>
    <numFmt numFmtId="166" formatCode="_(* #,##0.0_);_(* \(#,##0.0\);_(* &quot;-&quot;??_);_(@_)"/>
    <numFmt numFmtId="167" formatCode="_(* #,##0_);_(* \(#,##0\);_(* &quot;-&quot;??_);_(@_)"/>
    <numFmt numFmtId="168" formatCode="#,##0.0"/>
    <numFmt numFmtId="169" formatCode="0.0"/>
    <numFmt numFmtId="170" formatCode="0.000"/>
    <numFmt numFmtId="171" formatCode="0.0\ %"/>
    <numFmt numFmtId="172" formatCode="_ * #,##0_ ;_ * \-#,##0_ ;_ * &quot;-&quot;??_ ;_ @_ "/>
    <numFmt numFmtId="173" formatCode="_(* #,##0.000_);_(* \(#,##0.000\);_(* &quot;-&quot;??_);_(@_)"/>
    <numFmt numFmtId="174" formatCode="_ * #,##0.0_ ;_ * \-#,##0.0_ ;_ * &quot;-&quot;?_ ;_ @_ "/>
  </numFmts>
  <fonts count="37" x14ac:knownFonts="1">
    <font>
      <sz val="10"/>
      <name val="Arial"/>
    </font>
    <font>
      <sz val="11"/>
      <color theme="1"/>
      <name val="Calibri"/>
      <family val="2"/>
      <scheme val="minor"/>
    </font>
    <font>
      <sz val="10"/>
      <name val="Arial"/>
      <family val="2"/>
    </font>
    <font>
      <b/>
      <sz val="10"/>
      <name val="Arial"/>
      <family val="2"/>
    </font>
    <font>
      <sz val="10"/>
      <name val="Arial"/>
      <family val="2"/>
    </font>
    <font>
      <sz val="11"/>
      <color indexed="8"/>
      <name val="Calibri"/>
      <family val="2"/>
    </font>
    <font>
      <sz val="10"/>
      <name val="Arial"/>
      <family val="2"/>
    </font>
    <font>
      <b/>
      <sz val="12"/>
      <name val="Arial"/>
      <family val="2"/>
    </font>
    <font>
      <sz val="10"/>
      <name val="Arial"/>
      <family val="2"/>
    </font>
    <font>
      <sz val="11"/>
      <name val="Arial"/>
      <family val="2"/>
    </font>
    <font>
      <b/>
      <sz val="11"/>
      <name val="Arial"/>
      <family val="2"/>
    </font>
    <font>
      <sz val="11"/>
      <color theme="1"/>
      <name val="Calibri"/>
      <family val="2"/>
      <scheme val="minor"/>
    </font>
    <font>
      <b/>
      <sz val="11"/>
      <color theme="1"/>
      <name val="Arial"/>
      <family val="2"/>
    </font>
    <font>
      <sz val="11"/>
      <color theme="1"/>
      <name val="Arial"/>
      <family val="2"/>
    </font>
    <font>
      <sz val="10"/>
      <color theme="1"/>
      <name val="Arial"/>
      <family val="2"/>
    </font>
    <font>
      <sz val="14"/>
      <name val="Arial"/>
      <family val="2"/>
    </font>
    <font>
      <sz val="16"/>
      <name val="Arial"/>
      <family val="2"/>
    </font>
    <font>
      <b/>
      <sz val="14"/>
      <name val="Arial"/>
      <family val="2"/>
    </font>
    <font>
      <sz val="16"/>
      <color theme="1"/>
      <name val="Arial"/>
      <family val="2"/>
    </font>
    <font>
      <sz val="18"/>
      <name val="Arial"/>
      <family val="2"/>
    </font>
    <font>
      <sz val="10"/>
      <color rgb="FF000000"/>
      <name val="Arial"/>
      <family val="2"/>
    </font>
    <font>
      <sz val="9"/>
      <color indexed="81"/>
      <name val="Tahoma"/>
      <family val="2"/>
    </font>
    <font>
      <b/>
      <sz val="9"/>
      <color indexed="81"/>
      <name val="Tahoma"/>
      <family val="2"/>
    </font>
    <font>
      <sz val="11"/>
      <color rgb="FFFF0000"/>
      <name val="Calibri"/>
      <family val="2"/>
    </font>
    <font>
      <b/>
      <sz val="11"/>
      <color rgb="FFFF0000"/>
      <name val="Arial"/>
      <family val="2"/>
    </font>
    <font>
      <sz val="10"/>
      <color rgb="FFFF0000"/>
      <name val="Arial"/>
      <family val="2"/>
    </font>
    <font>
      <b/>
      <sz val="10"/>
      <color rgb="FFFF0000"/>
      <name val="Arial"/>
      <family val="2"/>
    </font>
    <font>
      <sz val="16"/>
      <color rgb="FFFF0000"/>
      <name val="Arial"/>
      <family val="2"/>
    </font>
    <font>
      <sz val="11"/>
      <color rgb="FFFF0000"/>
      <name val="Arial"/>
      <family val="2"/>
    </font>
    <font>
      <sz val="11"/>
      <color theme="5"/>
      <name val="Arial"/>
      <family val="2"/>
    </font>
    <font>
      <sz val="10"/>
      <color theme="5"/>
      <name val="Arial"/>
      <family val="2"/>
    </font>
    <font>
      <u/>
      <sz val="10"/>
      <color theme="10"/>
      <name val="Arial"/>
    </font>
    <font>
      <i/>
      <sz val="10"/>
      <name val="Arial"/>
      <family val="2"/>
    </font>
    <font>
      <b/>
      <sz val="14"/>
      <color rgb="FFFF0000"/>
      <name val="Arial"/>
      <family val="2"/>
    </font>
    <font>
      <sz val="11"/>
      <color rgb="FF000000"/>
      <name val="Calibri"/>
      <family val="2"/>
    </font>
    <font>
      <u/>
      <sz val="10"/>
      <color theme="10"/>
      <name val="Arial"/>
      <family val="2"/>
    </font>
    <font>
      <u/>
      <sz val="11"/>
      <color theme="10"/>
      <name val="Arial"/>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s>
  <borders count="31">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medium">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8">
    <xf numFmtId="0" fontId="0" fillId="0" borderId="0"/>
    <xf numFmtId="165" fontId="2"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0" fontId="1" fillId="0" borderId="0"/>
    <xf numFmtId="164" fontId="1" fillId="0" borderId="0" applyFont="0" applyFill="0" applyBorder="0" applyAlignment="0" applyProtection="0"/>
    <xf numFmtId="0" fontId="20" fillId="0" borderId="0"/>
    <xf numFmtId="0" fontId="31" fillId="0" borderId="0" applyNumberFormat="0" applyFill="0" applyBorder="0" applyAlignment="0" applyProtection="0"/>
  </cellStyleXfs>
  <cellXfs count="272">
    <xf numFmtId="0" fontId="0" fillId="0" borderId="0" xfId="0"/>
    <xf numFmtId="0" fontId="0" fillId="0" borderId="1" xfId="0" applyBorder="1"/>
    <xf numFmtId="0" fontId="4" fillId="0" borderId="1" xfId="0" applyFont="1" applyBorder="1"/>
    <xf numFmtId="0" fontId="4" fillId="0" borderId="0" xfId="0" applyFont="1"/>
    <xf numFmtId="167" fontId="6" fillId="0" borderId="0" xfId="1" applyNumberFormat="1" applyFont="1" applyFill="1"/>
    <xf numFmtId="0" fontId="4" fillId="0" borderId="0" xfId="6"/>
    <xf numFmtId="3" fontId="4" fillId="0" borderId="0" xfId="6" applyNumberFormat="1"/>
    <xf numFmtId="167" fontId="0" fillId="0" borderId="0" xfId="1" applyNumberFormat="1" applyFont="1" applyFill="1"/>
    <xf numFmtId="167" fontId="6" fillId="0" borderId="1" xfId="1" applyNumberFormat="1" applyFont="1" applyFill="1" applyBorder="1"/>
    <xf numFmtId="167" fontId="0" fillId="0" borderId="0" xfId="0" applyNumberFormat="1"/>
    <xf numFmtId="167" fontId="0" fillId="0" borderId="1" xfId="0" applyNumberFormat="1" applyBorder="1"/>
    <xf numFmtId="49" fontId="4" fillId="0" borderId="0" xfId="6" applyNumberFormat="1" applyAlignment="1">
      <alignment horizontal="left"/>
    </xf>
    <xf numFmtId="0" fontId="4" fillId="0" borderId="0" xfId="6" applyAlignment="1">
      <alignment horizontal="left"/>
    </xf>
    <xf numFmtId="3" fontId="0" fillId="0" borderId="0" xfId="2" applyNumberFormat="1" applyFont="1" applyFill="1"/>
    <xf numFmtId="0" fontId="3" fillId="0" borderId="0" xfId="0" applyFont="1"/>
    <xf numFmtId="0" fontId="7" fillId="0" borderId="0" xfId="0" applyFont="1"/>
    <xf numFmtId="0" fontId="0" fillId="0" borderId="0" xfId="0" applyAlignment="1">
      <alignment horizontal="right"/>
    </xf>
    <xf numFmtId="171" fontId="0" fillId="0" borderId="0" xfId="0" applyNumberFormat="1"/>
    <xf numFmtId="9" fontId="0" fillId="0" borderId="0" xfId="0" applyNumberFormat="1"/>
    <xf numFmtId="9" fontId="0" fillId="0" borderId="1" xfId="0" applyNumberFormat="1" applyBorder="1"/>
    <xf numFmtId="0" fontId="3" fillId="0" borderId="0" xfId="6" applyFont="1"/>
    <xf numFmtId="166" fontId="0" fillId="0" borderId="0" xfId="1" applyNumberFormat="1" applyFont="1"/>
    <xf numFmtId="166" fontId="0" fillId="0" borderId="1" xfId="1" applyNumberFormat="1" applyFont="1" applyBorder="1"/>
    <xf numFmtId="0" fontId="4" fillId="0" borderId="0" xfId="6" applyAlignment="1">
      <alignment vertical="center"/>
    </xf>
    <xf numFmtId="3" fontId="0" fillId="0" borderId="0" xfId="1" applyNumberFormat="1" applyFont="1" applyFill="1"/>
    <xf numFmtId="3" fontId="4" fillId="0" borderId="0" xfId="1" applyNumberFormat="1" applyFont="1"/>
    <xf numFmtId="0" fontId="12" fillId="0" borderId="0" xfId="0" applyFont="1" applyAlignment="1">
      <alignment wrapText="1"/>
    </xf>
    <xf numFmtId="0" fontId="12" fillId="0" borderId="0" xfId="0" applyFont="1"/>
    <xf numFmtId="0" fontId="12" fillId="0" borderId="0" xfId="0" applyFont="1" applyAlignment="1">
      <alignment horizontal="right"/>
    </xf>
    <xf numFmtId="0" fontId="13" fillId="0" borderId="0" xfId="0" applyFont="1"/>
    <xf numFmtId="0" fontId="13" fillId="0" borderId="1" xfId="0" applyFont="1" applyBorder="1"/>
    <xf numFmtId="0" fontId="9" fillId="0" borderId="0" xfId="0" applyFont="1" applyAlignment="1">
      <alignment wrapText="1"/>
    </xf>
    <xf numFmtId="0" fontId="9" fillId="0" borderId="0" xfId="0" applyFont="1"/>
    <xf numFmtId="0" fontId="9" fillId="0" borderId="0" xfId="0" applyFont="1" applyAlignment="1">
      <alignment horizontal="right"/>
    </xf>
    <xf numFmtId="0" fontId="9" fillId="0" borderId="1" xfId="0" applyFont="1" applyBorder="1"/>
    <xf numFmtId="0" fontId="9" fillId="0" borderId="1" xfId="0" applyFont="1" applyBorder="1" applyAlignment="1">
      <alignment horizontal="right"/>
    </xf>
    <xf numFmtId="0" fontId="10" fillId="0" borderId="0" xfId="0" applyFont="1"/>
    <xf numFmtId="3" fontId="9" fillId="0" borderId="0" xfId="0" quotePrefix="1" applyNumberFormat="1" applyFont="1"/>
    <xf numFmtId="3" fontId="10" fillId="0" borderId="0" xfId="0" quotePrefix="1" applyNumberFormat="1" applyFont="1"/>
    <xf numFmtId="3" fontId="9" fillId="0" borderId="1" xfId="0" quotePrefix="1" applyNumberFormat="1" applyFont="1" applyBorder="1"/>
    <xf numFmtId="0" fontId="9" fillId="0" borderId="4" xfId="0" applyFont="1" applyBorder="1"/>
    <xf numFmtId="169" fontId="9" fillId="0" borderId="0" xfId="0" applyNumberFormat="1" applyFont="1"/>
    <xf numFmtId="9" fontId="9" fillId="0" borderId="0" xfId="7" applyFont="1" applyFill="1"/>
    <xf numFmtId="9" fontId="9" fillId="0" borderId="1" xfId="7" applyFont="1" applyFill="1" applyBorder="1"/>
    <xf numFmtId="9" fontId="9" fillId="0" borderId="0" xfId="7" applyFont="1"/>
    <xf numFmtId="9" fontId="9" fillId="0" borderId="1" xfId="7" applyFont="1" applyBorder="1"/>
    <xf numFmtId="170" fontId="9" fillId="0" borderId="0" xfId="0" applyNumberFormat="1" applyFont="1"/>
    <xf numFmtId="9" fontId="9" fillId="0" borderId="0" xfId="0" applyNumberFormat="1" applyFont="1"/>
    <xf numFmtId="0" fontId="10" fillId="0" borderId="3" xfId="0" applyFont="1" applyBorder="1"/>
    <xf numFmtId="0" fontId="9" fillId="0" borderId="3" xfId="0" applyFont="1" applyBorder="1"/>
    <xf numFmtId="167" fontId="8" fillId="0" borderId="0" xfId="1" applyNumberFormat="1" applyFont="1" applyFill="1"/>
    <xf numFmtId="3" fontId="9" fillId="0" borderId="0" xfId="1" applyNumberFormat="1" applyFont="1" applyFill="1"/>
    <xf numFmtId="3" fontId="9" fillId="0" borderId="1" xfId="1" applyNumberFormat="1" applyFont="1" applyFill="1" applyBorder="1"/>
    <xf numFmtId="3" fontId="9" fillId="0" borderId="0" xfId="1" applyNumberFormat="1" applyFont="1"/>
    <xf numFmtId="3" fontId="9" fillId="0" borderId="4" xfId="1" applyNumberFormat="1" applyFont="1" applyFill="1" applyBorder="1"/>
    <xf numFmtId="3" fontId="9" fillId="0" borderId="0" xfId="1" applyNumberFormat="1" applyFont="1" applyFill="1" applyBorder="1"/>
    <xf numFmtId="3" fontId="9" fillId="0" borderId="0" xfId="0" applyNumberFormat="1" applyFont="1"/>
    <xf numFmtId="3" fontId="10" fillId="0" borderId="3" xfId="0" applyNumberFormat="1" applyFont="1" applyBorder="1"/>
    <xf numFmtId="3" fontId="10" fillId="0" borderId="0" xfId="0" applyNumberFormat="1" applyFont="1"/>
    <xf numFmtId="3" fontId="10" fillId="0" borderId="0" xfId="0" applyNumberFormat="1" applyFont="1" applyAlignment="1">
      <alignment wrapText="1"/>
    </xf>
    <xf numFmtId="3" fontId="9" fillId="2" borderId="0" xfId="1" applyNumberFormat="1" applyFont="1" applyFill="1"/>
    <xf numFmtId="9" fontId="10" fillId="0" borderId="0" xfId="7" applyFont="1" applyFill="1"/>
    <xf numFmtId="0" fontId="0" fillId="2" borderId="2" xfId="0" applyFill="1" applyBorder="1"/>
    <xf numFmtId="167" fontId="4" fillId="0" borderId="0" xfId="13" applyNumberFormat="1" applyFont="1" applyFill="1"/>
    <xf numFmtId="0" fontId="3" fillId="0" borderId="2" xfId="6" applyFont="1" applyBorder="1" applyAlignment="1">
      <alignment horizontal="right"/>
    </xf>
    <xf numFmtId="167" fontId="0" fillId="0" borderId="0" xfId="13" applyNumberFormat="1" applyFont="1" applyFill="1"/>
    <xf numFmtId="0" fontId="4" fillId="0" borderId="5" xfId="6" applyBorder="1"/>
    <xf numFmtId="9" fontId="4" fillId="0" borderId="0" xfId="10" applyFont="1" applyFill="1" applyBorder="1"/>
    <xf numFmtId="10" fontId="0" fillId="0" borderId="0" xfId="10" applyNumberFormat="1" applyFont="1" applyFill="1"/>
    <xf numFmtId="0" fontId="4" fillId="0" borderId="1" xfId="6" applyBorder="1"/>
    <xf numFmtId="167" fontId="4" fillId="0" borderId="1" xfId="13" applyNumberFormat="1" applyFont="1" applyFill="1" applyBorder="1"/>
    <xf numFmtId="166" fontId="4" fillId="0" borderId="0" xfId="2" applyNumberFormat="1" applyFont="1" applyFill="1"/>
    <xf numFmtId="166" fontId="0" fillId="0" borderId="1" xfId="2" applyNumberFormat="1" applyFont="1" applyFill="1" applyBorder="1"/>
    <xf numFmtId="166" fontId="4" fillId="0" borderId="1" xfId="2" applyNumberFormat="1" applyFont="1" applyFill="1" applyBorder="1"/>
    <xf numFmtId="166" fontId="0" fillId="0" borderId="0" xfId="2" applyNumberFormat="1" applyFont="1" applyFill="1"/>
    <xf numFmtId="166" fontId="0" fillId="0" borderId="0" xfId="13" applyNumberFormat="1" applyFont="1"/>
    <xf numFmtId="166" fontId="0" fillId="0" borderId="1" xfId="13" applyNumberFormat="1" applyFont="1" applyBorder="1"/>
    <xf numFmtId="166" fontId="4" fillId="0" borderId="1" xfId="6" applyNumberFormat="1" applyBorder="1"/>
    <xf numFmtId="166" fontId="0" fillId="0" borderId="1" xfId="2" applyNumberFormat="1" applyFont="1" applyBorder="1"/>
    <xf numFmtId="0" fontId="4" fillId="2" borderId="0" xfId="6" applyFill="1"/>
    <xf numFmtId="9" fontId="4" fillId="0" borderId="0" xfId="10" applyFont="1" applyFill="1" applyBorder="1" applyAlignment="1">
      <alignment horizontal="right"/>
    </xf>
    <xf numFmtId="0" fontId="4" fillId="2" borderId="2" xfId="6" applyFill="1" applyBorder="1"/>
    <xf numFmtId="166" fontId="8" fillId="2" borderId="2" xfId="4" applyNumberFormat="1" applyFont="1" applyFill="1" applyBorder="1"/>
    <xf numFmtId="0" fontId="4" fillId="2" borderId="2" xfId="6" applyFill="1" applyBorder="1" applyAlignment="1">
      <alignment horizontal="left"/>
    </xf>
    <xf numFmtId="3" fontId="8" fillId="2" borderId="2" xfId="2" applyNumberFormat="1" applyFont="1" applyFill="1" applyBorder="1"/>
    <xf numFmtId="3" fontId="8" fillId="2" borderId="2" xfId="1" applyNumberFormat="1" applyFont="1" applyFill="1" applyBorder="1"/>
    <xf numFmtId="3" fontId="4" fillId="2" borderId="2" xfId="6" applyNumberFormat="1" applyFill="1" applyBorder="1"/>
    <xf numFmtId="166" fontId="8" fillId="2" borderId="2" xfId="1" applyNumberFormat="1" applyFont="1" applyFill="1" applyBorder="1"/>
    <xf numFmtId="167" fontId="9" fillId="0" borderId="0" xfId="1" applyNumberFormat="1" applyFont="1"/>
    <xf numFmtId="168" fontId="10" fillId="0" borderId="0" xfId="1" applyNumberFormat="1" applyFont="1" applyFill="1"/>
    <xf numFmtId="3" fontId="4" fillId="0" borderId="0" xfId="2" applyNumberFormat="1" applyFont="1" applyFill="1"/>
    <xf numFmtId="165" fontId="4" fillId="0" borderId="0" xfId="1" applyFont="1"/>
    <xf numFmtId="3" fontId="3" fillId="0" borderId="0" xfId="1" applyNumberFormat="1" applyFont="1" applyFill="1"/>
    <xf numFmtId="3" fontId="4" fillId="0" borderId="0" xfId="1" applyNumberFormat="1" applyFont="1" applyFill="1"/>
    <xf numFmtId="49" fontId="4" fillId="2" borderId="2" xfId="6" applyNumberFormat="1" applyFill="1" applyBorder="1"/>
    <xf numFmtId="49" fontId="4" fillId="0" borderId="0" xfId="6" applyNumberFormat="1"/>
    <xf numFmtId="49" fontId="0" fillId="0" borderId="0" xfId="0" applyNumberFormat="1"/>
    <xf numFmtId="171" fontId="9" fillId="0" borderId="0" xfId="7" applyNumberFormat="1" applyFont="1" applyBorder="1"/>
    <xf numFmtId="171" fontId="9" fillId="2" borderId="0" xfId="0" applyNumberFormat="1" applyFont="1" applyFill="1"/>
    <xf numFmtId="171" fontId="9" fillId="2" borderId="1" xfId="0" applyNumberFormat="1" applyFont="1" applyFill="1" applyBorder="1"/>
    <xf numFmtId="168" fontId="9" fillId="0" borderId="1" xfId="1" applyNumberFormat="1" applyFont="1" applyFill="1" applyBorder="1"/>
    <xf numFmtId="168" fontId="9" fillId="0" borderId="0" xfId="1" applyNumberFormat="1" applyFont="1" applyFill="1"/>
    <xf numFmtId="0" fontId="13" fillId="4" borderId="6" xfId="14" applyFont="1" applyFill="1" applyBorder="1"/>
    <xf numFmtId="0" fontId="13" fillId="4" borderId="8" xfId="14" applyFont="1" applyFill="1" applyBorder="1"/>
    <xf numFmtId="0" fontId="13" fillId="4" borderId="0" xfId="14" applyFont="1" applyFill="1"/>
    <xf numFmtId="0" fontId="13" fillId="4" borderId="13" xfId="14" applyFont="1" applyFill="1" applyBorder="1"/>
    <xf numFmtId="0" fontId="13" fillId="4" borderId="14" xfId="14" applyFont="1" applyFill="1" applyBorder="1"/>
    <xf numFmtId="172" fontId="13" fillId="4" borderId="13" xfId="14" applyNumberFormat="1" applyFont="1" applyFill="1" applyBorder="1"/>
    <xf numFmtId="0" fontId="12" fillId="4" borderId="11" xfId="14" applyFont="1" applyFill="1" applyBorder="1"/>
    <xf numFmtId="0" fontId="12" fillId="4" borderId="15" xfId="14" applyFont="1" applyFill="1" applyBorder="1"/>
    <xf numFmtId="172" fontId="12" fillId="4" borderId="12" xfId="14" applyNumberFormat="1" applyFont="1" applyFill="1" applyBorder="1"/>
    <xf numFmtId="0" fontId="12" fillId="4" borderId="14" xfId="14" applyFont="1" applyFill="1" applyBorder="1"/>
    <xf numFmtId="0" fontId="12" fillId="4" borderId="0" xfId="14" applyFont="1" applyFill="1"/>
    <xf numFmtId="172" fontId="12" fillId="4" borderId="13" xfId="14" applyNumberFormat="1" applyFont="1" applyFill="1" applyBorder="1"/>
    <xf numFmtId="0" fontId="12" fillId="0" borderId="14" xfId="14" applyFont="1" applyBorder="1"/>
    <xf numFmtId="0" fontId="12" fillId="0" borderId="0" xfId="14" applyFont="1"/>
    <xf numFmtId="172" fontId="12" fillId="0" borderId="13" xfId="14" applyNumberFormat="1" applyFont="1" applyBorder="1"/>
    <xf numFmtId="0" fontId="4" fillId="0" borderId="14" xfId="14" applyFont="1" applyBorder="1"/>
    <xf numFmtId="0" fontId="13" fillId="0" borderId="0" xfId="14" applyFont="1"/>
    <xf numFmtId="0" fontId="13" fillId="0" borderId="13" xfId="14" applyFont="1" applyBorder="1"/>
    <xf numFmtId="0" fontId="13" fillId="3" borderId="11" xfId="14" applyFont="1" applyFill="1" applyBorder="1"/>
    <xf numFmtId="0" fontId="13" fillId="3" borderId="15" xfId="14" applyFont="1" applyFill="1" applyBorder="1"/>
    <xf numFmtId="0" fontId="13" fillId="0" borderId="15" xfId="14" applyFont="1" applyBorder="1" applyAlignment="1">
      <alignment horizontal="right"/>
    </xf>
    <xf numFmtId="0" fontId="13" fillId="0" borderId="12" xfId="14" applyFont="1" applyBorder="1"/>
    <xf numFmtId="0" fontId="4" fillId="3" borderId="6" xfId="0" applyFont="1" applyFill="1" applyBorder="1"/>
    <xf numFmtId="0" fontId="13" fillId="4" borderId="9" xfId="14" applyFont="1" applyFill="1" applyBorder="1"/>
    <xf numFmtId="0" fontId="13" fillId="4" borderId="5" xfId="14" applyFont="1" applyFill="1" applyBorder="1"/>
    <xf numFmtId="0" fontId="13" fillId="4" borderId="10" xfId="14" applyFont="1" applyFill="1" applyBorder="1"/>
    <xf numFmtId="0" fontId="4" fillId="0" borderId="0" xfId="0" applyFont="1" applyAlignment="1">
      <alignment wrapText="1"/>
    </xf>
    <xf numFmtId="0" fontId="14" fillId="4" borderId="7" xfId="14" applyFont="1" applyFill="1" applyBorder="1"/>
    <xf numFmtId="0" fontId="14" fillId="4" borderId="9" xfId="14" applyFont="1" applyFill="1" applyBorder="1"/>
    <xf numFmtId="0" fontId="14" fillId="4" borderId="0" xfId="14" applyFont="1" applyFill="1"/>
    <xf numFmtId="0" fontId="4" fillId="4" borderId="0" xfId="0" applyFont="1" applyFill="1"/>
    <xf numFmtId="0" fontId="18" fillId="4" borderId="14" xfId="14" applyFont="1" applyFill="1" applyBorder="1"/>
    <xf numFmtId="2" fontId="13" fillId="4" borderId="13" xfId="14" applyNumberFormat="1" applyFont="1" applyFill="1" applyBorder="1"/>
    <xf numFmtId="0" fontId="17" fillId="4" borderId="14" xfId="14" applyFont="1" applyFill="1" applyBorder="1" applyAlignment="1">
      <alignment wrapText="1"/>
    </xf>
    <xf numFmtId="0" fontId="4" fillId="4" borderId="0" xfId="0" applyFont="1" applyFill="1" applyAlignment="1">
      <alignment wrapText="1"/>
    </xf>
    <xf numFmtId="0" fontId="4" fillId="4" borderId="0" xfId="0" applyFont="1" applyFill="1" applyAlignment="1">
      <alignment horizontal="right" wrapText="1"/>
    </xf>
    <xf numFmtId="0" fontId="4" fillId="4" borderId="13" xfId="0" applyFont="1" applyFill="1" applyBorder="1" applyAlignment="1">
      <alignment horizontal="right" wrapText="1"/>
    </xf>
    <xf numFmtId="0" fontId="17" fillId="4" borderId="14" xfId="14" applyFont="1" applyFill="1" applyBorder="1"/>
    <xf numFmtId="0" fontId="4" fillId="4" borderId="0" xfId="0" applyFont="1" applyFill="1" applyAlignment="1">
      <alignment horizontal="right"/>
    </xf>
    <xf numFmtId="0" fontId="4" fillId="4" borderId="13" xfId="0" applyFont="1" applyFill="1" applyBorder="1" applyAlignment="1">
      <alignment horizontal="right"/>
    </xf>
    <xf numFmtId="0" fontId="16" fillId="4" borderId="14" xfId="0" applyFont="1" applyFill="1" applyBorder="1"/>
    <xf numFmtId="0" fontId="4" fillId="4" borderId="13" xfId="0" applyFont="1" applyFill="1" applyBorder="1"/>
    <xf numFmtId="0" fontId="4" fillId="4" borderId="14" xfId="0" applyFont="1" applyFill="1" applyBorder="1"/>
    <xf numFmtId="3" fontId="4" fillId="4" borderId="0" xfId="0" applyNumberFormat="1" applyFont="1" applyFill="1"/>
    <xf numFmtId="10" fontId="4" fillId="4" borderId="0" xfId="0" applyNumberFormat="1" applyFont="1" applyFill="1"/>
    <xf numFmtId="169" fontId="4" fillId="4" borderId="0" xfId="0" applyNumberFormat="1" applyFont="1" applyFill="1"/>
    <xf numFmtId="165" fontId="4" fillId="4" borderId="0" xfId="1" applyFont="1" applyFill="1" applyBorder="1"/>
    <xf numFmtId="0" fontId="14" fillId="4" borderId="14" xfId="14" applyFont="1" applyFill="1" applyBorder="1"/>
    <xf numFmtId="0" fontId="19" fillId="3" borderId="7" xfId="14" applyFont="1" applyFill="1" applyBorder="1"/>
    <xf numFmtId="0" fontId="15" fillId="3" borderId="8" xfId="0" applyFont="1" applyFill="1" applyBorder="1"/>
    <xf numFmtId="0" fontId="3" fillId="0" borderId="0" xfId="0" applyFont="1" applyAlignment="1">
      <alignment wrapText="1"/>
    </xf>
    <xf numFmtId="0" fontId="0" fillId="2" borderId="0" xfId="0" applyFill="1"/>
    <xf numFmtId="0" fontId="0" fillId="2" borderId="0" xfId="0" applyFill="1" applyAlignment="1">
      <alignment horizontal="right"/>
    </xf>
    <xf numFmtId="167" fontId="4" fillId="2" borderId="0" xfId="11" applyNumberFormat="1" applyFont="1" applyFill="1" applyBorder="1"/>
    <xf numFmtId="174" fontId="4" fillId="0" borderId="0" xfId="6" applyNumberFormat="1"/>
    <xf numFmtId="166" fontId="0" fillId="0" borderId="0" xfId="2" applyNumberFormat="1" applyFont="1" applyFill="1" applyBorder="1"/>
    <xf numFmtId="166" fontId="4" fillId="0" borderId="0" xfId="2" applyNumberFormat="1" applyFont="1" applyFill="1" applyBorder="1"/>
    <xf numFmtId="166" fontId="0" fillId="0" borderId="0" xfId="0" applyNumberFormat="1"/>
    <xf numFmtId="166" fontId="0" fillId="0" borderId="0" xfId="1" applyNumberFormat="1" applyFont="1" applyBorder="1"/>
    <xf numFmtId="167" fontId="14" fillId="4" borderId="0" xfId="1" applyNumberFormat="1" applyFont="1" applyFill="1" applyBorder="1"/>
    <xf numFmtId="173" fontId="14" fillId="4" borderId="0" xfId="14" applyNumberFormat="1" applyFont="1" applyFill="1"/>
    <xf numFmtId="172" fontId="14" fillId="4" borderId="13" xfId="15" applyNumberFormat="1" applyFont="1" applyFill="1" applyBorder="1"/>
    <xf numFmtId="0" fontId="4" fillId="4" borderId="14" xfId="14" applyFont="1" applyFill="1" applyBorder="1"/>
    <xf numFmtId="167" fontId="14" fillId="4" borderId="0" xfId="14" applyNumberFormat="1" applyFont="1" applyFill="1"/>
    <xf numFmtId="0" fontId="10" fillId="4" borderId="16" xfId="0" applyFont="1" applyFill="1" applyBorder="1"/>
    <xf numFmtId="0" fontId="10" fillId="4" borderId="1" xfId="0" applyFont="1" applyFill="1" applyBorder="1"/>
    <xf numFmtId="167" fontId="10" fillId="4" borderId="1" xfId="1" applyNumberFormat="1" applyFont="1" applyFill="1" applyBorder="1"/>
    <xf numFmtId="167" fontId="10" fillId="4" borderId="17" xfId="1" applyNumberFormat="1" applyFont="1" applyFill="1" applyBorder="1"/>
    <xf numFmtId="0" fontId="10" fillId="4" borderId="7" xfId="0" applyFont="1" applyFill="1" applyBorder="1"/>
    <xf numFmtId="0" fontId="10" fillId="4" borderId="6" xfId="0" applyFont="1" applyFill="1" applyBorder="1" applyAlignment="1">
      <alignment horizontal="right"/>
    </xf>
    <xf numFmtId="167" fontId="10" fillId="4" borderId="6" xfId="1" applyNumberFormat="1" applyFont="1" applyFill="1" applyBorder="1"/>
    <xf numFmtId="173" fontId="10" fillId="4" borderId="6" xfId="1" applyNumberFormat="1" applyFont="1" applyFill="1" applyBorder="1"/>
    <xf numFmtId="167" fontId="10" fillId="4" borderId="8" xfId="1" applyNumberFormat="1" applyFont="1" applyFill="1" applyBorder="1"/>
    <xf numFmtId="0" fontId="10" fillId="4" borderId="18" xfId="0" applyFont="1" applyFill="1" applyBorder="1"/>
    <xf numFmtId="0" fontId="10" fillId="4" borderId="4" xfId="0" applyFont="1" applyFill="1" applyBorder="1" applyAlignment="1">
      <alignment horizontal="right"/>
    </xf>
    <xf numFmtId="167" fontId="10" fillId="4" borderId="4" xfId="1" applyNumberFormat="1" applyFont="1" applyFill="1" applyBorder="1"/>
    <xf numFmtId="173" fontId="10" fillId="4" borderId="4" xfId="1" applyNumberFormat="1" applyFont="1" applyFill="1" applyBorder="1"/>
    <xf numFmtId="167" fontId="10" fillId="4" borderId="19" xfId="1" applyNumberFormat="1" applyFont="1" applyFill="1" applyBorder="1"/>
    <xf numFmtId="167" fontId="0" fillId="0" borderId="0" xfId="1" applyNumberFormat="1" applyFont="1" applyFill="1" applyBorder="1"/>
    <xf numFmtId="0" fontId="0" fillId="0" borderId="20" xfId="0" applyBorder="1" applyAlignment="1">
      <alignment horizontal="right"/>
    </xf>
    <xf numFmtId="0" fontId="0" fillId="0" borderId="20" xfId="0" applyBorder="1"/>
    <xf numFmtId="167" fontId="9" fillId="0" borderId="0" xfId="1" applyNumberFormat="1" applyFont="1" applyFill="1" applyBorder="1"/>
    <xf numFmtId="3" fontId="4" fillId="2" borderId="0" xfId="1" applyNumberFormat="1" applyFont="1" applyFill="1" applyBorder="1"/>
    <xf numFmtId="0" fontId="2" fillId="0" borderId="0" xfId="6" applyFont="1"/>
    <xf numFmtId="0" fontId="9" fillId="0" borderId="0" xfId="0" quotePrefix="1" applyFont="1" applyAlignment="1">
      <alignment horizontal="right"/>
    </xf>
    <xf numFmtId="0" fontId="12" fillId="2" borderId="11" xfId="14" applyFont="1" applyFill="1" applyBorder="1"/>
    <xf numFmtId="0" fontId="13" fillId="2" borderId="12" xfId="14" applyFont="1" applyFill="1" applyBorder="1"/>
    <xf numFmtId="2" fontId="13" fillId="2" borderId="2" xfId="14" applyNumberFormat="1" applyFont="1" applyFill="1" applyBorder="1"/>
    <xf numFmtId="0" fontId="13" fillId="2" borderId="2" xfId="14" applyFont="1" applyFill="1" applyBorder="1"/>
    <xf numFmtId="49" fontId="2" fillId="0" borderId="0" xfId="6" applyNumberFormat="1" applyFont="1" applyAlignment="1">
      <alignment horizontal="left"/>
    </xf>
    <xf numFmtId="0" fontId="2" fillId="0" borderId="0" xfId="6" applyFont="1" applyAlignment="1">
      <alignment horizontal="left"/>
    </xf>
    <xf numFmtId="167" fontId="2" fillId="0" borderId="0" xfId="1" applyNumberFormat="1" applyFont="1" applyFill="1"/>
    <xf numFmtId="49" fontId="2" fillId="2" borderId="2" xfId="6" applyNumberFormat="1" applyFont="1" applyFill="1" applyBorder="1" applyAlignment="1">
      <alignment horizontal="left"/>
    </xf>
    <xf numFmtId="0" fontId="2" fillId="2" borderId="2" xfId="6" applyFont="1" applyFill="1" applyBorder="1" applyAlignment="1">
      <alignment horizontal="left"/>
    </xf>
    <xf numFmtId="3" fontId="2" fillId="2" borderId="2" xfId="2" applyNumberFormat="1" applyFont="1" applyFill="1" applyBorder="1"/>
    <xf numFmtId="3" fontId="2" fillId="2" borderId="2" xfId="1" applyNumberFormat="1" applyFont="1" applyFill="1" applyBorder="1"/>
    <xf numFmtId="167" fontId="2" fillId="2" borderId="2" xfId="1" applyNumberFormat="1" applyFont="1" applyFill="1" applyBorder="1"/>
    <xf numFmtId="3" fontId="2" fillId="0" borderId="0" xfId="1" applyNumberFormat="1" applyFont="1" applyFill="1"/>
    <xf numFmtId="167" fontId="2" fillId="0" borderId="0" xfId="1" applyNumberFormat="1" applyFont="1"/>
    <xf numFmtId="167" fontId="2" fillId="2" borderId="2" xfId="1" quotePrefix="1" applyNumberFormat="1" applyFont="1" applyFill="1" applyBorder="1"/>
    <xf numFmtId="3" fontId="2" fillId="0" borderId="0" xfId="1" applyNumberFormat="1" applyFont="1"/>
    <xf numFmtId="0" fontId="0" fillId="0" borderId="0" xfId="0" pivotButton="1"/>
    <xf numFmtId="0" fontId="0" fillId="0" borderId="0" xfId="0" applyAlignment="1">
      <alignment horizontal="left"/>
    </xf>
    <xf numFmtId="3" fontId="0" fillId="0" borderId="0" xfId="0" applyNumberFormat="1"/>
    <xf numFmtId="49" fontId="2" fillId="2" borderId="2" xfId="6" applyNumberFormat="1" applyFont="1" applyFill="1" applyBorder="1"/>
    <xf numFmtId="167" fontId="2" fillId="2" borderId="0" xfId="11" applyNumberFormat="1" applyFont="1" applyFill="1" applyBorder="1"/>
    <xf numFmtId="0" fontId="23" fillId="0" borderId="0" xfId="0" applyFont="1" applyAlignment="1">
      <alignment vertical="center"/>
    </xf>
    <xf numFmtId="0" fontId="12" fillId="0" borderId="21" xfId="0" applyFont="1" applyBorder="1"/>
    <xf numFmtId="0" fontId="9" fillId="0" borderId="21" xfId="0" applyFont="1" applyBorder="1"/>
    <xf numFmtId="3" fontId="9" fillId="0" borderId="21" xfId="0" applyNumberFormat="1" applyFont="1" applyBorder="1"/>
    <xf numFmtId="0" fontId="0" fillId="0" borderId="0" xfId="1" applyNumberFormat="1" applyFont="1" applyFill="1"/>
    <xf numFmtId="173" fontId="24" fillId="4" borderId="1" xfId="1" applyNumberFormat="1" applyFont="1" applyFill="1" applyBorder="1"/>
    <xf numFmtId="0" fontId="2" fillId="0" borderId="0" xfId="0" applyFont="1"/>
    <xf numFmtId="0" fontId="25" fillId="0" borderId="0" xfId="0" applyFont="1"/>
    <xf numFmtId="0" fontId="25" fillId="4" borderId="14" xfId="14" applyFont="1" applyFill="1" applyBorder="1"/>
    <xf numFmtId="0" fontId="25" fillId="4" borderId="14" xfId="14" quotePrefix="1" applyFont="1" applyFill="1" applyBorder="1"/>
    <xf numFmtId="167" fontId="13" fillId="4" borderId="0" xfId="1" applyNumberFormat="1" applyFont="1" applyFill="1" applyBorder="1"/>
    <xf numFmtId="0" fontId="25" fillId="4" borderId="14" xfId="0" quotePrefix="1" applyFont="1" applyFill="1" applyBorder="1"/>
    <xf numFmtId="14" fontId="0" fillId="0" borderId="0" xfId="0" applyNumberFormat="1"/>
    <xf numFmtId="0" fontId="28" fillId="0" borderId="0" xfId="0" applyFont="1"/>
    <xf numFmtId="0" fontId="25" fillId="0" borderId="0" xfId="6" applyFont="1"/>
    <xf numFmtId="0" fontId="29" fillId="0" borderId="0" xfId="0" applyFont="1"/>
    <xf numFmtId="0" fontId="30" fillId="0" borderId="0" xfId="6" applyFont="1"/>
    <xf numFmtId="0" fontId="9" fillId="0" borderId="22" xfId="0" applyFont="1" applyBorder="1"/>
    <xf numFmtId="0" fontId="9" fillId="0" borderId="23" xfId="0" applyFont="1" applyBorder="1"/>
    <xf numFmtId="0" fontId="9" fillId="0" borderId="24" xfId="0" applyFont="1" applyBorder="1"/>
    <xf numFmtId="0" fontId="31" fillId="0" borderId="25" xfId="17" applyBorder="1"/>
    <xf numFmtId="0" fontId="9" fillId="0" borderId="26" xfId="0" applyFont="1" applyBorder="1"/>
    <xf numFmtId="0" fontId="9" fillId="0" borderId="27" xfId="0" applyFont="1" applyBorder="1"/>
    <xf numFmtId="0" fontId="9" fillId="0" borderId="28" xfId="0" applyFont="1" applyBorder="1"/>
    <xf numFmtId="0" fontId="24" fillId="0" borderId="0" xfId="0" applyFont="1"/>
    <xf numFmtId="0" fontId="31" fillId="0" borderId="0" xfId="17" applyFill="1"/>
    <xf numFmtId="0" fontId="0" fillId="0" borderId="5" xfId="0" applyBorder="1"/>
    <xf numFmtId="0" fontId="25" fillId="0" borderId="5" xfId="0" applyFont="1" applyBorder="1"/>
    <xf numFmtId="0" fontId="12" fillId="5" borderId="0" xfId="0" applyFont="1" applyFill="1"/>
    <xf numFmtId="3" fontId="9" fillId="5" borderId="0" xfId="0" applyNumberFormat="1" applyFont="1" applyFill="1"/>
    <xf numFmtId="0" fontId="9" fillId="5" borderId="0" xfId="0" applyFont="1" applyFill="1"/>
    <xf numFmtId="168" fontId="9" fillId="5" borderId="0" xfId="1" applyNumberFormat="1" applyFont="1" applyFill="1"/>
    <xf numFmtId="0" fontId="9" fillId="5" borderId="1" xfId="0" applyFont="1" applyFill="1" applyBorder="1"/>
    <xf numFmtId="168" fontId="9" fillId="5" borderId="1" xfId="1" applyNumberFormat="1" applyFont="1" applyFill="1" applyBorder="1"/>
    <xf numFmtId="0" fontId="9" fillId="6" borderId="0" xfId="0" applyFont="1" applyFill="1"/>
    <xf numFmtId="0" fontId="3" fillId="6" borderId="0" xfId="0" applyFont="1" applyFill="1"/>
    <xf numFmtId="167" fontId="6" fillId="6" borderId="0" xfId="1" applyNumberFormat="1" applyFont="1" applyFill="1"/>
    <xf numFmtId="167" fontId="0" fillId="6" borderId="0" xfId="1" applyNumberFormat="1" applyFont="1" applyFill="1"/>
    <xf numFmtId="0" fontId="4" fillId="6" borderId="0" xfId="6" applyFill="1"/>
    <xf numFmtId="0" fontId="32" fillId="0" borderId="0" xfId="0" applyFont="1"/>
    <xf numFmtId="0" fontId="10" fillId="0" borderId="5" xfId="0" applyFont="1" applyBorder="1"/>
    <xf numFmtId="0" fontId="9" fillId="0" borderId="5" xfId="0" applyFont="1" applyBorder="1"/>
    <xf numFmtId="167" fontId="9" fillId="0" borderId="5" xfId="1" applyNumberFormat="1" applyFont="1" applyFill="1" applyBorder="1"/>
    <xf numFmtId="0" fontId="33" fillId="0" borderId="0" xfId="0" applyFont="1"/>
    <xf numFmtId="0" fontId="3" fillId="0" borderId="13" xfId="0" applyFont="1" applyBorder="1" applyAlignment="1">
      <alignment wrapText="1"/>
    </xf>
    <xf numFmtId="0" fontId="0" fillId="2" borderId="13" xfId="0" applyFill="1" applyBorder="1"/>
    <xf numFmtId="167" fontId="0" fillId="0" borderId="13" xfId="1" applyNumberFormat="1" applyFont="1" applyFill="1" applyBorder="1"/>
    <xf numFmtId="167" fontId="0" fillId="0" borderId="13" xfId="0" applyNumberFormat="1" applyBorder="1"/>
    <xf numFmtId="0" fontId="2" fillId="0" borderId="20" xfId="0" applyFont="1" applyBorder="1"/>
    <xf numFmtId="0" fontId="34" fillId="0" borderId="0" xfId="0" applyFont="1"/>
    <xf numFmtId="0" fontId="35" fillId="0" borderId="0" xfId="17" applyFont="1"/>
    <xf numFmtId="167" fontId="25" fillId="0" borderId="5" xfId="0" applyNumberFormat="1" applyFont="1" applyBorder="1"/>
    <xf numFmtId="9" fontId="9" fillId="2" borderId="29" xfId="0" applyNumberFormat="1" applyFont="1" applyFill="1" applyBorder="1" applyAlignment="1">
      <alignment horizontal="right"/>
    </xf>
    <xf numFmtId="10" fontId="9" fillId="2" borderId="30" xfId="0" applyNumberFormat="1" applyFont="1" applyFill="1" applyBorder="1" applyAlignment="1">
      <alignment horizontal="right"/>
    </xf>
    <xf numFmtId="0" fontId="2" fillId="0" borderId="0" xfId="6" applyFont="1" applyAlignment="1">
      <alignment vertical="center" wrapText="1"/>
    </xf>
    <xf numFmtId="0" fontId="31" fillId="0" borderId="0" xfId="17" applyFill="1" applyAlignment="1">
      <alignment vertical="center"/>
    </xf>
    <xf numFmtId="0" fontId="3" fillId="7" borderId="2" xfId="6" applyFont="1" applyFill="1" applyBorder="1" applyAlignment="1">
      <alignment horizontal="right" wrapText="1"/>
    </xf>
    <xf numFmtId="0" fontId="3" fillId="7" borderId="0" xfId="6" applyFont="1" applyFill="1" applyAlignment="1">
      <alignment wrapText="1"/>
    </xf>
    <xf numFmtId="167" fontId="0" fillId="7" borderId="0" xfId="13" applyNumberFormat="1" applyFont="1" applyFill="1"/>
    <xf numFmtId="0" fontId="2" fillId="0" borderId="1" xfId="6" applyFont="1" applyBorder="1"/>
    <xf numFmtId="9" fontId="9" fillId="0" borderId="0" xfId="0" applyNumberFormat="1" applyFont="1" applyAlignment="1">
      <alignment horizontal="right"/>
    </xf>
    <xf numFmtId="10" fontId="9" fillId="0" borderId="0" xfId="0" applyNumberFormat="1" applyFont="1" applyAlignment="1">
      <alignment horizontal="right"/>
    </xf>
    <xf numFmtId="0" fontId="36" fillId="0" borderId="0" xfId="17" applyFont="1"/>
    <xf numFmtId="0" fontId="31" fillId="0" borderId="0" xfId="17"/>
  </cellXfs>
  <cellStyles count="18">
    <cellStyle name="Hyperkobling" xfId="17" builtinId="8"/>
    <cellStyle name="Komma" xfId="1" builtinId="3"/>
    <cellStyle name="Komma 2" xfId="2" xr:uid="{00000000-0005-0000-0000-000002000000}"/>
    <cellStyle name="Komma 3" xfId="3" xr:uid="{00000000-0005-0000-0000-000003000000}"/>
    <cellStyle name="Komma 3 2" xfId="4" xr:uid="{00000000-0005-0000-0000-000004000000}"/>
    <cellStyle name="Komma 4" xfId="15" xr:uid="{00000000-0005-0000-0000-000005000000}"/>
    <cellStyle name="Normal" xfId="0" builtinId="0"/>
    <cellStyle name="Normal 2" xfId="5" xr:uid="{00000000-0005-0000-0000-000007000000}"/>
    <cellStyle name="Normal 3" xfId="6" xr:uid="{00000000-0005-0000-0000-000008000000}"/>
    <cellStyle name="Normal 4" xfId="14" xr:uid="{00000000-0005-0000-0000-000009000000}"/>
    <cellStyle name="Normal 5" xfId="16" xr:uid="{00000000-0005-0000-0000-00000A000000}"/>
    <cellStyle name="Prosent" xfId="7" builtinId="5"/>
    <cellStyle name="Prosent 2" xfId="8" xr:uid="{00000000-0005-0000-0000-00000C000000}"/>
    <cellStyle name="Prosent 3" xfId="9" xr:uid="{00000000-0005-0000-0000-00000D000000}"/>
    <cellStyle name="Prosent 3 2" xfId="10" xr:uid="{00000000-0005-0000-0000-00000E000000}"/>
    <cellStyle name="Tusenskille 2" xfId="11" xr:uid="{00000000-0005-0000-0000-00000F000000}"/>
    <cellStyle name="Tusenskille 3" xfId="12" xr:uid="{00000000-0005-0000-0000-000010000000}"/>
    <cellStyle name="Tusenskille 3 2" xfId="13" xr:uid="{00000000-0005-0000-0000-000011000000}"/>
  </cellStyles>
  <dxfs count="15">
    <dxf>
      <numFmt numFmtId="3" formatCode="#,##0"/>
    </dxf>
    <dxf>
      <numFmt numFmtId="3" formatCode="#,##0"/>
    </dxf>
    <dxf>
      <numFmt numFmtId="3" formatCode="#,##0"/>
    </dxf>
    <dxf>
      <numFmt numFmtId="166" formatCode="_(* #,##0.0_);_(* \(#,##0.0\);_(* &quot;-&quot;??_);_(@_)"/>
    </dxf>
    <dxf>
      <numFmt numFmtId="166" formatCode="_(* #,##0.0_);_(* \(#,##0.0\);_(* &quot;-&quot;??_);_(@_)"/>
    </dxf>
    <dxf>
      <numFmt numFmtId="166" formatCode="_(* #,##0.0_);_(* \(#,##0.0\);_(* &quot;-&quot;??_);_(@_)"/>
    </dxf>
    <dxf>
      <numFmt numFmtId="3" formatCode="#,##0"/>
    </dxf>
    <dxf>
      <numFmt numFmtId="3" formatCode="#,##0"/>
    </dxf>
    <dxf>
      <numFmt numFmtId="3" formatCode="#,##0"/>
    </dxf>
    <dxf>
      <numFmt numFmtId="3" formatCode="#,##0"/>
    </dxf>
    <dxf>
      <numFmt numFmtId="167" formatCode="_(* #,##0_);_(* \(#,##0\);_(* &quot;-&quot;??_);_(@_)"/>
    </dxf>
    <dxf>
      <numFmt numFmtId="3" formatCode="#,##0"/>
    </dxf>
    <dxf>
      <numFmt numFmtId="167" formatCode="_(* #,##0_);_(* \(#,##0\);_(* &quot;-&quot;??_);_(@_)"/>
    </dxf>
    <dxf>
      <numFmt numFmtId="166" formatCode="_(* #,##0.0_);_(* \(#,##0.0\);_(* &quot;-&quot;??_);_(@_)"/>
    </dxf>
    <dxf>
      <numFmt numFmtId="165" formatCode="_(* #,##0.00_);_(* \(#,##0.00\);_(*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640080</xdr:colOff>
      <xdr:row>147</xdr:row>
      <xdr:rowOff>160021</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0" y="167640"/>
          <a:ext cx="10942320" cy="2480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Dette er en veileder. </a:t>
          </a:r>
          <a:r>
            <a:rPr lang="nb-NO" sz="1100" baseline="0">
              <a:solidFill>
                <a:schemeClr val="dk1"/>
              </a:solidFill>
              <a:effectLst/>
              <a:latin typeface="+mn-lt"/>
              <a:ea typeface="+mn-ea"/>
              <a:cs typeface="+mn-cs"/>
            </a:rPr>
            <a:t>Kommunen velger selv om veilederen skal brukes.</a:t>
          </a:r>
          <a:r>
            <a:rPr lang="nb-NO" sz="1100" baseline="0"/>
            <a:t> Den er basert på Forskrift om tildeling av tilskudd til private barnehager av 9.10.2015, nr 1166 og Kostraveilederen fra KDD. </a:t>
          </a:r>
        </a:p>
        <a:p>
          <a:endParaRPr lang="nb-NO" sz="1100" baseline="0"/>
        </a:p>
        <a:p>
          <a:endParaRPr lang="nb-NO" sz="1100" baseline="0"/>
        </a:p>
        <a:p>
          <a:r>
            <a:rPr lang="nb-NO" sz="1100" b="1" baseline="0"/>
            <a:t>Veilederen er oppdatert pr: 16.05.2022</a:t>
          </a:r>
        </a:p>
        <a:p>
          <a:endParaRPr lang="nb-NO" sz="1100"/>
        </a:p>
        <a:p>
          <a:r>
            <a:rPr lang="nb-NO" sz="1100" b="1"/>
            <a:t>Tilskuddsberegning-modellen</a:t>
          </a:r>
        </a:p>
        <a:p>
          <a:r>
            <a:rPr lang="nb-NO" sz="1100"/>
            <a:t>Modellen beregner tilskudd til private barnehager på grunnlag av kommunal selvkost,</a:t>
          </a:r>
          <a:r>
            <a:rPr lang="nb-NO" sz="1100" baseline="0"/>
            <a:t> antall barn i kommunale barnehager, barnehagens byggeår og barnetall i private barnehager.  Modellen er tilpasset ordinære private barnehager. </a:t>
          </a:r>
        </a:p>
        <a:p>
          <a:endParaRPr lang="nb-NO" sz="1100" baseline="0"/>
        </a:p>
        <a:p>
          <a:r>
            <a:rPr lang="nb-NO" sz="1100" i="1" baseline="0"/>
            <a:t>For å beregne tilskudd til familiebarnehager</a:t>
          </a:r>
          <a:r>
            <a:rPr lang="nb-NO" sz="1100" baseline="0"/>
            <a:t>: bytt ut vekten for små barn til 1,25 og velg riktige satser for kapitaltilskudd.  </a:t>
          </a:r>
        </a:p>
        <a:p>
          <a:endParaRPr lang="nb-NO" sz="1100" baseline="0"/>
        </a:p>
        <a:p>
          <a:r>
            <a:rPr lang="nb-NO" sz="1100" baseline="0"/>
            <a:t>Alle felter kommunen må fylle ut er merket med gult.  </a:t>
          </a:r>
        </a:p>
        <a:p>
          <a:endParaRPr lang="nb-NO" sz="1100" baseline="0"/>
        </a:p>
        <a:p>
          <a:r>
            <a:rPr lang="nb-NO" sz="1100" baseline="0"/>
            <a:t>Modellen </a:t>
          </a:r>
          <a:r>
            <a:rPr lang="nb-NO" sz="1100"/>
            <a:t>inneholder</a:t>
          </a:r>
          <a:r>
            <a:rPr lang="nb-NO" sz="1100" baseline="0"/>
            <a:t> ni ark:</a:t>
          </a:r>
        </a:p>
        <a:p>
          <a:endParaRPr lang="nb-NO" sz="1100" baseline="0"/>
        </a:p>
        <a:p>
          <a:r>
            <a:rPr lang="nb-NO" sz="1100" b="1" baseline="0"/>
            <a:t>1a og 1b. Årsmelding: </a:t>
          </a:r>
        </a:p>
        <a:p>
          <a:endParaRPr lang="nb-NO" sz="1100" b="1" baseline="0"/>
        </a:p>
        <a:p>
          <a:r>
            <a:rPr lang="nb-NO" sz="1100" baseline="0"/>
            <a:t>Her registreres årsmeldinger for alle kommunale barnehager. Modellen beregner antall heltidsbarn over tre år og under tre år ved årets start og slutt.  For årets start bruker vi årsmelding per 15.12 året før regnskapsåret. Årsmelding ved årets slutt er årsmeldingen per 15.12 i regnskapsåret. Sum heltidsbarn over og under 3 år overføres til ark 4 Selvkost. Ved nytt år endrer du årstallet øverst til venstre i regnearket (fødselsår for 0-åringer), så oppdateres alle årstall.</a:t>
          </a:r>
        </a:p>
        <a:p>
          <a:endParaRPr lang="nb-NO" sz="1100" baseline="0"/>
        </a:p>
        <a:p>
          <a:r>
            <a:rPr lang="nb-NO" sz="1100" i="1" baseline="0"/>
            <a:t>Kommuner som benytter seg av flere tellinger pr. år må dokumentere disse og gjøre tilpasninger av malen selv ved å lage flere arkfaner og endre formler som inneholder hhv. "7/12" (vår) og "5/12" (høst) i tråd med sin praksis. </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t>Årsverk per barnehage er nødvendig for å beregne nøkkeltall, spesielt pensjonsutgift per årsverk. Her registreres bemanning knyttet til Kostrafunksjon 201-Barnehager, såkalt "basisvirksomhet". </a:t>
          </a:r>
          <a:r>
            <a:rPr lang="nb-NO" sz="1100" baseline="0">
              <a:solidFill>
                <a:schemeClr val="dk1"/>
              </a:solidFill>
              <a:effectLst/>
              <a:latin typeface="+mn-lt"/>
              <a:ea typeface="+mn-ea"/>
              <a:cs typeface="+mn-cs"/>
            </a:rPr>
            <a:t>Data hentes fra barnehagenes årsmelding, kategoriene styrer, ped.ledere, fagarbeidere og assistenter, ikke  andre typer stillinger. </a:t>
          </a:r>
          <a:endParaRPr lang="nb-NO">
            <a:effectLst/>
          </a:endParaRPr>
        </a:p>
        <a:p>
          <a:r>
            <a:rPr lang="nb-NO" sz="1100" baseline="0"/>
            <a:t> Altså ikke  styrkingstiltak  (assistent til funksjonshemmede, støttepedagog, assistent minoriteter) eller støttepersonell (vaktmester, renholdere eller sekretærer).  </a:t>
          </a:r>
        </a:p>
        <a:p>
          <a:endParaRPr lang="nb-NO" sz="1100" baseline="0"/>
        </a:p>
        <a:p>
          <a:endParaRPr lang="nb-NO" sz="1100" baseline="0"/>
        </a:p>
        <a:p>
          <a:r>
            <a:rPr lang="nb-NO" sz="1100" b="1" baseline="0"/>
            <a:t>2  Økonomirapport funksjon 201 og  3. Økonomirapport funksjon 221: </a:t>
          </a:r>
        </a:p>
        <a:p>
          <a:endParaRPr lang="nb-NO" sz="1100" b="1" baseline="0"/>
        </a:p>
        <a:p>
          <a:pPr marL="0" marR="0" indent="0" defTabSz="914400" eaLnBrk="1" fontAlgn="auto" latinLnBrk="0" hangingPunct="1">
            <a:lnSpc>
              <a:spcPct val="100000"/>
            </a:lnSpc>
            <a:spcBef>
              <a:spcPts val="0"/>
            </a:spcBef>
            <a:spcAft>
              <a:spcPts val="0"/>
            </a:spcAft>
            <a:buClrTx/>
            <a:buSzTx/>
            <a:buFontTx/>
            <a:buNone/>
            <a:tabLst/>
            <a:defRPr/>
          </a:pPr>
          <a:r>
            <a:rPr lang="nb-NO" sz="1100"/>
            <a:t>Modellen  kobler</a:t>
          </a:r>
          <a:r>
            <a:rPr lang="nb-NO" sz="1100" baseline="0"/>
            <a:t> tilskuddsreglene til Kostrareglene. A</a:t>
          </a:r>
          <a:r>
            <a:rPr lang="nb-NO" sz="1100"/>
            <a:t>lle  relevante driftsutgifter i de kommunale barnehagene føres på funksjonene  201</a:t>
          </a:r>
          <a:r>
            <a:rPr lang="nb-NO" sz="1100" baseline="0"/>
            <a:t> Førskole (ordinært</a:t>
          </a:r>
          <a:r>
            <a:rPr lang="nb-NO" sz="1100"/>
            <a:t> tilbud) og 221 barnehagelokaler. Funksjon 211 - styrkingstiltak</a:t>
          </a:r>
          <a:r>
            <a:rPr lang="nb-NO" sz="1100" baseline="0"/>
            <a:t> omfatter tiltak for barn med spesielle behov og skal ikke inngå i selvkostberegningen. </a:t>
          </a:r>
          <a:endParaRPr lang="nb-NO" sz="1100"/>
        </a:p>
        <a:p>
          <a:pPr marL="0" marR="0" indent="0" defTabSz="914400" eaLnBrk="1" fontAlgn="auto" latinLnBrk="0" hangingPunct="1">
            <a:lnSpc>
              <a:spcPct val="100000"/>
            </a:lnSpc>
            <a:spcBef>
              <a:spcPts val="0"/>
            </a:spcBef>
            <a:spcAft>
              <a:spcPts val="0"/>
            </a:spcAft>
            <a:buClrTx/>
            <a:buSzTx/>
            <a:buFontTx/>
            <a:buNone/>
            <a:tabLst/>
            <a:defRPr/>
          </a:pPr>
          <a:endParaRPr lang="nb-NO" sz="1100"/>
        </a:p>
        <a:p>
          <a:pPr marL="0" marR="0" indent="0" defTabSz="914400" eaLnBrk="1" fontAlgn="auto" latinLnBrk="0" hangingPunct="1">
            <a:lnSpc>
              <a:spcPct val="100000"/>
            </a:lnSpc>
            <a:spcBef>
              <a:spcPts val="0"/>
            </a:spcBef>
            <a:spcAft>
              <a:spcPts val="0"/>
            </a:spcAft>
            <a:buClrTx/>
            <a:buSzTx/>
            <a:buFontTx/>
            <a:buNone/>
            <a:tabLst/>
            <a:defRPr/>
          </a:pPr>
          <a:r>
            <a:rPr lang="nb-NO" sz="1100"/>
            <a:t>I ark 2 og 3 skal det ligge en rapport</a:t>
          </a:r>
          <a:r>
            <a:rPr lang="nb-NO" sz="1100" baseline="0"/>
            <a:t> </a:t>
          </a:r>
          <a:r>
            <a:rPr lang="nb-NO" sz="1100"/>
            <a:t>fra</a:t>
          </a:r>
          <a:r>
            <a:rPr lang="nb-NO" sz="1100" baseline="0"/>
            <a:t> økonomisystemet som viser detaljerte saldoer for funksjon 201 og 221 per funksjon, ansvar og art. Det må være tekster på alle konti. </a:t>
          </a:r>
          <a:r>
            <a:rPr lang="nb-NO" sz="1100" baseline="0">
              <a:solidFill>
                <a:schemeClr val="dk1"/>
              </a:solidFill>
              <a:effectLst/>
              <a:latin typeface="+mn-lt"/>
              <a:ea typeface="+mn-ea"/>
              <a:cs typeface="+mn-cs"/>
            </a:rPr>
            <a:t>Utskriftene skal sikre dokumentasjon av kalkylen og sporbarhet mellom tilskuddsberegningen og det kommunale Kostra-regnskapet. Summen i rapportene skal stemme med Kostraregnskapet på internett. Hvis den interne kontoplanen til kommunen avviker fra Kostra, må det tas med Kostra-art og funksjon for alle linjene i rapporten. </a:t>
          </a:r>
          <a:r>
            <a:rPr lang="nb-NO" sz="1100" baseline="0"/>
            <a:t>De konti som inngår i selvkost  summeres </a:t>
          </a:r>
          <a:r>
            <a:rPr lang="nb-NO" sz="1100" baseline="0">
              <a:solidFill>
                <a:schemeClr val="dk1"/>
              </a:solidFill>
              <a:effectLst/>
              <a:latin typeface="+mn-lt"/>
              <a:ea typeface="+mn-ea"/>
              <a:cs typeface="+mn-cs"/>
            </a:rPr>
            <a:t>og overføres til ark 4 Selvkost.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aseline="0"/>
            <a:t>Selvkost er kostnaden ved å produsere kommunale barnehageplasser. Fellestiltak for alle typer barnehager (felles opplæring) og myndighetsoppgaver skal ikke tas med i selvkost, se tilskuddsreglene. </a:t>
          </a:r>
          <a:r>
            <a:rPr lang="nb-NO" sz="1100" baseline="0">
              <a:solidFill>
                <a:schemeClr val="dk1"/>
              </a:solidFill>
              <a:effectLst/>
              <a:latin typeface="+mn-lt"/>
              <a:ea typeface="+mn-ea"/>
              <a:cs typeface="+mn-cs"/>
            </a:rPr>
            <a:t>Utgifter forbundet med lokaler for private barnehager inngår  heller ikke i selvkostberegningen.</a:t>
          </a:r>
          <a:endParaRPr lang="nb-NO">
            <a:effectLst/>
          </a:endParaRPr>
        </a:p>
        <a:p>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Alle normale direkte driftsutgifter skal tas med i selvkostberegningen, uansett hvor de er ført i kommuneregnskapet. Kostraveilederen trekker grensen mellom funksjon 120 administrasjon og funksjon 201. </a:t>
          </a:r>
          <a:r>
            <a:rPr lang="nb-NO" sz="1100" baseline="0"/>
            <a:t>I utgangspunktet er alle korrigerte brutto driftsutgifter i funksjon 201 med i selvkost.</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t>For å sikre sporbarhet og dokumentasjon  skal alle regnskapsposter på 201 og 221 gjennomgås og grupperes i henhold til artsgruppene i selvkostkalkylen, se det vedlagte eksempelet.   Det skal gis en grunn for alle poster på 201 og 221 som utelates fra selvkostberegningen.  Regnearket oppsummerer regnskapet på to metoder (pivot-tabell og summerhvis-funksjonen).</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De relevante utgiftene er de som inngår i begrepet "korrigerte brutto driftsutgifter" minus avskrivninger og kapitaldel av ekstern husleie art 190. </a:t>
          </a:r>
          <a:r>
            <a:rPr lang="nb-NO" sz="1100" baseline="0"/>
            <a:t>Hvis kommunen har eiendomsforetak, betaler kommunen "husleie" til foretaket på kontoart 380. Da må utgiftene på funksjon 221 hentes fra konsernets  regnskap. Art 380 skal ikke brukes i selvkostkalkylen.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t>De regnskapsførte pensjonsutgiftene skal holdes utenfor selvkostkalkylen. Det skal istedet gjøres et standardisert pensjonspåslag på 13% av samlede lønnsutgifter i grunnlaget for tilskudd. Arbeidsgiveravgiften må beregnes på nytt.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dk1"/>
            </a:solidFill>
            <a:effectLst/>
            <a:latin typeface="+mn-lt"/>
            <a:ea typeface="+mn-ea"/>
            <a:cs typeface="+mn-cs"/>
          </a:endParaRPr>
        </a:p>
        <a:p>
          <a:endParaRPr lang="nb-NO" sz="1100" baseline="0"/>
        </a:p>
        <a:p>
          <a:r>
            <a:rPr lang="nb-NO" sz="1100" b="1" baseline="0">
              <a:solidFill>
                <a:schemeClr val="dk1"/>
              </a:solidFill>
              <a:effectLst/>
              <a:latin typeface="+mn-lt"/>
              <a:ea typeface="+mn-ea"/>
              <a:cs typeface="+mn-cs"/>
            </a:rPr>
            <a:t>4. Selvkostberegning.</a:t>
          </a:r>
        </a:p>
        <a:p>
          <a:endParaRPr lang="nb-NO" b="1">
            <a:effectLst/>
          </a:endParaRPr>
        </a:p>
        <a:p>
          <a:pPr eaLnBrk="1" fontAlgn="auto" latinLnBrk="0" hangingPunct="1"/>
          <a:r>
            <a:rPr lang="nb-NO" sz="1100" baseline="0">
              <a:solidFill>
                <a:schemeClr val="dk1"/>
              </a:solidFill>
              <a:effectLst/>
              <a:latin typeface="+mn-lt"/>
              <a:ea typeface="+mn-ea"/>
              <a:cs typeface="+mn-cs"/>
            </a:rPr>
            <a:t>Økonomitall for de kommunale barnehagene plukkes fra ark 2 og 3. Ordinære driftsposter som er ført på andre Kostrafunksjoner må legges til. Kostraveilederen forteller hva som skal føres på funksjon 201 og 221. Blant postene som må tas med er AFP-kostnader, opplæring, teletrafikk, porto og annonser. Hvis dette er ført felles på funksjon 120, må det gjøres et anslag for barnehagenes andel.  Barnehagenes andel av samlede lønnskostnader er en grei fordelingsnøkkel.  Nye linjer føres inn i arket etter behov. </a:t>
          </a:r>
        </a:p>
        <a:p>
          <a:pPr eaLnBrk="1" fontAlgn="auto" latinLnBrk="0" hangingPunct="1"/>
          <a:endParaRPr lang="nb-NO" sz="1100" baseline="0">
            <a:solidFill>
              <a:schemeClr val="dk1"/>
            </a:solidFill>
            <a:effectLst/>
            <a:latin typeface="+mn-lt"/>
            <a:ea typeface="+mn-ea"/>
            <a:cs typeface="+mn-cs"/>
          </a:endParaRPr>
        </a:p>
        <a:p>
          <a:pPr eaLnBrk="1" fontAlgn="auto" latinLnBrk="0" hangingPunct="1"/>
          <a:r>
            <a:rPr lang="nb-NO" sz="1100" baseline="0">
              <a:solidFill>
                <a:schemeClr val="dk1"/>
              </a:solidFill>
              <a:effectLst/>
              <a:latin typeface="+mn-lt"/>
              <a:ea typeface="+mn-ea"/>
              <a:cs typeface="+mn-cs"/>
            </a:rPr>
            <a:t>Fradrag for pensjonskostnader: Den regnskapsførte pensjonpremien skal dras fra, inkludert arbeidsgiveravgift av denne premien. Premie og avgift erstattes av et standardisert påslag som avhenger av "type barnehage" pluss arbeidsgiveravgift av dette. Regnearket gjør dette ved å beregne pensjon av all lønn og arbeidsgiveravgift på nytt.</a:t>
          </a:r>
          <a:endParaRPr lang="nb-NO">
            <a:effectLst/>
          </a:endParaRPr>
        </a:p>
        <a:p>
          <a:pPr eaLnBrk="1" fontAlgn="auto" latinLnBrk="0" hangingPunct="1"/>
          <a:r>
            <a:rPr lang="nb-NO" sz="1100" baseline="0">
              <a:solidFill>
                <a:schemeClr val="dk1"/>
              </a:solidFill>
              <a:effectLst/>
              <a:latin typeface="+mn-lt"/>
              <a:ea typeface="+mn-ea"/>
              <a:cs typeface="+mn-cs"/>
            </a:rPr>
            <a:t>Administrasjonskostnader legges til ved å plusse på direkte driftsutgifter 4,3 %. Administrasjonspåslaget  dekker utgiftene som etter Kostraveilederen skal føres innenfor Kostrafunksjonene 120 administrasjon, 130 administrasjonslokaler, 121 eiendomsforvaltning og 110 kontroll og revisjon. </a:t>
          </a:r>
        </a:p>
        <a:p>
          <a:pPr eaLnBrk="1" fontAlgn="auto" latinLnBrk="0" hangingPunct="1"/>
          <a:r>
            <a:rPr lang="nb-NO" sz="1100" baseline="0">
              <a:solidFill>
                <a:schemeClr val="dk1"/>
              </a:solidFill>
              <a:effectLst/>
              <a:latin typeface="+mn-lt"/>
              <a:ea typeface="+mn-ea"/>
              <a:cs typeface="+mn-cs"/>
            </a:rPr>
            <a:t> </a:t>
          </a:r>
          <a:endParaRPr lang="nb-NO">
            <a:effectLst/>
          </a:endParaRPr>
        </a:p>
        <a:p>
          <a:pPr eaLnBrk="1" fontAlgn="auto" latinLnBrk="0" hangingPunct="1"/>
          <a:r>
            <a:rPr lang="nb-NO" sz="1100" baseline="0">
              <a:solidFill>
                <a:schemeClr val="dk1"/>
              </a:solidFill>
              <a:effectLst/>
              <a:latin typeface="+mn-lt"/>
              <a:ea typeface="+mn-ea"/>
              <a:cs typeface="+mn-cs"/>
            </a:rPr>
            <a:t>Det er kommunens gjennomsnittlige antall barn som skal brukes i selvkostberegningen, ikke antallet i årsmeldingen ved årets start. Hvis antallet øker fra 100 per 1.1. til 120 om høsten: antall barn vil være 100*7/12+120*5/12=108,3. Det er årsmeldingene som må legges til grunn  ved begge tellingene. Dersom kommunen har flere tellinger per år, må malen tilpasses. </a:t>
          </a:r>
        </a:p>
        <a:p>
          <a:pPr eaLnBrk="1" fontAlgn="auto" latinLnBrk="0" hangingPunct="1"/>
          <a:endParaRPr lang="nb-NO">
            <a:effectLst/>
          </a:endParaRPr>
        </a:p>
        <a:p>
          <a:r>
            <a:rPr lang="nb-NO" sz="1100" baseline="0">
              <a:solidFill>
                <a:schemeClr val="dk1"/>
              </a:solidFill>
              <a:effectLst/>
              <a:latin typeface="+mn-lt"/>
              <a:ea typeface="+mn-ea"/>
              <a:cs typeface="+mn-cs"/>
            </a:rPr>
            <a:t>Selvkostberegningen ender opp med satser for driftstilskudd til heltidsbarn over og under tre år. Disse satsene brukes i ark 6.</a:t>
          </a:r>
        </a:p>
        <a:p>
          <a:endParaRPr lang="nb-NO">
            <a:effectLst/>
          </a:endParaRPr>
        </a:p>
        <a:p>
          <a:pPr eaLnBrk="1" fontAlgn="auto" latinLnBrk="0" hangingPunct="1"/>
          <a:r>
            <a:rPr lang="nb-NO" sz="1100" baseline="0">
              <a:solidFill>
                <a:schemeClr val="dk1"/>
              </a:solidFill>
              <a:effectLst/>
              <a:latin typeface="+mn-lt"/>
              <a:ea typeface="+mn-ea"/>
              <a:cs typeface="+mn-cs"/>
            </a:rPr>
            <a:t>Nøkkeltallene  beregnes for å kunne følge utviklingen i driften fra år til år. Man vil forvente en kostnadsvekst fra år til år lik  kommunal deflator. Store endringer i nøkkeltallene bør forklares.  </a:t>
          </a:r>
        </a:p>
        <a:p>
          <a:pPr eaLnBrk="1" fontAlgn="auto" latinLnBrk="0" hangingPunct="1"/>
          <a:endParaRPr lang="nb-NO" sz="1100" baseline="0">
            <a:solidFill>
              <a:schemeClr val="dk1"/>
            </a:solidFill>
            <a:effectLst/>
            <a:latin typeface="+mn-lt"/>
            <a:ea typeface="+mn-ea"/>
            <a:cs typeface="+mn-cs"/>
          </a:endParaRPr>
        </a:p>
        <a:p>
          <a:pPr eaLnBrk="1" fontAlgn="auto" latinLnBrk="0" hangingPunct="1"/>
          <a:r>
            <a:rPr lang="nb-NO" sz="1100" baseline="0">
              <a:solidFill>
                <a:schemeClr val="dk1"/>
              </a:solidFill>
              <a:effectLst/>
              <a:latin typeface="+mn-lt"/>
              <a:ea typeface="+mn-ea"/>
              <a:cs typeface="+mn-cs"/>
            </a:rPr>
            <a:t>Nøkkeltallene er:</a:t>
          </a:r>
          <a:endParaRPr lang="nb-NO">
            <a:effectLst/>
          </a:endParaRPr>
        </a:p>
        <a:p>
          <a:pPr eaLnBrk="1" fontAlgn="auto" latinLnBrk="0" hangingPunct="1"/>
          <a:r>
            <a:rPr lang="nb-NO" sz="1100" baseline="0">
              <a:solidFill>
                <a:schemeClr val="dk1"/>
              </a:solidFill>
              <a:effectLst/>
              <a:latin typeface="+mn-lt"/>
              <a:ea typeface="+mn-ea"/>
              <a:cs typeface="+mn-cs"/>
            </a:rPr>
            <a:t>* Plasser per årsverk: Uttrykker bemanningstettheten i barnehagen inkludert styrer. Teller: Antall heltidsbarn med småbarn vektet som to store ( i henhold til reglene om pedagognorm). Tall for barn ved årets start og slutt hentes fra årsmeldingene. Nevner: Antall årsverk til ordinær drift/"basisvirksomhet". Tall per årets start og slutt hentes fra årsmeldingene.  Antallene vektes i henhold til hvor mange måneder de gjelder for (våren er 7 måneder, høsten er 5 måneder).</a:t>
          </a:r>
        </a:p>
        <a:p>
          <a:pPr eaLnBrk="1" fontAlgn="auto" latinLnBrk="0" hangingPunct="1"/>
          <a:r>
            <a:rPr lang="nb-NO" sz="1100" baseline="0">
              <a:solidFill>
                <a:schemeClr val="dk1"/>
              </a:solidFill>
              <a:effectLst/>
              <a:latin typeface="+mn-lt"/>
              <a:ea typeface="+mn-ea"/>
              <a:cs typeface="+mn-cs"/>
            </a:rPr>
            <a:t>* Lønnskostnad per årsverk: Teller: Sum lønn og sosiale utgifter fra regnskapet funksjon 201 fane 2. Nevner: sum årsverk snitt, hentes fra selvkostkalkylen.</a:t>
          </a:r>
          <a:endParaRPr lang="nb-NO">
            <a:effectLst/>
          </a:endParaRPr>
        </a:p>
        <a:p>
          <a:pPr eaLnBrk="1" fontAlgn="auto" latinLnBrk="0" hangingPunct="1"/>
          <a:r>
            <a:rPr lang="nb-NO" sz="1100" baseline="0">
              <a:solidFill>
                <a:schemeClr val="dk1"/>
              </a:solidFill>
              <a:effectLst/>
              <a:latin typeface="+mn-lt"/>
              <a:ea typeface="+mn-ea"/>
              <a:cs typeface="+mn-cs"/>
            </a:rPr>
            <a:t>* Driftsmidler per barn: Teller: Funksjon 201, sum driftsutgifter art 100-290 pluss 429 mva minus 729 ref mva. Nevner: Antall heltidsbarn, ikke korrigert for alder.</a:t>
          </a:r>
          <a:endParaRPr lang="nb-NO">
            <a:effectLst/>
          </a:endParaRPr>
        </a:p>
        <a:p>
          <a:pPr eaLnBrk="1" fontAlgn="auto" latinLnBrk="0" hangingPunct="1"/>
          <a:r>
            <a:rPr lang="nb-NO" sz="1100" baseline="0">
              <a:solidFill>
                <a:schemeClr val="dk1"/>
              </a:solidFill>
              <a:effectLst/>
              <a:latin typeface="+mn-lt"/>
              <a:ea typeface="+mn-ea"/>
              <a:cs typeface="+mn-cs"/>
            </a:rPr>
            <a:t>* Drift av lokaler per barn:  Teller: Funksjon 221, sum driftsutgifter art 100-290 pluss 429 mva minus 729 ref mva. Nevner: Antall heltidsbarn, ikke korrigert for alder.</a:t>
          </a:r>
          <a:endParaRPr lang="nb-NO">
            <a:effectLst/>
          </a:endParaRPr>
        </a:p>
        <a:p>
          <a:pPr eaLnBrk="1" fontAlgn="auto" latinLnBrk="0" hangingPunct="1"/>
          <a:r>
            <a:rPr lang="nb-NO" sz="1100" baseline="0">
              <a:solidFill>
                <a:schemeClr val="dk1"/>
              </a:solidFill>
              <a:effectLst/>
              <a:latin typeface="+mn-lt"/>
              <a:ea typeface="+mn-ea"/>
              <a:cs typeface="+mn-cs"/>
            </a:rPr>
            <a:t>* Omfang av styrkingstiltak. Teller: Netto utgift funksjon 211 styrkingstiltak  Nevner: Netto utgift  funksjon 201 Førskole.</a:t>
          </a:r>
          <a:endParaRPr lang="nb-NO">
            <a:effectLst/>
          </a:endParaRPr>
        </a:p>
        <a:p>
          <a:pPr eaLnBrk="1" fontAlgn="auto" latinLnBrk="0" hangingPunct="1"/>
          <a:endParaRPr lang="nb-NO">
            <a:effectLst/>
          </a:endParaRPr>
        </a:p>
        <a:p>
          <a:pPr eaLnBrk="1" fontAlgn="auto" latinLnBrk="0" hangingPunct="1"/>
          <a:endParaRPr lang="nb-NO">
            <a:effectLst/>
          </a:endParaRPr>
        </a:p>
        <a:p>
          <a:r>
            <a:rPr lang="nb-NO" sz="1100" b="1" baseline="0"/>
            <a:t>5. Kapitalkostnader</a:t>
          </a:r>
        </a:p>
        <a:p>
          <a:endParaRPr lang="nb-NO" sz="1100" baseline="0"/>
        </a:p>
        <a:p>
          <a:r>
            <a:rPr lang="nb-NO" sz="1100" baseline="0"/>
            <a:t>Satsene per heltidsplass avhenger av barnehagens godkjenningsår. Hvis det er investert flere ganger i samme barnehage (utvidelse) lager man flere kolonner for denne barnehagen, f.eks. ved å bruke en kolonne per godkjenningsår i fane 5. Gule felter skal fylles ut. </a:t>
          </a:r>
        </a:p>
        <a:p>
          <a:endParaRPr lang="nb-NO" sz="1100" baseline="0"/>
        </a:p>
        <a:p>
          <a:r>
            <a:rPr lang="nb-NO" sz="1100" baseline="0"/>
            <a:t>Husk å oppdatere satser og årstall. Disse fastsettes årlig i forskrift (november/desember)</a:t>
          </a:r>
        </a:p>
        <a:p>
          <a:endParaRPr lang="nb-NO" sz="1100" baseline="0"/>
        </a:p>
        <a:p>
          <a:r>
            <a:rPr lang="nb-NO" sz="1100" baseline="0"/>
            <a:t>Forskriften: https://lovdata.no/forskrift/2015-10-09-1166/§6</a:t>
          </a:r>
        </a:p>
        <a:p>
          <a:endParaRPr lang="nb-NO" sz="1100" baseline="0"/>
        </a:p>
        <a:p>
          <a:r>
            <a:rPr lang="nb-NO" sz="1100" baseline="0"/>
            <a:t> </a:t>
          </a:r>
        </a:p>
        <a:p>
          <a:endParaRPr lang="nb-NO" sz="1100" baseline="0"/>
        </a:p>
        <a:p>
          <a:pPr>
            <a:lnSpc>
              <a:spcPts val="1200"/>
            </a:lnSpc>
          </a:pPr>
          <a:r>
            <a:rPr lang="nb-NO" sz="1100" b="1" baseline="0"/>
            <a:t>6. Tilskudd til private</a:t>
          </a:r>
        </a:p>
        <a:p>
          <a:endParaRPr lang="nb-NO" sz="1100" baseline="0"/>
        </a:p>
        <a:p>
          <a:r>
            <a:rPr lang="nb-NO" sz="1100" baseline="0"/>
            <a:t>Antall barn etter alder og oppholdstid hentes fra barnehagenes årsmeldinger 15.12 før året starter. Satser for tilskudd hentes fra ark 4 og 5. </a:t>
          </a:r>
        </a:p>
        <a:p>
          <a:endParaRPr lang="nb-NO" sz="1100" baseline="0"/>
        </a:p>
        <a:p>
          <a:r>
            <a:rPr lang="nb-NO" sz="1100" baseline="0"/>
            <a:t>Noen kommuner ønsker å telle barn i private barnehager flere ganger gjennom året. Modellen har to ark for å beregne tilskudd til de private barnehagene. Kommuner som vil telle barna vår og høst kan bruke begge arkene. Det første arket brukes på våren, og beregner tilskudd for syv måneder. Det andre på høsten, og beregner tilskudd for fem måneder. Kommuner som vil telle oftere lager flere ark etter samme modell.</a:t>
          </a:r>
        </a:p>
        <a:p>
          <a:endParaRPr lang="nb-NO" sz="1100" baseline="0"/>
        </a:p>
        <a:p>
          <a:endParaRPr lang="nb-NO" sz="1100" baseline="0"/>
        </a:p>
        <a:p>
          <a:r>
            <a:rPr lang="nb-NO" sz="1100" b="1" baseline="0"/>
            <a:t>7. Økonomirapport 211</a:t>
          </a:r>
        </a:p>
        <a:p>
          <a:r>
            <a:rPr lang="nb-NO" sz="1100" baseline="0"/>
            <a:t>Funksjon 211 Styrkingstiltak inngår ikke i grunnlaget for tilskudd til private  barnehager. Det er likevel fornuftig å vise hvor mye penger kommunen bruker til dette formålet. Vi beregner følgende nøkkeltall: netto utgifter funksjon 211 delt på netto utgifter funksjon 201. </a:t>
          </a:r>
        </a:p>
        <a:p>
          <a:endParaRPr lang="nb-NO" sz="1100" baseline="0"/>
        </a:p>
        <a:p>
          <a:endParaRPr lang="nb-NO" sz="1100" baseline="0"/>
        </a:p>
        <a:p>
          <a:r>
            <a:rPr lang="nb-NO" sz="1100" b="1" baseline="0"/>
            <a:t>8. Søknad om ekstra pensjonstilskudd</a:t>
          </a:r>
        </a:p>
        <a:p>
          <a:r>
            <a:rPr lang="nb-NO" sz="1100" baseline="0"/>
            <a:t>Viser til forskriften § 4 og §4a. Private barnehager kan søke om å få dekket pensjonsutgifter som er høyere enn det pensjonstilskuddet som gis fra kommunen. Samlet tilskudd til pensjon per årsverk kan ikke være høyere enn kommunens egne utgifter til pensjon per årsverk. Skjemaet beregner først kommunens utgifter per årsverk og kommunens tilskudd per heltidsplass over og under tre år. Deretter beregnes pensjonstilskudd per årsverk i den private barnehagen og barnehagens pensjonsutgifter per årsverk. Til slutt sammenlignes beregnet  tilskudd med barnehagens kostnader. Skjemaet er utformet som søknad. </a:t>
          </a:r>
          <a:r>
            <a:rPr lang="nb-NO" sz="1100" baseline="0">
              <a:solidFill>
                <a:srgbClr val="FF0000"/>
              </a:solidFill>
            </a:rPr>
            <a:t>Det skal vedlegges dokumentasjon</a:t>
          </a:r>
          <a:r>
            <a:rPr lang="nb-NO" sz="1100" baseline="0"/>
            <a:t> fra barnehagen </a:t>
          </a:r>
          <a:r>
            <a:rPr lang="nb-NO" sz="1100" baseline="0">
              <a:solidFill>
                <a:srgbClr val="FF0000"/>
              </a:solidFill>
            </a:rPr>
            <a:t>som</a:t>
          </a:r>
          <a:r>
            <a:rPr lang="nb-NO" sz="1100" baseline="0"/>
            <a:t> </a:t>
          </a:r>
          <a:r>
            <a:rPr lang="nb-NO" sz="1100" baseline="0">
              <a:solidFill>
                <a:srgbClr val="FF0000"/>
              </a:solidFill>
            </a:rPr>
            <a:t>viser barnehagens faktiske utgifter til pensjon i kalenderåret</a:t>
          </a:r>
          <a:r>
            <a:rPr lang="nb-NO" sz="1100" baseline="0"/>
            <a:t>. Fra 2022 er det skille mellom </a:t>
          </a:r>
          <a:r>
            <a:rPr lang="nb-NO" sz="1100" i="1" baseline="0"/>
            <a:t>enkeltstående</a:t>
          </a:r>
          <a:r>
            <a:rPr lang="nb-NO" sz="1100" baseline="0"/>
            <a:t> og ikke-enkeltstående barnehager, dvs. 8b for </a:t>
          </a:r>
          <a:r>
            <a:rPr lang="nb-NO" sz="1100" i="1" baseline="0"/>
            <a:t>enkeltstående</a:t>
          </a:r>
          <a:r>
            <a:rPr lang="nb-NO" sz="1100" baseline="0"/>
            <a:t> og 8a for ikke-enkeltstående barnehager. </a:t>
          </a:r>
        </a:p>
        <a:p>
          <a:pPr>
            <a:lnSpc>
              <a:spcPts val="1200"/>
            </a:lnSpc>
          </a:pPr>
          <a:endParaRPr lang="nb-NO" sz="1100" baseline="0"/>
        </a:p>
        <a:p>
          <a:pPr>
            <a:lnSpc>
              <a:spcPts val="1200"/>
            </a:lnSpc>
          </a:pPr>
          <a:endParaRPr lang="nb-NO" sz="1100" baseline="0"/>
        </a:p>
        <a:p>
          <a:pPr>
            <a:lnSpc>
              <a:spcPts val="1200"/>
            </a:lnSpc>
          </a:pPr>
          <a:r>
            <a:rPr lang="nb-NO" sz="1100" b="1" baseline="0"/>
            <a:t>Familiebarnehager og åpne barnehager</a:t>
          </a:r>
        </a:p>
        <a:p>
          <a:pPr>
            <a:lnSpc>
              <a:spcPts val="1200"/>
            </a:lnSpc>
          </a:pPr>
          <a:r>
            <a:rPr lang="nb-NO" sz="1100" baseline="0"/>
            <a:t>Denne modellen er laget for å gi tilskudd til ordinære private barnehager (heltidsbarnehager). Det skal også beregnes tilskudd til familiebarnehager og åpne barnehager.  Kommuner som skal lage selvkostkalkyler for flere typer barnehager bør  ha en egen modell for hver type barnehage. For kommuner uten egne familiebarnehager er det bare å føre statens satser rett inn i tilskuddsberegningen skjema 6. </a:t>
          </a:r>
        </a:p>
        <a:p>
          <a:endParaRPr lang="nb-NO"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1190625</xdr:colOff>
      <xdr:row>21</xdr:row>
      <xdr:rowOff>142875</xdr:rowOff>
    </xdr:from>
    <xdr:to>
      <xdr:col>3</xdr:col>
      <xdr:colOff>28575</xdr:colOff>
      <xdr:row>24</xdr:row>
      <xdr:rowOff>142876</xdr:rowOff>
    </xdr:to>
    <xdr:sp macro="" textlink="">
      <xdr:nvSpPr>
        <xdr:cNvPr id="2" name="TekstSylinder 1">
          <a:extLst>
            <a:ext uri="{FF2B5EF4-FFF2-40B4-BE49-F238E27FC236}">
              <a16:creationId xmlns:a16="http://schemas.microsoft.com/office/drawing/2014/main" id="{0C38065A-1868-47B7-B1A4-6EA698ED3667}"/>
            </a:ext>
          </a:extLst>
        </xdr:cNvPr>
        <xdr:cNvSpPr txBox="1"/>
      </xdr:nvSpPr>
      <xdr:spPr>
        <a:xfrm>
          <a:off x="1190625" y="3429000"/>
          <a:ext cx="2886075" cy="485776"/>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OBS: "</a:t>
          </a:r>
          <a:r>
            <a:rPr lang="nb-NO" sz="1100" b="1"/>
            <a:t>Privat 1</a:t>
          </a:r>
          <a:r>
            <a:rPr lang="nb-NO" sz="1100"/>
            <a:t>" står to ganger for å illustrere muligheten for å legge til grunn to ulike godkjenningsår</a:t>
          </a:r>
        </a:p>
      </xdr:txBody>
    </xdr:sp>
    <xdr:clientData/>
  </xdr:twoCellAnchor>
  <xdr:twoCellAnchor>
    <xdr:from>
      <xdr:col>1</xdr:col>
      <xdr:colOff>9525</xdr:colOff>
      <xdr:row>11</xdr:row>
      <xdr:rowOff>47625</xdr:rowOff>
    </xdr:from>
    <xdr:to>
      <xdr:col>6</xdr:col>
      <xdr:colOff>733425</xdr:colOff>
      <xdr:row>12</xdr:row>
      <xdr:rowOff>180975</xdr:rowOff>
    </xdr:to>
    <xdr:sp macro="" textlink="">
      <xdr:nvSpPr>
        <xdr:cNvPr id="3" name="TekstSylinder 2">
          <a:extLst>
            <a:ext uri="{FF2B5EF4-FFF2-40B4-BE49-F238E27FC236}">
              <a16:creationId xmlns:a16="http://schemas.microsoft.com/office/drawing/2014/main" id="{D9B81247-B8E4-48E9-95E4-84B1EB2C37F5}"/>
            </a:ext>
          </a:extLst>
        </xdr:cNvPr>
        <xdr:cNvSpPr txBox="1"/>
      </xdr:nvSpPr>
      <xdr:spPr>
        <a:xfrm>
          <a:off x="2381250" y="1905000"/>
          <a:ext cx="49149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1209675</xdr:colOff>
      <xdr:row>15</xdr:row>
      <xdr:rowOff>85725</xdr:rowOff>
    </xdr:from>
    <xdr:to>
      <xdr:col>3</xdr:col>
      <xdr:colOff>295275</xdr:colOff>
      <xdr:row>19</xdr:row>
      <xdr:rowOff>161925</xdr:rowOff>
    </xdr:to>
    <xdr:sp macro="" textlink="">
      <xdr:nvSpPr>
        <xdr:cNvPr id="6" name="TekstSylinder 5">
          <a:extLst>
            <a:ext uri="{FF2B5EF4-FFF2-40B4-BE49-F238E27FC236}">
              <a16:creationId xmlns:a16="http://schemas.microsoft.com/office/drawing/2014/main" id="{BE96EA4E-ACA1-4284-B175-51F0B6B331A4}"/>
            </a:ext>
          </a:extLst>
        </xdr:cNvPr>
        <xdr:cNvSpPr txBox="1"/>
      </xdr:nvSpPr>
      <xdr:spPr>
        <a:xfrm>
          <a:off x="1209675" y="2819400"/>
          <a:ext cx="3133725" cy="7239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OBS: "</a:t>
          </a:r>
          <a:r>
            <a:rPr lang="nb-NO" sz="1100" b="1"/>
            <a:t>Privat 1</a:t>
          </a:r>
          <a:r>
            <a:rPr lang="nb-NO" sz="1100"/>
            <a:t>" står to ganger for å illustrere muligheten for å legge til grunn to ulike godkjenningsår for</a:t>
          </a:r>
          <a:r>
            <a:rPr lang="nb-NO" sz="1100" baseline="0"/>
            <a:t> samme barnehage ved nybygg/utvideleser o.l.</a:t>
          </a:r>
          <a:endParaRPr lang="nb-NO" sz="1100"/>
        </a:p>
      </xdr:txBody>
    </xdr:sp>
    <xdr:clientData/>
  </xdr:twoCellAnchor>
  <xdr:twoCellAnchor>
    <xdr:from>
      <xdr:col>1</xdr:col>
      <xdr:colOff>9525</xdr:colOff>
      <xdr:row>11</xdr:row>
      <xdr:rowOff>47625</xdr:rowOff>
    </xdr:from>
    <xdr:to>
      <xdr:col>6</xdr:col>
      <xdr:colOff>733425</xdr:colOff>
      <xdr:row>12</xdr:row>
      <xdr:rowOff>0</xdr:rowOff>
    </xdr:to>
    <xdr:sp macro="" textlink="">
      <xdr:nvSpPr>
        <xdr:cNvPr id="7" name="TekstSylinder 6">
          <a:extLst>
            <a:ext uri="{FF2B5EF4-FFF2-40B4-BE49-F238E27FC236}">
              <a16:creationId xmlns:a16="http://schemas.microsoft.com/office/drawing/2014/main" id="{E32AA4AC-20C8-4FEA-AC6F-060B79864782}"/>
            </a:ext>
          </a:extLst>
        </xdr:cNvPr>
        <xdr:cNvSpPr txBox="1"/>
      </xdr:nvSpPr>
      <xdr:spPr>
        <a:xfrm>
          <a:off x="2381250" y="2133600"/>
          <a:ext cx="4914900" cy="11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1209675</xdr:colOff>
      <xdr:row>78</xdr:row>
      <xdr:rowOff>85725</xdr:rowOff>
    </xdr:from>
    <xdr:to>
      <xdr:col>8</xdr:col>
      <xdr:colOff>285750</xdr:colOff>
      <xdr:row>85</xdr:row>
      <xdr:rowOff>104775</xdr:rowOff>
    </xdr:to>
    <xdr:sp macro="" textlink="">
      <xdr:nvSpPr>
        <xdr:cNvPr id="8" name="TekstSylinder 7">
          <a:extLst>
            <a:ext uri="{FF2B5EF4-FFF2-40B4-BE49-F238E27FC236}">
              <a16:creationId xmlns:a16="http://schemas.microsoft.com/office/drawing/2014/main" id="{2C4233CE-69C1-4CED-820F-80B377661860}"/>
            </a:ext>
          </a:extLst>
        </xdr:cNvPr>
        <xdr:cNvSpPr txBox="1"/>
      </xdr:nvSpPr>
      <xdr:spPr>
        <a:xfrm>
          <a:off x="1209675" y="3962400"/>
          <a:ext cx="7315200" cy="11525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a:t>NB: tilrettelagt etter forskriften slik den ligger mai 2023</a:t>
          </a:r>
        </a:p>
        <a:p>
          <a:pPr marL="0" marR="0" lvl="0" indent="0" defTabSz="914400" eaLnBrk="1" fontAlgn="auto" latinLnBrk="0" hangingPunct="1">
            <a:lnSpc>
              <a:spcPct val="100000"/>
            </a:lnSpc>
            <a:spcBef>
              <a:spcPts val="0"/>
            </a:spcBef>
            <a:spcAft>
              <a:spcPts val="0"/>
            </a:spcAft>
            <a:buClrTx/>
            <a:buSzTx/>
            <a:buFontTx/>
            <a:buNone/>
            <a:tabLst/>
            <a:defRPr/>
          </a:pPr>
          <a:r>
            <a:rPr lang="nb-NO" sz="1100" b="0" i="0" u="none" strike="noStrike">
              <a:solidFill>
                <a:schemeClr val="dk1"/>
              </a:solidFill>
              <a:effectLst/>
              <a:latin typeface="+mn-lt"/>
              <a:ea typeface="+mn-ea"/>
              <a:cs typeface="+mn-cs"/>
            </a:rPr>
            <a:t>Satsene oppdateres årlig i forskriften (november/desember)Satsene oppdateres årlig i forskriften (november/desember)</a:t>
          </a:r>
          <a:r>
            <a:rPr lang="nb-NO" sz="1100" b="0" i="0" u="none" strike="noStrike" baseline="0">
              <a:solidFill>
                <a:schemeClr val="dk1"/>
              </a:solidFill>
              <a:effectLst/>
              <a:latin typeface="+mn-lt"/>
              <a:ea typeface="+mn-ea"/>
              <a:cs typeface="+mn-cs"/>
            </a:rPr>
            <a:t> og må endres når disse foreligger.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47625</xdr:rowOff>
    </xdr:from>
    <xdr:to>
      <xdr:col>2</xdr:col>
      <xdr:colOff>866775</xdr:colOff>
      <xdr:row>1</xdr:row>
      <xdr:rowOff>1076325</xdr:rowOff>
    </xdr:to>
    <xdr:sp macro="" textlink="">
      <xdr:nvSpPr>
        <xdr:cNvPr id="3" name="Bildeforklaring: pil mot høyre 2">
          <a:extLst>
            <a:ext uri="{FF2B5EF4-FFF2-40B4-BE49-F238E27FC236}">
              <a16:creationId xmlns:a16="http://schemas.microsoft.com/office/drawing/2014/main" id="{02382AF5-8287-4694-BC87-AC694B7372DC}"/>
            </a:ext>
          </a:extLst>
        </xdr:cNvPr>
        <xdr:cNvSpPr/>
      </xdr:nvSpPr>
      <xdr:spPr>
        <a:xfrm>
          <a:off x="66675" y="209550"/>
          <a:ext cx="2190750" cy="1028700"/>
        </a:xfrm>
        <a:prstGeom prst="right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Her </a:t>
          </a:r>
          <a:r>
            <a:rPr lang="nb-NO" sz="1100" b="1"/>
            <a:t>må</a:t>
          </a:r>
          <a:r>
            <a:rPr lang="nb-NO" sz="1100"/>
            <a:t> du velge om barnehagen er "enkeltstående"</a:t>
          </a:r>
          <a:r>
            <a:rPr lang="nb-NO" sz="1100" baseline="0"/>
            <a:t> pga. ulike satser for pensjonspåslag.</a:t>
          </a:r>
          <a:endParaRPr lang="nb-NO"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Fjordholm" refreshedDate="43623.449368518515" createdVersion="6" refreshedVersion="6" minRefreshableVersion="3" recordCount="460" xr:uid="{00000000-000A-0000-FFFF-FFFF00000000}">
  <cacheSource type="worksheet">
    <worksheetSource ref="A1:H1048576" sheet="2. Økonomirapport 201"/>
  </cacheSource>
  <cacheFields count="8">
    <cacheField name="Ansvar" numFmtId="0">
      <sharedItems containsNonDate="0" containsString="0" containsBlank="1"/>
    </cacheField>
    <cacheField name="Ansvar (T)" numFmtId="0">
      <sharedItems containsNonDate="0" containsString="0" containsBlank="1"/>
    </cacheField>
    <cacheField name="Tjeneste" numFmtId="0">
      <sharedItems containsNonDate="0" containsString="0" containsBlank="1"/>
    </cacheField>
    <cacheField name="Tjeneste (T)" numFmtId="0">
      <sharedItems containsNonDate="0" containsString="0" containsBlank="1"/>
    </cacheField>
    <cacheField name="Konto" numFmtId="0">
      <sharedItems containsNonDate="0" containsString="0" containsBlank="1"/>
    </cacheField>
    <cacheField name="Konto (T)" numFmtId="0">
      <sharedItems containsNonDate="0" containsString="0" containsBlank="1"/>
    </cacheField>
    <cacheField name="Regnskap" numFmtId="0">
      <sharedItems containsNonDate="0" containsString="0" containsBlank="1"/>
    </cacheField>
    <cacheField name="Gruppering" numFmtId="167">
      <sharedItems containsNonDate="0" containsBlank="1" count="18">
        <m/>
        <s v="9. Pensjon" u="1"/>
        <s v="avskriving" u="1"/>
        <s v="andre fradrag lønn" u="1"/>
        <s v="Lærling" u="1"/>
        <s v="tilskott private b.hager" u="1"/>
        <s v="refusjoner" u="1"/>
        <s v="refusjon lærlinger" u="1"/>
        <s v="3. Mva" u="1"/>
        <s v="7. Matpenger" u="1"/>
        <s v="Barnehagemyndighet" u="1"/>
        <s v="Feilføring" u="1"/>
        <s v="6. Mva-kompensasjon" u="1"/>
        <s v="2. Varer og tjenester " u="1"/>
        <s v="1.lønn" u="1"/>
        <s v="91. Arbeidsgiveravgift" u="1"/>
        <s v="foreldrebetaling" u="1"/>
        <s v="5. sykelønnsrefusjon"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Fjordholm" refreshedDate="43623.44989502315" createdVersion="6" refreshedVersion="6" minRefreshableVersion="3" recordCount="89" xr:uid="{00000000-000A-0000-FFFF-FFFF01000000}">
  <cacheSource type="worksheet">
    <worksheetSource ref="A1:H1048576" sheet="3. Økonomirapport 221"/>
  </cacheSource>
  <cacheFields count="8">
    <cacheField name="Ansvar" numFmtId="0">
      <sharedItems containsNonDate="0" containsString="0" containsBlank="1"/>
    </cacheField>
    <cacheField name="Ansvar (T)" numFmtId="0">
      <sharedItems containsNonDate="0" containsString="0" containsBlank="1"/>
    </cacheField>
    <cacheField name="Tjeneste" numFmtId="0">
      <sharedItems containsNonDate="0" containsString="0" containsBlank="1"/>
    </cacheField>
    <cacheField name="Tjeneste (T)" numFmtId="0">
      <sharedItems containsNonDate="0" containsString="0" containsBlank="1"/>
    </cacheField>
    <cacheField name="Konto" numFmtId="49">
      <sharedItems containsNonDate="0" containsString="0" containsBlank="1"/>
    </cacheField>
    <cacheField name="Konto (T)" numFmtId="0">
      <sharedItems containsNonDate="0" containsString="0" containsBlank="1"/>
    </cacheField>
    <cacheField name="Regnskap" numFmtId="0">
      <sharedItems containsNonDate="0" containsString="0" containsBlank="1"/>
    </cacheField>
    <cacheField name="Gruppering" numFmtId="3">
      <sharedItems containsNonDate="0" containsBlank="1" count="9">
        <m/>
        <s v="6. MVA-kompensasjon2" u="1"/>
        <s v="Avskrivinger" u="1"/>
        <s v="5. sykelønnsrefusjon" u="1"/>
        <s v="9. Pensjon" u="1"/>
        <s v="3. MVA" u="1"/>
        <s v="1. Lønn" u="1"/>
        <s v="91. Arbeidsgiveravgift" u="1"/>
        <s v="2. varer og tjenester"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0">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pivotCacheRecords>
</file>

<file path=xl/pivotCache/pivotCacheRecords2.xml><?xml version="1.0" encoding="utf-8"?>
<pivotCacheRecords xmlns="http://schemas.openxmlformats.org/spreadsheetml/2006/main" xmlns:r="http://schemas.openxmlformats.org/officeDocument/2006/relationships" count="89">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r>
    <m/>
    <m/>
    <m/>
    <m/>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ell3" cacheId="0" applyNumberFormats="0" applyBorderFormats="0" applyFontFormats="0" applyPatternFormats="0" applyAlignmentFormats="0" applyWidthHeightFormats="1" dataCaption="Verdier" updatedVersion="6" minRefreshableVersion="3" useAutoFormatting="1" itemPrintTitles="1" createdVersion="6" indent="0" outline="1" outlineData="1" multipleFieldFilters="0">
  <location ref="K20:L22" firstHeaderRow="1" firstDataRow="1" firstDataCol="1"/>
  <pivotFields count="8">
    <pivotField subtotalTop="0" showAll="0"/>
    <pivotField subtotalTop="0" showAll="0"/>
    <pivotField subtotalTop="0" showAll="0"/>
    <pivotField subtotalTop="0" showAll="0"/>
    <pivotField subtotalTop="0" showAll="0"/>
    <pivotField subtotalTop="0" showAll="0"/>
    <pivotField dataField="1" numFmtId="3" subtotalTop="0" showAll="0"/>
    <pivotField axis="axisRow" subtotalTop="0" showAll="0">
      <items count="19">
        <item m="1" x="14"/>
        <item m="1" x="13"/>
        <item m="1" x="8"/>
        <item m="1" x="17"/>
        <item m="1" x="12"/>
        <item m="1" x="9"/>
        <item m="1" x="1"/>
        <item m="1" x="15"/>
        <item m="1" x="3"/>
        <item m="1" x="2"/>
        <item m="1" x="10"/>
        <item m="1" x="11"/>
        <item m="1" x="16"/>
        <item m="1" x="4"/>
        <item m="1" x="7"/>
        <item m="1" x="6"/>
        <item m="1" x="5"/>
        <item x="0"/>
        <item t="default"/>
      </items>
    </pivotField>
  </pivotFields>
  <rowFields count="1">
    <field x="7"/>
  </rowFields>
  <rowItems count="2">
    <i>
      <x v="17"/>
    </i>
    <i t="grand">
      <x/>
    </i>
  </rowItems>
  <colItems count="1">
    <i/>
  </colItems>
  <dataFields count="1">
    <dataField name="Summer av Regnskap" fld="6" baseField="0" baseItem="0" numFmtId="3"/>
  </dataFields>
  <formats count="4">
    <format dxfId="14">
      <pivotArea outline="0" collapsedLevelsAreSubtotals="1" fieldPosition="0"/>
    </format>
    <format dxfId="13">
      <pivotArea outline="0" collapsedLevelsAreSubtotals="1" fieldPosition="0"/>
    </format>
    <format dxfId="12">
      <pivotArea outline="0" collapsedLevelsAreSubtotals="1" fieldPosition="0"/>
    </format>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ell2" cacheId="1" applyNumberFormats="0" applyBorderFormats="0" applyFontFormats="0" applyPatternFormats="0" applyAlignmentFormats="0" applyWidthHeightFormats="1" dataCaption="Data" updatedVersion="6" minRefreshableVersion="3" showMemberPropertyTips="0" useAutoFormatting="1" itemPrintTitles="1" createdVersion="6" indent="0" compact="0" compactData="0" gridDropZones="1">
  <location ref="K17:L20" firstHeaderRow="2"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7" outline="0" subtotalTop="0" showAll="0" includeNewItemsInFilter="1"/>
    <pivotField axis="axisRow" compact="0" outline="0" subtotalTop="0" showAll="0" includeNewItemsInFilter="1" sortType="ascending">
      <items count="10">
        <item m="1" x="6"/>
        <item m="1" x="8"/>
        <item m="1" x="5"/>
        <item m="1" x="3"/>
        <item m="1" x="1"/>
        <item m="1" x="4"/>
        <item m="1" x="7"/>
        <item m="1" x="2"/>
        <item x="0"/>
        <item t="default"/>
      </items>
    </pivotField>
  </pivotFields>
  <rowFields count="1">
    <field x="7"/>
  </rowFields>
  <rowItems count="2">
    <i>
      <x v="8"/>
    </i>
    <i t="grand">
      <x/>
    </i>
  </rowItems>
  <colItems count="1">
    <i/>
  </colItems>
  <dataFields count="1">
    <dataField name="Sum av Regnskap" fld="6" baseField="0" baseItem="1" numFmtId="3"/>
  </dataFields>
  <formats count="11">
    <format dxfId="10">
      <pivotArea outline="0" fieldPosition="0"/>
    </format>
    <format dxfId="9">
      <pivotArea outline="0" fieldPosition="0">
        <references count="1">
          <reference field="4294967294" count="1">
            <x v="0"/>
          </reference>
        </references>
      </pivotArea>
    </format>
    <format dxfId="8">
      <pivotArea outline="0" collapsedLevelsAreSubtotals="1" fieldPosition="0"/>
    </format>
    <format dxfId="7">
      <pivotArea type="topRight" dataOnly="0" labelOnly="1" outline="0" fieldPosition="0"/>
    </format>
    <format dxfId="6">
      <pivotArea type="topRight" dataOnly="0" labelOnly="1" outline="0" fieldPosition="0"/>
    </format>
    <format dxfId="5">
      <pivotArea outline="0" collapsedLevelsAreSubtotals="1" fieldPosition="0"/>
    </format>
    <format dxfId="4">
      <pivotArea type="topRight" dataOnly="0" labelOnly="1" outline="0" fieldPosition="0"/>
    </format>
    <format dxfId="3">
      <pivotArea type="topRight" dataOnly="0" labelOnly="1" outline="0" fieldPosition="0"/>
    </format>
    <format dxfId="2">
      <pivotArea outline="0" collapsedLevelsAreSubtotals="1" fieldPosition="0"/>
    </format>
    <format dxfId="1">
      <pivotArea type="topRight" dataOnly="0" labelOnly="1" outline="0" fieldPosition="0"/>
    </format>
    <format dxfId="0">
      <pivotArea type="topRight" dataOnly="0" labelOnly="1" outline="0" fieldPosition="0"/>
    </format>
  </formats>
  <pivotTableStyleInfo name="PivotStyleLight2"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vdata.no/dokument/SF/forskrift/2015-10-09-116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hyperlink" Target="https://lovdata.no/forskrift/2015-10-09-1166/&#167;4" TargetMode="External"/><Relationship Id="rId2" Type="http://schemas.openxmlformats.org/officeDocument/2006/relationships/hyperlink" Target="https://lovdata.no/forskrift/2015-10-09-1166/&#167;4" TargetMode="External"/><Relationship Id="rId1" Type="http://schemas.openxmlformats.org/officeDocument/2006/relationships/hyperlink" Target="https://www.udir.no/regelverk-og-tilsyn/barnehage/tilskudd-til-private-barnehage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lovdata.no/forskrift/2015-10-09-1166/&#167;6"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lovdata.no/forskrift/2015-10-09-1166/&#167;4"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lovdata.no/forskrift/2015-10-09-1166/&#1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O3"/>
  <sheetViews>
    <sheetView tabSelected="1" topLeftCell="A85" zoomScale="130" zoomScaleNormal="130" workbookViewId="0">
      <selection activeCell="O4" sqref="O4"/>
    </sheetView>
  </sheetViews>
  <sheetFormatPr baseColWidth="10" defaultRowHeight="12.75" x14ac:dyDescent="0.2"/>
  <sheetData>
    <row r="3" spans="15:15" x14ac:dyDescent="0.2">
      <c r="O3" s="271" t="s">
        <v>299</v>
      </c>
    </row>
  </sheetData>
  <sheetProtection sheet="1" objects="1" scenarios="1"/>
  <hyperlinks>
    <hyperlink ref="O3" r:id="rId1" xr:uid="{D059B6CE-0D5F-4EB7-BA79-59726B869E68}"/>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1"/>
  <sheetViews>
    <sheetView zoomScaleNormal="100" workbookViewId="0">
      <selection activeCell="D9" sqref="D9"/>
    </sheetView>
  </sheetViews>
  <sheetFormatPr baseColWidth="10" defaultColWidth="11.42578125" defaultRowHeight="12.75" x14ac:dyDescent="0.2"/>
  <cols>
    <col min="1" max="1" width="6" style="5" customWidth="1"/>
    <col min="2" max="2" width="25.7109375" style="5" customWidth="1"/>
    <col min="3" max="3" width="5.7109375" style="5" customWidth="1"/>
    <col min="4" max="4" width="22.42578125" style="5" customWidth="1"/>
    <col min="5" max="5" width="25.5703125" style="6" customWidth="1"/>
    <col min="6" max="6" width="7.28515625" style="6" customWidth="1"/>
    <col min="7" max="7" width="22" style="6" customWidth="1"/>
    <col min="8" max="8" width="11.5703125" style="25" customWidth="1"/>
    <col min="9" max="9" width="10.42578125" style="6" customWidth="1"/>
    <col min="10" max="10" width="13" style="6" customWidth="1"/>
    <col min="11" max="11" width="11.28515625" style="6" customWidth="1"/>
    <col min="12" max="12" width="11.42578125" style="6"/>
    <col min="13" max="16384" width="11.42578125" style="5"/>
  </cols>
  <sheetData>
    <row r="1" spans="1:8" s="5" customFormat="1" x14ac:dyDescent="0.2">
      <c r="A1" s="194" t="s">
        <v>29</v>
      </c>
      <c r="B1" s="195" t="s">
        <v>78</v>
      </c>
      <c r="C1" s="195" t="s">
        <v>79</v>
      </c>
      <c r="D1" s="81" t="s">
        <v>80</v>
      </c>
      <c r="E1" s="81" t="s">
        <v>81</v>
      </c>
      <c r="F1" s="81" t="s">
        <v>82</v>
      </c>
      <c r="G1" s="196" t="s">
        <v>83</v>
      </c>
      <c r="H1" s="197" t="s">
        <v>90</v>
      </c>
    </row>
    <row r="2" spans="1:8" s="5" customFormat="1" x14ac:dyDescent="0.2">
      <c r="A2" s="194"/>
      <c r="B2" s="195"/>
      <c r="C2" s="195"/>
      <c r="D2" s="81"/>
      <c r="E2" s="81"/>
      <c r="F2" s="81"/>
      <c r="G2" s="196"/>
      <c r="H2" s="197"/>
    </row>
    <row r="3" spans="1:8" s="5" customFormat="1" x14ac:dyDescent="0.2">
      <c r="A3" s="194"/>
      <c r="B3" s="195"/>
      <c r="C3" s="195"/>
      <c r="D3" s="81"/>
      <c r="E3" s="81"/>
      <c r="F3" s="81"/>
      <c r="G3" s="196"/>
      <c r="H3" s="197"/>
    </row>
    <row r="4" spans="1:8" s="5" customFormat="1" x14ac:dyDescent="0.2">
      <c r="A4" s="194"/>
      <c r="B4" s="195"/>
      <c r="C4" s="195"/>
      <c r="D4" s="81"/>
      <c r="E4" s="81"/>
      <c r="F4" s="81"/>
      <c r="G4" s="196"/>
      <c r="H4" s="197"/>
    </row>
    <row r="5" spans="1:8" s="5" customFormat="1" x14ac:dyDescent="0.2">
      <c r="A5" s="194"/>
      <c r="B5" s="195"/>
      <c r="C5" s="195"/>
      <c r="D5" s="81"/>
      <c r="E5" s="81"/>
      <c r="F5" s="81"/>
      <c r="G5" s="196"/>
      <c r="H5" s="197"/>
    </row>
    <row r="6" spans="1:8" s="5" customFormat="1" x14ac:dyDescent="0.2">
      <c r="A6" s="194"/>
      <c r="B6" s="195"/>
      <c r="C6" s="195"/>
      <c r="D6" s="81"/>
      <c r="E6" s="81"/>
      <c r="F6" s="81"/>
      <c r="G6" s="196"/>
      <c r="H6" s="197"/>
    </row>
    <row r="7" spans="1:8" s="5" customFormat="1" x14ac:dyDescent="0.2">
      <c r="A7" s="194"/>
      <c r="B7" s="195"/>
      <c r="C7" s="195"/>
      <c r="D7" s="81"/>
      <c r="E7" s="81"/>
      <c r="F7" s="81"/>
      <c r="G7" s="196"/>
      <c r="H7" s="197"/>
    </row>
    <row r="8" spans="1:8" s="5" customFormat="1" x14ac:dyDescent="0.2">
      <c r="A8" s="194"/>
      <c r="B8" s="195"/>
      <c r="C8" s="195"/>
      <c r="D8" s="81"/>
      <c r="E8" s="81"/>
      <c r="F8" s="81"/>
      <c r="G8" s="196"/>
      <c r="H8" s="197"/>
    </row>
    <row r="9" spans="1:8" s="5" customFormat="1" x14ac:dyDescent="0.2">
      <c r="A9" s="194"/>
      <c r="B9" s="195"/>
      <c r="C9" s="195"/>
      <c r="D9" s="81"/>
      <c r="E9" s="81"/>
      <c r="F9" s="81"/>
      <c r="G9" s="196"/>
      <c r="H9" s="197"/>
    </row>
    <row r="10" spans="1:8" s="5" customFormat="1" x14ac:dyDescent="0.2">
      <c r="A10" s="194"/>
      <c r="B10" s="195"/>
      <c r="C10" s="195"/>
      <c r="D10" s="81"/>
      <c r="E10" s="81"/>
      <c r="F10" s="81"/>
      <c r="G10" s="196"/>
      <c r="H10" s="197"/>
    </row>
    <row r="11" spans="1:8" s="5" customFormat="1" x14ac:dyDescent="0.2">
      <c r="A11" s="194"/>
      <c r="B11" s="195"/>
      <c r="C11" s="195"/>
      <c r="D11" s="81"/>
      <c r="E11" s="81"/>
      <c r="F11" s="81"/>
      <c r="G11" s="196"/>
      <c r="H11" s="197"/>
    </row>
    <row r="12" spans="1:8" s="5" customFormat="1" x14ac:dyDescent="0.2">
      <c r="A12" s="194"/>
      <c r="B12" s="195"/>
      <c r="C12" s="195"/>
      <c r="D12" s="81"/>
      <c r="E12" s="81"/>
      <c r="F12" s="81"/>
      <c r="G12" s="196"/>
      <c r="H12" s="197"/>
    </row>
    <row r="13" spans="1:8" s="5" customFormat="1" x14ac:dyDescent="0.2">
      <c r="A13" s="194"/>
      <c r="B13" s="195"/>
      <c r="C13" s="195"/>
      <c r="D13" s="81"/>
      <c r="E13" s="81"/>
      <c r="F13" s="81"/>
      <c r="G13" s="196"/>
      <c r="H13" s="197"/>
    </row>
    <row r="14" spans="1:8" s="5" customFormat="1" x14ac:dyDescent="0.2">
      <c r="A14" s="194"/>
      <c r="B14" s="195"/>
      <c r="C14" s="195"/>
      <c r="D14" s="81"/>
      <c r="E14" s="81"/>
      <c r="F14" s="81"/>
      <c r="G14" s="196"/>
      <c r="H14" s="197"/>
    </row>
    <row r="15" spans="1:8" s="5" customFormat="1" x14ac:dyDescent="0.2">
      <c r="A15" s="194"/>
      <c r="B15" s="195"/>
      <c r="C15" s="195"/>
      <c r="D15" s="81"/>
      <c r="E15" s="81"/>
      <c r="F15" s="81"/>
      <c r="G15" s="196"/>
      <c r="H15" s="197"/>
    </row>
    <row r="16" spans="1:8" s="5" customFormat="1" x14ac:dyDescent="0.2">
      <c r="A16" s="194"/>
      <c r="B16" s="195"/>
      <c r="C16" s="195"/>
      <c r="D16" s="81"/>
      <c r="E16" s="81"/>
      <c r="F16" s="81"/>
      <c r="G16" s="196"/>
      <c r="H16" s="197"/>
    </row>
    <row r="17" spans="1:8" s="5" customFormat="1" x14ac:dyDescent="0.2">
      <c r="A17" s="194"/>
      <c r="B17" s="195"/>
      <c r="C17" s="195"/>
      <c r="D17" s="81"/>
      <c r="E17" s="81"/>
      <c r="F17" s="81"/>
      <c r="G17" s="196"/>
      <c r="H17" s="197"/>
    </row>
    <row r="18" spans="1:8" s="5" customFormat="1" x14ac:dyDescent="0.2">
      <c r="A18" s="194"/>
      <c r="B18" s="195"/>
      <c r="C18" s="195"/>
      <c r="D18" s="81"/>
      <c r="E18" s="81"/>
      <c r="F18" s="81"/>
      <c r="G18" s="196"/>
      <c r="H18" s="197"/>
    </row>
    <row r="19" spans="1:8" s="5" customFormat="1" x14ac:dyDescent="0.2">
      <c r="A19" s="194"/>
      <c r="B19" s="195"/>
      <c r="C19" s="195"/>
      <c r="D19" s="81"/>
      <c r="E19" s="81"/>
      <c r="F19" s="81"/>
      <c r="G19" s="196"/>
      <c r="H19" s="197"/>
    </row>
    <row r="20" spans="1:8" s="5" customFormat="1" x14ac:dyDescent="0.2">
      <c r="A20" s="194"/>
      <c r="B20" s="195"/>
      <c r="C20" s="195"/>
      <c r="D20" s="81"/>
      <c r="E20" s="81"/>
      <c r="F20" s="81"/>
      <c r="G20" s="196"/>
      <c r="H20" s="197"/>
    </row>
    <row r="21" spans="1:8" s="5" customFormat="1" x14ac:dyDescent="0.2">
      <c r="A21" s="194"/>
      <c r="B21" s="195"/>
      <c r="C21" s="195"/>
      <c r="D21" s="81"/>
      <c r="E21" s="81"/>
      <c r="F21" s="81"/>
      <c r="G21" s="196"/>
      <c r="H21" s="197"/>
    </row>
    <row r="22" spans="1:8" s="5" customFormat="1" x14ac:dyDescent="0.2">
      <c r="A22" s="194"/>
      <c r="B22" s="195"/>
      <c r="C22" s="195"/>
      <c r="D22" s="81"/>
      <c r="E22" s="81"/>
      <c r="F22" s="81"/>
      <c r="G22" s="196"/>
      <c r="H22" s="197"/>
    </row>
    <row r="23" spans="1:8" s="5" customFormat="1" x14ac:dyDescent="0.2">
      <c r="A23" s="194"/>
      <c r="B23" s="195"/>
      <c r="C23" s="195"/>
      <c r="D23" s="81"/>
      <c r="E23" s="81"/>
      <c r="F23" s="81"/>
      <c r="G23" s="196"/>
      <c r="H23" s="197"/>
    </row>
    <row r="24" spans="1:8" s="5" customFormat="1" x14ac:dyDescent="0.2">
      <c r="A24" s="194"/>
      <c r="B24" s="195"/>
      <c r="C24" s="195"/>
      <c r="D24" s="81"/>
      <c r="E24" s="81"/>
      <c r="F24" s="81"/>
      <c r="G24" s="196"/>
      <c r="H24" s="197"/>
    </row>
    <row r="25" spans="1:8" s="5" customFormat="1" x14ac:dyDescent="0.2">
      <c r="A25" s="194"/>
      <c r="B25" s="195"/>
      <c r="C25" s="195"/>
      <c r="D25" s="81"/>
      <c r="E25" s="81"/>
      <c r="F25" s="81"/>
      <c r="G25" s="196"/>
      <c r="H25" s="197"/>
    </row>
    <row r="26" spans="1:8" s="5" customFormat="1" x14ac:dyDescent="0.2">
      <c r="A26" s="194"/>
      <c r="B26" s="195"/>
      <c r="C26" s="195"/>
      <c r="D26" s="81"/>
      <c r="E26" s="81"/>
      <c r="F26" s="81"/>
      <c r="G26" s="196"/>
      <c r="H26" s="197"/>
    </row>
    <row r="27" spans="1:8" s="5" customFormat="1" x14ac:dyDescent="0.2">
      <c r="A27" s="194"/>
      <c r="B27" s="195"/>
      <c r="C27" s="195"/>
      <c r="D27" s="81"/>
      <c r="E27" s="81"/>
      <c r="F27" s="81"/>
      <c r="G27" s="196"/>
      <c r="H27" s="197"/>
    </row>
    <row r="28" spans="1:8" s="5" customFormat="1" x14ac:dyDescent="0.2">
      <c r="A28" s="194"/>
      <c r="B28" s="195"/>
      <c r="C28" s="195"/>
      <c r="D28" s="81"/>
      <c r="E28" s="81"/>
      <c r="F28" s="81"/>
      <c r="G28" s="196"/>
      <c r="H28" s="197"/>
    </row>
    <row r="29" spans="1:8" s="5" customFormat="1" x14ac:dyDescent="0.2">
      <c r="A29" s="194"/>
      <c r="B29" s="195"/>
      <c r="C29" s="195"/>
      <c r="D29" s="81"/>
      <c r="E29" s="81"/>
      <c r="F29" s="81"/>
      <c r="G29" s="196"/>
      <c r="H29" s="197"/>
    </row>
    <row r="30" spans="1:8" s="5" customFormat="1" x14ac:dyDescent="0.2">
      <c r="A30" s="194"/>
      <c r="B30" s="195"/>
      <c r="C30" s="195"/>
      <c r="D30" s="81"/>
      <c r="E30" s="81"/>
      <c r="F30" s="81"/>
      <c r="G30" s="196"/>
      <c r="H30" s="197"/>
    </row>
    <row r="31" spans="1:8" s="5" customFormat="1" x14ac:dyDescent="0.2">
      <c r="A31" s="194"/>
      <c r="B31" s="195"/>
      <c r="C31" s="195"/>
      <c r="D31" s="81"/>
      <c r="E31" s="81"/>
      <c r="F31" s="81"/>
      <c r="G31" s="196"/>
      <c r="H31" s="197"/>
    </row>
    <row r="32" spans="1:8" s="5" customFormat="1" x14ac:dyDescent="0.2">
      <c r="A32" s="194"/>
      <c r="B32" s="195"/>
      <c r="C32" s="195"/>
      <c r="D32" s="81"/>
      <c r="E32" s="81"/>
      <c r="F32" s="81"/>
      <c r="G32" s="196"/>
      <c r="H32" s="197"/>
    </row>
    <row r="33" spans="1:8" s="5" customFormat="1" x14ac:dyDescent="0.2">
      <c r="A33" s="194"/>
      <c r="B33" s="195"/>
      <c r="C33" s="195"/>
      <c r="D33" s="81"/>
      <c r="E33" s="81"/>
      <c r="F33" s="81"/>
      <c r="G33" s="196"/>
      <c r="H33" s="197"/>
    </row>
    <row r="34" spans="1:8" s="5" customFormat="1" x14ac:dyDescent="0.2">
      <c r="A34" s="194"/>
      <c r="B34" s="195"/>
      <c r="C34" s="195"/>
      <c r="D34" s="81"/>
      <c r="E34" s="81"/>
      <c r="F34" s="81"/>
      <c r="G34" s="196"/>
      <c r="H34" s="197"/>
    </row>
    <row r="35" spans="1:8" s="5" customFormat="1" x14ac:dyDescent="0.2">
      <c r="A35" s="194"/>
      <c r="B35" s="195"/>
      <c r="C35" s="195"/>
      <c r="D35" s="81"/>
      <c r="E35" s="81"/>
      <c r="F35" s="81"/>
      <c r="G35" s="196"/>
      <c r="H35" s="197"/>
    </row>
    <row r="36" spans="1:8" s="5" customFormat="1" x14ac:dyDescent="0.2">
      <c r="A36" s="194"/>
      <c r="B36" s="195"/>
      <c r="C36" s="195"/>
      <c r="D36" s="81"/>
      <c r="E36" s="81"/>
      <c r="F36" s="81"/>
      <c r="G36" s="196"/>
      <c r="H36" s="197"/>
    </row>
    <row r="37" spans="1:8" s="5" customFormat="1" x14ac:dyDescent="0.2">
      <c r="A37" s="194"/>
      <c r="B37" s="195"/>
      <c r="C37" s="195"/>
      <c r="D37" s="81"/>
      <c r="E37" s="81"/>
      <c r="F37" s="81"/>
      <c r="G37" s="196"/>
      <c r="H37" s="197"/>
    </row>
    <row r="38" spans="1:8" s="5" customFormat="1" x14ac:dyDescent="0.2">
      <c r="A38" s="194"/>
      <c r="B38" s="195"/>
      <c r="C38" s="195"/>
      <c r="D38" s="81"/>
      <c r="E38" s="81"/>
      <c r="F38" s="81"/>
      <c r="G38" s="196"/>
      <c r="H38" s="197"/>
    </row>
    <row r="39" spans="1:8" s="5" customFormat="1" x14ac:dyDescent="0.2">
      <c r="A39" s="194"/>
      <c r="B39" s="195"/>
      <c r="C39" s="195"/>
      <c r="D39" s="81"/>
      <c r="E39" s="81"/>
      <c r="F39" s="81"/>
      <c r="G39" s="196"/>
      <c r="H39" s="197"/>
    </row>
    <row r="40" spans="1:8" s="5" customFormat="1" x14ac:dyDescent="0.2">
      <c r="A40" s="194"/>
      <c r="B40" s="195"/>
      <c r="C40" s="195"/>
      <c r="D40" s="81"/>
      <c r="E40" s="81"/>
      <c r="F40" s="81"/>
      <c r="G40" s="196"/>
      <c r="H40" s="197"/>
    </row>
    <row r="41" spans="1:8" s="5" customFormat="1" x14ac:dyDescent="0.2">
      <c r="A41" s="194"/>
      <c r="B41" s="195"/>
      <c r="C41" s="195"/>
      <c r="D41" s="81"/>
      <c r="E41" s="81"/>
      <c r="F41" s="81"/>
      <c r="G41" s="196"/>
      <c r="H41" s="197"/>
    </row>
    <row r="42" spans="1:8" s="5" customFormat="1" x14ac:dyDescent="0.2">
      <c r="A42" s="194"/>
      <c r="B42" s="195"/>
      <c r="C42" s="195"/>
      <c r="D42" s="81"/>
      <c r="E42" s="81"/>
      <c r="F42" s="81"/>
      <c r="G42" s="196"/>
      <c r="H42" s="197"/>
    </row>
    <row r="43" spans="1:8" s="5" customFormat="1" x14ac:dyDescent="0.2">
      <c r="A43" s="194"/>
      <c r="B43" s="195"/>
      <c r="C43" s="195"/>
      <c r="D43" s="81"/>
      <c r="E43" s="81"/>
      <c r="F43" s="81"/>
      <c r="G43" s="196"/>
      <c r="H43" s="197"/>
    </row>
    <row r="44" spans="1:8" s="5" customFormat="1" x14ac:dyDescent="0.2">
      <c r="A44" s="194"/>
      <c r="B44" s="195"/>
      <c r="C44" s="195"/>
      <c r="D44" s="81"/>
      <c r="E44" s="81"/>
      <c r="F44" s="81"/>
      <c r="G44" s="196"/>
      <c r="H44" s="197"/>
    </row>
    <row r="45" spans="1:8" s="5" customFormat="1" x14ac:dyDescent="0.2">
      <c r="A45" s="194"/>
      <c r="B45" s="195"/>
      <c r="C45" s="195"/>
      <c r="D45" s="81"/>
      <c r="E45" s="81"/>
      <c r="F45" s="81"/>
      <c r="G45" s="196"/>
      <c r="H45" s="197"/>
    </row>
    <row r="46" spans="1:8" s="5" customFormat="1" x14ac:dyDescent="0.2">
      <c r="A46" s="194"/>
      <c r="B46" s="195"/>
      <c r="C46" s="195"/>
      <c r="D46" s="81"/>
      <c r="E46" s="81"/>
      <c r="F46" s="81"/>
      <c r="G46" s="196"/>
      <c r="H46" s="197"/>
    </row>
    <row r="47" spans="1:8" s="5" customFormat="1" x14ac:dyDescent="0.2">
      <c r="A47" s="194"/>
      <c r="B47" s="195"/>
      <c r="C47" s="195"/>
      <c r="D47" s="81"/>
      <c r="E47" s="81"/>
      <c r="F47" s="81"/>
      <c r="G47" s="196"/>
      <c r="H47" s="197"/>
    </row>
    <row r="48" spans="1:8" s="5" customFormat="1" x14ac:dyDescent="0.2">
      <c r="A48" s="194"/>
      <c r="B48" s="195"/>
      <c r="C48" s="195"/>
      <c r="D48" s="81"/>
      <c r="E48" s="81"/>
      <c r="F48" s="81"/>
      <c r="G48" s="196"/>
      <c r="H48" s="197"/>
    </row>
    <row r="49" spans="1:8" s="5" customFormat="1" x14ac:dyDescent="0.2">
      <c r="A49" s="194"/>
      <c r="B49" s="195"/>
      <c r="C49" s="195"/>
      <c r="D49" s="81"/>
      <c r="E49" s="81"/>
      <c r="F49" s="81"/>
      <c r="G49" s="196"/>
      <c r="H49" s="197"/>
    </row>
    <row r="50" spans="1:8" s="5" customFormat="1" x14ac:dyDescent="0.2">
      <c r="A50" s="194"/>
      <c r="B50" s="195"/>
      <c r="C50" s="195"/>
      <c r="D50" s="81"/>
      <c r="E50" s="81"/>
      <c r="F50" s="81"/>
      <c r="G50" s="196"/>
      <c r="H50" s="197"/>
    </row>
    <row r="51" spans="1:8" s="5" customFormat="1" x14ac:dyDescent="0.2">
      <c r="A51" s="194"/>
      <c r="B51" s="195"/>
      <c r="C51" s="195"/>
      <c r="D51" s="81"/>
      <c r="E51" s="81"/>
      <c r="F51" s="81"/>
      <c r="G51" s="196"/>
      <c r="H51" s="197"/>
    </row>
    <row r="52" spans="1:8" s="5" customFormat="1" x14ac:dyDescent="0.2">
      <c r="A52" s="194"/>
      <c r="B52" s="195"/>
      <c r="C52" s="195"/>
      <c r="D52" s="81"/>
      <c r="E52" s="81"/>
      <c r="F52" s="81"/>
      <c r="G52" s="196"/>
      <c r="H52" s="197"/>
    </row>
    <row r="53" spans="1:8" s="5" customFormat="1" x14ac:dyDescent="0.2">
      <c r="A53" s="194"/>
      <c r="B53" s="195"/>
      <c r="C53" s="195"/>
      <c r="D53" s="81"/>
      <c r="E53" s="81"/>
      <c r="F53" s="81"/>
      <c r="G53" s="196"/>
      <c r="H53" s="197"/>
    </row>
    <row r="54" spans="1:8" s="5" customFormat="1" x14ac:dyDescent="0.2">
      <c r="A54" s="194"/>
      <c r="B54" s="195"/>
      <c r="C54" s="195"/>
      <c r="D54" s="81"/>
      <c r="E54" s="81"/>
      <c r="F54" s="81"/>
      <c r="G54" s="196"/>
      <c r="H54" s="197"/>
    </row>
    <row r="55" spans="1:8" s="5" customFormat="1" x14ac:dyDescent="0.2">
      <c r="A55" s="194"/>
      <c r="B55" s="195"/>
      <c r="C55" s="195"/>
      <c r="D55" s="81"/>
      <c r="E55" s="81"/>
      <c r="F55" s="81"/>
      <c r="G55" s="196"/>
      <c r="H55" s="197"/>
    </row>
    <row r="56" spans="1:8" s="5" customFormat="1" x14ac:dyDescent="0.2">
      <c r="A56" s="194"/>
      <c r="B56" s="195"/>
      <c r="C56" s="195"/>
      <c r="D56" s="81"/>
      <c r="E56" s="81"/>
      <c r="F56" s="81"/>
      <c r="G56" s="196"/>
      <c r="H56" s="197"/>
    </row>
    <row r="57" spans="1:8" s="5" customFormat="1" x14ac:dyDescent="0.2">
      <c r="A57" s="194"/>
      <c r="B57" s="195"/>
      <c r="C57" s="195"/>
      <c r="D57" s="81"/>
      <c r="E57" s="81"/>
      <c r="F57" s="81"/>
      <c r="G57" s="196"/>
      <c r="H57" s="197"/>
    </row>
    <row r="58" spans="1:8" s="5" customFormat="1" x14ac:dyDescent="0.2">
      <c r="A58" s="194"/>
      <c r="B58" s="195"/>
      <c r="C58" s="195"/>
      <c r="D58" s="81"/>
      <c r="E58" s="81"/>
      <c r="F58" s="81"/>
      <c r="G58" s="196"/>
      <c r="H58" s="197"/>
    </row>
    <row r="59" spans="1:8" s="5" customFormat="1" x14ac:dyDescent="0.2">
      <c r="A59" s="194"/>
      <c r="B59" s="195"/>
      <c r="C59" s="195"/>
      <c r="D59" s="81"/>
      <c r="E59" s="81"/>
      <c r="F59" s="81"/>
      <c r="G59" s="196"/>
      <c r="H59" s="197"/>
    </row>
    <row r="60" spans="1:8" s="5" customFormat="1" x14ac:dyDescent="0.2">
      <c r="A60" s="194"/>
      <c r="B60" s="195"/>
      <c r="C60" s="195"/>
      <c r="D60" s="81"/>
      <c r="E60" s="81"/>
      <c r="F60" s="81"/>
      <c r="G60" s="196"/>
      <c r="H60" s="197"/>
    </row>
    <row r="61" spans="1:8" s="5" customFormat="1" x14ac:dyDescent="0.2">
      <c r="A61" s="194"/>
      <c r="B61" s="195"/>
      <c r="C61" s="195"/>
      <c r="D61" s="81"/>
      <c r="E61" s="81"/>
      <c r="F61" s="81"/>
      <c r="G61" s="196"/>
      <c r="H61" s="197"/>
    </row>
    <row r="62" spans="1:8" s="5" customFormat="1" x14ac:dyDescent="0.2">
      <c r="A62" s="194"/>
      <c r="B62" s="195"/>
      <c r="C62" s="195"/>
      <c r="D62" s="81"/>
      <c r="E62" s="81"/>
      <c r="F62" s="81"/>
      <c r="G62" s="196"/>
      <c r="H62" s="197"/>
    </row>
    <row r="63" spans="1:8" s="5" customFormat="1" x14ac:dyDescent="0.2">
      <c r="A63" s="194"/>
      <c r="B63" s="195"/>
      <c r="C63" s="195"/>
      <c r="D63" s="81"/>
      <c r="E63" s="81"/>
      <c r="F63" s="81"/>
      <c r="G63" s="196"/>
      <c r="H63" s="197"/>
    </row>
    <row r="64" spans="1:8" s="5" customFormat="1" x14ac:dyDescent="0.2">
      <c r="A64" s="194"/>
      <c r="B64" s="195"/>
      <c r="C64" s="195"/>
      <c r="D64" s="81"/>
      <c r="E64" s="81"/>
      <c r="F64" s="81"/>
      <c r="G64" s="196"/>
      <c r="H64" s="197"/>
    </row>
    <row r="65" spans="1:8" s="5" customFormat="1" x14ac:dyDescent="0.2">
      <c r="A65" s="194"/>
      <c r="B65" s="195"/>
      <c r="C65" s="195"/>
      <c r="D65" s="81"/>
      <c r="E65" s="81"/>
      <c r="F65" s="81"/>
      <c r="G65" s="196"/>
      <c r="H65" s="197"/>
    </row>
    <row r="66" spans="1:8" s="5" customFormat="1" x14ac:dyDescent="0.2">
      <c r="A66" s="194"/>
      <c r="B66" s="195"/>
      <c r="C66" s="195"/>
      <c r="D66" s="81"/>
      <c r="E66" s="81"/>
      <c r="F66" s="81"/>
      <c r="G66" s="196"/>
      <c r="H66" s="197"/>
    </row>
    <row r="67" spans="1:8" s="5" customFormat="1" x14ac:dyDescent="0.2">
      <c r="A67" s="194"/>
      <c r="B67" s="195"/>
      <c r="C67" s="195"/>
      <c r="D67" s="81"/>
      <c r="E67" s="81"/>
      <c r="F67" s="81"/>
      <c r="G67" s="196"/>
      <c r="H67" s="197"/>
    </row>
    <row r="68" spans="1:8" s="5" customFormat="1" x14ac:dyDescent="0.2">
      <c r="A68" s="194"/>
      <c r="B68" s="195"/>
      <c r="C68" s="195"/>
      <c r="D68" s="81"/>
      <c r="E68" s="81"/>
      <c r="F68" s="81"/>
      <c r="G68" s="196"/>
      <c r="H68" s="197"/>
    </row>
    <row r="69" spans="1:8" s="5" customFormat="1" x14ac:dyDescent="0.2">
      <c r="A69" s="194"/>
      <c r="B69" s="195"/>
      <c r="C69" s="195"/>
      <c r="D69" s="81"/>
      <c r="E69" s="81"/>
      <c r="F69" s="81"/>
      <c r="G69" s="196"/>
      <c r="H69" s="197"/>
    </row>
    <row r="70" spans="1:8" s="5" customFormat="1" x14ac:dyDescent="0.2">
      <c r="A70" s="194"/>
      <c r="B70" s="195"/>
      <c r="C70" s="195"/>
      <c r="D70" s="81"/>
      <c r="E70" s="81"/>
      <c r="F70" s="81"/>
      <c r="G70" s="196"/>
      <c r="H70" s="197"/>
    </row>
    <row r="71" spans="1:8" s="5" customFormat="1" x14ac:dyDescent="0.2">
      <c r="A71" s="194"/>
      <c r="B71" s="195"/>
      <c r="C71" s="195"/>
      <c r="D71" s="81"/>
      <c r="E71" s="81"/>
      <c r="F71" s="81"/>
      <c r="G71" s="196"/>
      <c r="H71" s="197"/>
    </row>
    <row r="72" spans="1:8" s="5" customFormat="1" x14ac:dyDescent="0.2">
      <c r="A72" s="194"/>
      <c r="B72" s="195"/>
      <c r="C72" s="195"/>
      <c r="D72" s="81"/>
      <c r="E72" s="81"/>
      <c r="F72" s="81"/>
      <c r="G72" s="196"/>
      <c r="H72" s="197"/>
    </row>
    <row r="73" spans="1:8" s="5" customFormat="1" x14ac:dyDescent="0.2">
      <c r="A73" s="194"/>
      <c r="B73" s="195"/>
      <c r="C73" s="195"/>
      <c r="D73" s="81"/>
      <c r="E73" s="81"/>
      <c r="F73" s="81"/>
      <c r="G73" s="196"/>
      <c r="H73" s="197"/>
    </row>
    <row r="74" spans="1:8" s="5" customFormat="1" x14ac:dyDescent="0.2">
      <c r="A74" s="194"/>
      <c r="B74" s="195"/>
      <c r="C74" s="195"/>
      <c r="D74" s="81"/>
      <c r="E74" s="81"/>
      <c r="F74" s="81"/>
      <c r="G74" s="196"/>
      <c r="H74" s="197"/>
    </row>
    <row r="75" spans="1:8" s="5" customFormat="1" x14ac:dyDescent="0.2">
      <c r="A75" s="194"/>
      <c r="B75" s="195"/>
      <c r="C75" s="195"/>
      <c r="D75" s="81"/>
      <c r="E75" s="81"/>
      <c r="F75" s="81"/>
      <c r="G75" s="196"/>
      <c r="H75" s="197"/>
    </row>
    <row r="76" spans="1:8" s="5" customFormat="1" x14ac:dyDescent="0.2">
      <c r="A76" s="194"/>
      <c r="B76" s="195"/>
      <c r="C76" s="195"/>
      <c r="D76" s="81"/>
      <c r="E76" s="81"/>
      <c r="F76" s="81"/>
      <c r="G76" s="196"/>
      <c r="H76" s="197"/>
    </row>
    <row r="77" spans="1:8" s="5" customFormat="1" x14ac:dyDescent="0.2">
      <c r="A77" s="194"/>
      <c r="B77" s="195"/>
      <c r="C77" s="195"/>
      <c r="D77" s="81"/>
      <c r="E77" s="81"/>
      <c r="F77" s="81"/>
      <c r="G77" s="196"/>
      <c r="H77" s="197"/>
    </row>
    <row r="78" spans="1:8" s="5" customFormat="1" x14ac:dyDescent="0.2">
      <c r="A78" s="194"/>
      <c r="B78" s="195"/>
      <c r="C78" s="195"/>
      <c r="D78" s="81"/>
      <c r="E78" s="81"/>
      <c r="F78" s="81"/>
      <c r="G78" s="196"/>
      <c r="H78" s="197"/>
    </row>
    <row r="79" spans="1:8" s="5" customFormat="1" x14ac:dyDescent="0.2">
      <c r="A79" s="194"/>
      <c r="B79" s="195"/>
      <c r="C79" s="195"/>
      <c r="D79" s="81"/>
      <c r="E79" s="81"/>
      <c r="F79" s="81"/>
      <c r="G79" s="196"/>
      <c r="H79" s="197"/>
    </row>
    <row r="80" spans="1:8" s="5" customFormat="1" x14ac:dyDescent="0.2">
      <c r="A80" s="11"/>
      <c r="B80" s="12"/>
      <c r="C80" s="12"/>
      <c r="G80" s="13"/>
      <c r="H80" s="24"/>
    </row>
    <row r="81" spans="1:8" s="5" customFormat="1" x14ac:dyDescent="0.2">
      <c r="A81" s="11"/>
      <c r="B81" s="12"/>
      <c r="C81" s="12"/>
      <c r="G81" s="90"/>
      <c r="H81" s="24"/>
    </row>
  </sheetData>
  <pageMargins left="0.75" right="0.75" top="1" bottom="1" header="0.5" footer="0.5"/>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G52"/>
  <sheetViews>
    <sheetView zoomScaleNormal="100" workbookViewId="0">
      <selection activeCell="C6" sqref="C6"/>
    </sheetView>
  </sheetViews>
  <sheetFormatPr baseColWidth="10" defaultColWidth="11.5703125" defaultRowHeight="12.75" x14ac:dyDescent="0.2"/>
  <cols>
    <col min="1" max="1" width="25.85546875" style="3" customWidth="1"/>
    <col min="2" max="2" width="27.5703125" style="3" customWidth="1"/>
    <col min="3" max="3" width="13.42578125" style="3" customWidth="1"/>
    <col min="4" max="4" width="18.140625" style="3" customWidth="1"/>
    <col min="5" max="5" width="11.28515625" style="3" bestFit="1" customWidth="1"/>
    <col min="6" max="16384" width="11.5703125" style="3"/>
  </cols>
  <sheetData>
    <row r="1" spans="1:7" ht="45.6" customHeight="1" x14ac:dyDescent="0.35">
      <c r="A1" s="150" t="s">
        <v>162</v>
      </c>
      <c r="B1" s="124"/>
      <c r="C1" s="124"/>
      <c r="D1" s="124"/>
      <c r="E1" s="151">
        <v>2024</v>
      </c>
      <c r="G1" s="3" t="s">
        <v>203</v>
      </c>
    </row>
    <row r="2" spans="1:7" s="128" customFormat="1" ht="18" x14ac:dyDescent="0.25">
      <c r="A2" s="135"/>
      <c r="B2" s="136"/>
      <c r="C2" s="137" t="s">
        <v>166</v>
      </c>
      <c r="D2" s="136" t="s">
        <v>173</v>
      </c>
      <c r="E2" s="138" t="s">
        <v>167</v>
      </c>
      <c r="G2" s="3"/>
    </row>
    <row r="3" spans="1:7" ht="18" x14ac:dyDescent="0.25">
      <c r="A3" s="139"/>
      <c r="B3" s="132"/>
      <c r="C3" s="140">
        <f>E1-2</f>
        <v>2022</v>
      </c>
      <c r="D3" s="132"/>
      <c r="E3" s="141">
        <f>E1</f>
        <v>2024</v>
      </c>
    </row>
    <row r="4" spans="1:7" ht="26.65" customHeight="1" x14ac:dyDescent="0.3">
      <c r="A4" s="142" t="s">
        <v>163</v>
      </c>
      <c r="B4" s="132"/>
      <c r="C4" s="132"/>
      <c r="D4" s="132"/>
      <c r="E4" s="143"/>
    </row>
    <row r="5" spans="1:7" x14ac:dyDescent="0.2">
      <c r="A5" s="144" t="s">
        <v>154</v>
      </c>
      <c r="B5" s="132" t="s">
        <v>152</v>
      </c>
      <c r="C5" s="145">
        <f>'2. Økonomirapport 201'!L9</f>
        <v>0</v>
      </c>
      <c r="D5" s="145"/>
      <c r="E5" s="143"/>
      <c r="G5" s="3" t="s">
        <v>204</v>
      </c>
    </row>
    <row r="6" spans="1:7" x14ac:dyDescent="0.2">
      <c r="A6" s="219" t="s">
        <v>247</v>
      </c>
      <c r="B6" s="132"/>
      <c r="C6" s="184"/>
      <c r="D6" s="145"/>
      <c r="E6" s="143"/>
      <c r="G6" s="214" t="s">
        <v>240</v>
      </c>
    </row>
    <row r="7" spans="1:7" x14ac:dyDescent="0.2">
      <c r="A7" s="144" t="s">
        <v>84</v>
      </c>
      <c r="B7" s="146">
        <f>'4. Selvkost kommunen'!C7</f>
        <v>0.14099999999999999</v>
      </c>
      <c r="C7" s="145">
        <f>(C5+C6)*B7</f>
        <v>0</v>
      </c>
      <c r="D7" s="145"/>
      <c r="E7" s="143"/>
      <c r="G7" s="3" t="s">
        <v>205</v>
      </c>
    </row>
    <row r="8" spans="1:7" x14ac:dyDescent="0.2">
      <c r="A8" s="144" t="s">
        <v>155</v>
      </c>
      <c r="B8" s="132"/>
      <c r="C8" s="145">
        <f>C5+C7+C6</f>
        <v>0</v>
      </c>
      <c r="D8" s="145"/>
      <c r="E8" s="143"/>
      <c r="G8" s="3" t="s">
        <v>206</v>
      </c>
    </row>
    <row r="9" spans="1:7" x14ac:dyDescent="0.2">
      <c r="A9" s="144" t="s">
        <v>156</v>
      </c>
      <c r="B9" s="132" t="s">
        <v>168</v>
      </c>
      <c r="C9" s="147">
        <f>'4. Selvkost kommunen'!D84</f>
        <v>0</v>
      </c>
      <c r="D9" s="147"/>
      <c r="E9" s="143"/>
      <c r="G9" s="3" t="s">
        <v>207</v>
      </c>
    </row>
    <row r="10" spans="1:7" ht="15.75" thickBot="1" x14ac:dyDescent="0.3">
      <c r="A10" s="166" t="s">
        <v>180</v>
      </c>
      <c r="B10" s="167"/>
      <c r="C10" s="168" t="e">
        <f>C8/C9</f>
        <v>#DIV/0!</v>
      </c>
      <c r="D10" s="213">
        <f>(1+'4. Selvkost kommunen'!C43)*(1+'4. Selvkost kommunen'!C44)</f>
        <v>1</v>
      </c>
      <c r="E10" s="169" t="e">
        <f>C10*D10</f>
        <v>#DIV/0!</v>
      </c>
      <c r="G10" s="214" t="s">
        <v>239</v>
      </c>
    </row>
    <row r="11" spans="1:7" ht="48.6" customHeight="1" thickTop="1" x14ac:dyDescent="0.3">
      <c r="A11" s="142" t="s">
        <v>164</v>
      </c>
      <c r="B11" s="132"/>
      <c r="C11" s="132"/>
      <c r="D11" s="132"/>
      <c r="E11" s="143"/>
    </row>
    <row r="12" spans="1:7" x14ac:dyDescent="0.2">
      <c r="A12" s="144" t="s">
        <v>169</v>
      </c>
      <c r="B12" s="132"/>
      <c r="C12" s="145">
        <f>'4. Selvkost kommunen'!D6+'4. Selvkost kommunen'!D19</f>
        <v>0</v>
      </c>
      <c r="D12" s="145"/>
      <c r="E12" s="143"/>
      <c r="G12" s="3" t="s">
        <v>208</v>
      </c>
    </row>
    <row r="13" spans="1:7" x14ac:dyDescent="0.2">
      <c r="A13" s="144" t="s">
        <v>84</v>
      </c>
      <c r="B13" s="146">
        <f>'8. Søknad om pensjonstilskudd'!B7</f>
        <v>0.14099999999999999</v>
      </c>
      <c r="C13" s="145">
        <f>C12*B13</f>
        <v>0</v>
      </c>
      <c r="D13" s="145"/>
      <c r="E13" s="143"/>
      <c r="G13" s="3" t="s">
        <v>209</v>
      </c>
    </row>
    <row r="14" spans="1:7" x14ac:dyDescent="0.2">
      <c r="A14" s="144" t="s">
        <v>170</v>
      </c>
      <c r="B14" s="132"/>
      <c r="C14" s="145">
        <f>SUM(C12:C13)</f>
        <v>0</v>
      </c>
      <c r="D14" s="145"/>
      <c r="E14" s="143"/>
    </row>
    <row r="15" spans="1:7" x14ac:dyDescent="0.2">
      <c r="A15" s="144" t="s">
        <v>159</v>
      </c>
      <c r="B15" s="140" t="s">
        <v>157</v>
      </c>
      <c r="C15" s="145" t="e">
        <f>C14*'4. Selvkost kommunen'!D54</f>
        <v>#DIV/0!</v>
      </c>
      <c r="D15" s="145"/>
      <c r="E15" s="143"/>
      <c r="G15" s="3" t="s">
        <v>210</v>
      </c>
    </row>
    <row r="16" spans="1:7" x14ac:dyDescent="0.2">
      <c r="A16" s="144"/>
      <c r="B16" s="140" t="s">
        <v>158</v>
      </c>
      <c r="C16" s="145" t="e">
        <f>C14*'4. Selvkost kommunen'!D55</f>
        <v>#DIV/0!</v>
      </c>
      <c r="D16" s="145"/>
      <c r="E16" s="143"/>
    </row>
    <row r="17" spans="1:7" x14ac:dyDescent="0.2">
      <c r="A17" s="144" t="s">
        <v>171</v>
      </c>
      <c r="B17" s="140" t="s">
        <v>157</v>
      </c>
      <c r="C17" s="148">
        <f>'4. Selvkost kommunen'!D46</f>
        <v>0</v>
      </c>
      <c r="D17" s="148"/>
      <c r="E17" s="143"/>
      <c r="G17" s="3" t="s">
        <v>211</v>
      </c>
    </row>
    <row r="18" spans="1:7" x14ac:dyDescent="0.2">
      <c r="A18" s="144"/>
      <c r="B18" s="140" t="s">
        <v>158</v>
      </c>
      <c r="C18" s="148">
        <f>'4. Selvkost kommunen'!D47</f>
        <v>0</v>
      </c>
      <c r="D18" s="148"/>
      <c r="E18" s="143"/>
    </row>
    <row r="19" spans="1:7" ht="15" x14ac:dyDescent="0.25">
      <c r="A19" s="170" t="s">
        <v>194</v>
      </c>
      <c r="B19" s="171" t="str">
        <f>B17</f>
        <v>0-2 år</v>
      </c>
      <c r="C19" s="172" t="e">
        <f>C15/C17</f>
        <v>#DIV/0!</v>
      </c>
      <c r="D19" s="173">
        <f>D10</f>
        <v>1</v>
      </c>
      <c r="E19" s="174" t="e">
        <f>C19*D19</f>
        <v>#DIV/0!</v>
      </c>
      <c r="G19" s="3" t="s">
        <v>212</v>
      </c>
    </row>
    <row r="20" spans="1:7" ht="15.75" thickBot="1" x14ac:dyDescent="0.3">
      <c r="A20" s="175"/>
      <c r="B20" s="176" t="str">
        <f>B18</f>
        <v>3-5 år</v>
      </c>
      <c r="C20" s="177" t="e">
        <f>C16/C18</f>
        <v>#DIV/0!</v>
      </c>
      <c r="D20" s="178">
        <f>D10</f>
        <v>1</v>
      </c>
      <c r="E20" s="179" t="e">
        <f>C20*D20</f>
        <v>#DIV/0!</v>
      </c>
    </row>
    <row r="21" spans="1:7" ht="13.5" thickTop="1" x14ac:dyDescent="0.2">
      <c r="A21" s="144"/>
      <c r="B21" s="132"/>
      <c r="C21" s="132"/>
      <c r="D21" s="132"/>
      <c r="E21" s="143"/>
    </row>
    <row r="22" spans="1:7" ht="14.25" x14ac:dyDescent="0.2">
      <c r="A22" s="125" t="s">
        <v>174</v>
      </c>
      <c r="B22" s="126"/>
      <c r="C22" s="126"/>
      <c r="D22" s="126"/>
      <c r="E22" s="127"/>
    </row>
    <row r="23" spans="1:7" ht="27.6" customHeight="1" x14ac:dyDescent="0.25">
      <c r="A23" s="187"/>
      <c r="B23" s="188"/>
      <c r="C23" s="102"/>
      <c r="D23" s="102"/>
      <c r="E23" s="103"/>
      <c r="G23" s="3" t="s">
        <v>213</v>
      </c>
    </row>
    <row r="24" spans="1:7" ht="14.25" x14ac:dyDescent="0.2">
      <c r="A24" s="129" t="s">
        <v>176</v>
      </c>
      <c r="B24" s="103"/>
      <c r="C24" s="104"/>
      <c r="D24" s="104"/>
      <c r="E24" s="105"/>
    </row>
    <row r="25" spans="1:7" ht="33.6" customHeight="1" x14ac:dyDescent="0.3">
      <c r="A25" s="133" t="s">
        <v>165</v>
      </c>
      <c r="B25" s="104"/>
      <c r="C25" s="104"/>
      <c r="D25" s="104"/>
      <c r="E25" s="105"/>
    </row>
    <row r="26" spans="1:7" ht="14.25" x14ac:dyDescent="0.2">
      <c r="A26" s="149" t="str">
        <f>"Antall heltidsplasser små barn. Hentes fra årsmeldingen "&amp;" "&amp;E3-1</f>
        <v>Antall heltidsplasser små barn. Hentes fra årsmeldingen  2023</v>
      </c>
      <c r="B26" s="132"/>
      <c r="C26" s="104"/>
      <c r="D26" s="104"/>
      <c r="E26" s="189"/>
      <c r="G26" s="215" t="s">
        <v>246</v>
      </c>
    </row>
    <row r="27" spans="1:7" ht="14.25" x14ac:dyDescent="0.2">
      <c r="A27" s="149" t="str">
        <f>"Antall heltidsplasser store barn. Hentes fra årsmeldingen "&amp;" "&amp;E3-1</f>
        <v>Antall heltidsplasser store barn. Hentes fra årsmeldingen  2023</v>
      </c>
      <c r="B27" s="131"/>
      <c r="C27" s="104"/>
      <c r="D27" s="104"/>
      <c r="E27" s="189"/>
      <c r="G27" s="215" t="s">
        <v>246</v>
      </c>
    </row>
    <row r="28" spans="1:7" ht="14.25" x14ac:dyDescent="0.2">
      <c r="A28" s="149" t="s">
        <v>172</v>
      </c>
      <c r="B28" s="131"/>
      <c r="C28" s="104"/>
      <c r="D28" s="104"/>
      <c r="E28" s="107" t="e">
        <f>E26*E19+E27*E20</f>
        <v>#DIV/0!</v>
      </c>
      <c r="G28" s="3" t="s">
        <v>218</v>
      </c>
    </row>
    <row r="29" spans="1:7" ht="14.25" x14ac:dyDescent="0.2">
      <c r="A29" s="130" t="str">
        <f>"Antall årsverk. Hentes fra årsmeldingen "&amp;" "&amp;E3-1</f>
        <v>Antall årsverk. Hentes fra årsmeldingen  2023</v>
      </c>
      <c r="B29" s="131"/>
      <c r="C29" s="104"/>
      <c r="D29" s="104"/>
      <c r="E29" s="189"/>
      <c r="G29" s="215" t="s">
        <v>246</v>
      </c>
    </row>
    <row r="30" spans="1:7" ht="15" x14ac:dyDescent="0.25">
      <c r="A30" s="108" t="s">
        <v>175</v>
      </c>
      <c r="B30" s="109"/>
      <c r="C30" s="109"/>
      <c r="D30" s="109"/>
      <c r="E30" s="110" t="str">
        <f>IF(E26="","",E28/E29)</f>
        <v/>
      </c>
      <c r="G30" s="3" t="s">
        <v>214</v>
      </c>
    </row>
    <row r="31" spans="1:7" ht="47.65" customHeight="1" x14ac:dyDescent="0.3">
      <c r="A31" s="133" t="s">
        <v>248</v>
      </c>
      <c r="B31" s="104"/>
      <c r="C31" s="104"/>
      <c r="D31" s="104"/>
      <c r="E31" s="105"/>
    </row>
    <row r="32" spans="1:7" ht="14.45" customHeight="1" x14ac:dyDescent="0.2">
      <c r="A32" s="216" t="s">
        <v>242</v>
      </c>
      <c r="B32" s="104"/>
      <c r="C32" s="190"/>
      <c r="D32" s="104"/>
      <c r="E32" s="105"/>
      <c r="G32" s="215" t="s">
        <v>245</v>
      </c>
    </row>
    <row r="33" spans="1:7" ht="15" customHeight="1" x14ac:dyDescent="0.2">
      <c r="A33" s="217" t="s">
        <v>243</v>
      </c>
      <c r="B33" s="104"/>
      <c r="C33" s="190"/>
      <c r="D33" s="104"/>
      <c r="E33" s="105"/>
      <c r="G33" s="215" t="s">
        <v>250</v>
      </c>
    </row>
    <row r="34" spans="1:7" ht="14.45" customHeight="1" x14ac:dyDescent="0.2">
      <c r="A34" s="217" t="s">
        <v>244</v>
      </c>
      <c r="B34" s="104"/>
      <c r="C34" s="190"/>
      <c r="D34" s="104"/>
      <c r="E34" s="105"/>
      <c r="G34" s="215" t="s">
        <v>249</v>
      </c>
    </row>
    <row r="35" spans="1:7" ht="14.25" x14ac:dyDescent="0.2">
      <c r="A35" s="149" t="str">
        <f>"Pensjonsutgifter eks arbeidsgiveravgift. Dokumentasjon fra pensjonsleverandør for"&amp;" "&amp;E3-2</f>
        <v>Pensjonsutgifter eks arbeidsgiveravgift. Dokumentasjon fra pensjonsleverandør for 2022</v>
      </c>
      <c r="B35" s="104"/>
      <c r="C35" s="218">
        <f>C32+C33+C34</f>
        <v>0</v>
      </c>
      <c r="D35" s="104"/>
      <c r="E35" s="143"/>
      <c r="G35" s="214" t="s">
        <v>241</v>
      </c>
    </row>
    <row r="36" spans="1:7" x14ac:dyDescent="0.2">
      <c r="A36" s="149" t="s">
        <v>177</v>
      </c>
      <c r="B36" s="131"/>
      <c r="C36" s="161">
        <f>C35*B13</f>
        <v>0</v>
      </c>
      <c r="D36" s="162"/>
      <c r="E36" s="163"/>
      <c r="G36" s="214"/>
    </row>
    <row r="37" spans="1:7" x14ac:dyDescent="0.2">
      <c r="A37" s="164" t="s">
        <v>178</v>
      </c>
      <c r="B37" s="131"/>
      <c r="C37" s="165">
        <f>SUM(C35:C36)</f>
        <v>0</v>
      </c>
      <c r="D37" s="162">
        <f>D20</f>
        <v>1</v>
      </c>
      <c r="E37" s="163">
        <f>C37*D37</f>
        <v>0</v>
      </c>
    </row>
    <row r="38" spans="1:7" ht="14.25" x14ac:dyDescent="0.2">
      <c r="A38" s="106"/>
      <c r="B38" s="104"/>
      <c r="C38" s="104"/>
      <c r="D38" s="104"/>
      <c r="E38" s="105"/>
      <c r="G38" s="3" t="s">
        <v>215</v>
      </c>
    </row>
    <row r="39" spans="1:7" ht="14.25" x14ac:dyDescent="0.2">
      <c r="A39" s="149" t="str">
        <f>"Antall årsverk ved starten på året. Hentes fra årsmelding "&amp;" "&amp;E3-3</f>
        <v>Antall årsverk ved starten på året. Hentes fra årsmelding  2021</v>
      </c>
      <c r="B39" s="104"/>
      <c r="C39" s="104"/>
      <c r="D39" s="104"/>
      <c r="E39" s="190"/>
      <c r="G39" s="215" t="s">
        <v>246</v>
      </c>
    </row>
    <row r="40" spans="1:7" ht="14.25" x14ac:dyDescent="0.2">
      <c r="A40" s="149" t="str">
        <f>"Antall årsverk ved slutten av året. Hentes fra årsmelding "&amp;" "&amp;E3-2</f>
        <v>Antall årsverk ved slutten av året. Hentes fra årsmelding  2022</v>
      </c>
      <c r="B40" s="104"/>
      <c r="C40" s="104"/>
      <c r="D40" s="104"/>
      <c r="E40" s="190"/>
      <c r="G40" s="215" t="s">
        <v>246</v>
      </c>
    </row>
    <row r="41" spans="1:7" ht="14.25" x14ac:dyDescent="0.2">
      <c r="A41" s="149" t="str">
        <f>"Antall årsverk i gjennomsnitt "&amp;" "&amp;E3-2</f>
        <v>Antall årsverk i gjennomsnitt  2022</v>
      </c>
      <c r="B41" s="104"/>
      <c r="C41" s="104"/>
      <c r="D41" s="104"/>
      <c r="E41" s="134">
        <f>(E39/12*7)+(E40/12*5)</f>
        <v>0</v>
      </c>
    </row>
    <row r="42" spans="1:7" ht="14.25" x14ac:dyDescent="0.2">
      <c r="A42" s="106"/>
      <c r="B42" s="104"/>
      <c r="C42" s="104"/>
      <c r="D42" s="104"/>
      <c r="E42" s="105"/>
    </row>
    <row r="43" spans="1:7" ht="15" x14ac:dyDescent="0.25">
      <c r="A43" s="108" t="s">
        <v>179</v>
      </c>
      <c r="B43" s="109"/>
      <c r="C43" s="109"/>
      <c r="D43" s="109"/>
      <c r="E43" s="110" t="e">
        <f>IF(C35="","",E37/E41)</f>
        <v>#DIV/0!</v>
      </c>
    </row>
    <row r="44" spans="1:7" ht="15" x14ac:dyDescent="0.25">
      <c r="A44" s="111"/>
      <c r="B44" s="112"/>
      <c r="C44" s="112"/>
      <c r="D44" s="112"/>
      <c r="E44" s="113"/>
    </row>
    <row r="45" spans="1:7" ht="15" x14ac:dyDescent="0.25">
      <c r="A45" s="108" t="s">
        <v>195</v>
      </c>
      <c r="B45" s="109"/>
      <c r="C45" s="109"/>
      <c r="D45" s="109"/>
      <c r="E45" s="110" t="e">
        <f>(E43-E30)*E29</f>
        <v>#DIV/0!</v>
      </c>
      <c r="G45" s="3" t="s">
        <v>216</v>
      </c>
    </row>
    <row r="46" spans="1:7" ht="15" x14ac:dyDescent="0.25">
      <c r="A46" s="114"/>
      <c r="B46" s="115"/>
      <c r="C46" s="115"/>
      <c r="D46" s="115"/>
      <c r="E46" s="116"/>
    </row>
    <row r="47" spans="1:7" ht="14.25" x14ac:dyDescent="0.2">
      <c r="A47" s="117" t="s">
        <v>196</v>
      </c>
      <c r="B47" s="118"/>
      <c r="C47" s="118"/>
      <c r="D47" s="118"/>
      <c r="E47" s="119"/>
    </row>
    <row r="48" spans="1:7" ht="14.25" x14ac:dyDescent="0.2">
      <c r="A48" s="117"/>
      <c r="B48" s="118"/>
      <c r="C48" s="118"/>
      <c r="D48" s="118"/>
      <c r="E48" s="119"/>
    </row>
    <row r="49" spans="1:7" ht="14.25" x14ac:dyDescent="0.2">
      <c r="A49" s="117"/>
      <c r="B49" s="118"/>
      <c r="C49" s="118"/>
      <c r="D49" s="118"/>
      <c r="E49" s="119"/>
    </row>
    <row r="50" spans="1:7" ht="14.25" x14ac:dyDescent="0.2">
      <c r="A50" s="120" t="s">
        <v>160</v>
      </c>
      <c r="B50" s="121"/>
      <c r="C50" s="122" t="s">
        <v>161</v>
      </c>
      <c r="D50" s="122"/>
      <c r="E50" s="123"/>
    </row>
    <row r="52" spans="1:7" x14ac:dyDescent="0.2">
      <c r="A52" s="3" t="s">
        <v>197</v>
      </c>
      <c r="G52" s="3" t="s">
        <v>217</v>
      </c>
    </row>
  </sheetData>
  <protectedRanges>
    <protectedRange sqref="E29" name="Område4"/>
    <protectedRange sqref="E27" name="Område3"/>
    <protectedRange sqref="E26" name="Område2"/>
    <protectedRange sqref="A23" name="Område1"/>
    <protectedRange sqref="C35" name="Område5"/>
    <protectedRange sqref="E39" name="Område6"/>
    <protectedRange sqref="E40" name="Område7"/>
  </protectedRanges>
  <pageMargins left="0.7" right="0.7" top="0.75" bottom="0.75" header="0.3" footer="0.3"/>
  <pageSetup paperSize="9" scale="3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3"/>
  <sheetViews>
    <sheetView workbookViewId="0">
      <selection activeCell="B14" sqref="B14"/>
    </sheetView>
  </sheetViews>
  <sheetFormatPr baseColWidth="10" defaultRowHeight="12.75" x14ac:dyDescent="0.2"/>
  <sheetData>
    <row r="1" spans="1:2" x14ac:dyDescent="0.2">
      <c r="A1" s="14" t="s">
        <v>251</v>
      </c>
    </row>
    <row r="2" spans="1:2" x14ac:dyDescent="0.2">
      <c r="A2" s="220">
        <v>43035</v>
      </c>
      <c r="B2" t="s">
        <v>252</v>
      </c>
    </row>
    <row r="3" spans="1:2" x14ac:dyDescent="0.2">
      <c r="A3" s="220">
        <v>43179</v>
      </c>
      <c r="B3" t="s">
        <v>253</v>
      </c>
    </row>
    <row r="4" spans="1:2" x14ac:dyDescent="0.2">
      <c r="A4" s="220">
        <v>43623</v>
      </c>
      <c r="B4" t="s">
        <v>265</v>
      </c>
    </row>
    <row r="5" spans="1:2" x14ac:dyDescent="0.2">
      <c r="A5" s="220">
        <v>43633</v>
      </c>
      <c r="B5" t="s">
        <v>266</v>
      </c>
    </row>
    <row r="6" spans="1:2" x14ac:dyDescent="0.2">
      <c r="A6" s="220">
        <v>43997</v>
      </c>
      <c r="B6" t="s">
        <v>267</v>
      </c>
    </row>
    <row r="7" spans="1:2" x14ac:dyDescent="0.2">
      <c r="A7" s="220">
        <v>43997</v>
      </c>
      <c r="B7" t="s">
        <v>268</v>
      </c>
    </row>
    <row r="8" spans="1:2" x14ac:dyDescent="0.2">
      <c r="A8" s="220">
        <v>44110</v>
      </c>
      <c r="B8" s="247" t="s">
        <v>271</v>
      </c>
    </row>
    <row r="9" spans="1:2" ht="15" x14ac:dyDescent="0.25">
      <c r="A9" s="220">
        <v>44316</v>
      </c>
      <c r="B9" s="257" t="s">
        <v>274</v>
      </c>
    </row>
    <row r="10" spans="1:2" x14ac:dyDescent="0.2">
      <c r="A10" s="220">
        <v>44362</v>
      </c>
      <c r="B10" t="s">
        <v>275</v>
      </c>
    </row>
    <row r="11" spans="1:2" x14ac:dyDescent="0.2">
      <c r="A11" s="220">
        <v>44742</v>
      </c>
      <c r="B11" t="s">
        <v>285</v>
      </c>
    </row>
    <row r="12" spans="1:2" x14ac:dyDescent="0.2">
      <c r="A12" s="220">
        <v>45062</v>
      </c>
      <c r="B12" t="s">
        <v>289</v>
      </c>
    </row>
    <row r="13" spans="1:2" x14ac:dyDescent="0.2">
      <c r="A13" s="220">
        <v>45062</v>
      </c>
      <c r="B13"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6"/>
  <sheetViews>
    <sheetView zoomScaleNormal="100" workbookViewId="0">
      <pane xSplit="3" ySplit="1" topLeftCell="D2" activePane="bottomRight" state="frozen"/>
      <selection pane="topRight" activeCell="E1" sqref="E1"/>
      <selection pane="bottomLeft" activeCell="A2" sqref="A2"/>
      <selection pane="bottomRight" activeCell="D75" sqref="D75"/>
    </sheetView>
  </sheetViews>
  <sheetFormatPr baseColWidth="10" defaultColWidth="11.42578125" defaultRowHeight="12.75" outlineLevelRow="1" x14ac:dyDescent="0.2"/>
  <cols>
    <col min="1" max="1" width="15.42578125" style="5" customWidth="1"/>
    <col min="2" max="2" width="5.42578125" style="5" bestFit="1" customWidth="1"/>
    <col min="3" max="3" width="12.5703125" style="5" customWidth="1"/>
    <col min="4" max="10" width="9.42578125" style="5" customWidth="1"/>
    <col min="11" max="11" width="7.42578125" style="5" customWidth="1"/>
    <col min="12" max="16384" width="11.42578125" style="5"/>
  </cols>
  <sheetData>
    <row r="1" spans="1:13" x14ac:dyDescent="0.2">
      <c r="A1" s="185" t="s">
        <v>224</v>
      </c>
      <c r="B1" s="5" t="s">
        <v>20</v>
      </c>
      <c r="C1" s="5" t="s">
        <v>34</v>
      </c>
      <c r="D1" s="64" t="s">
        <v>107</v>
      </c>
      <c r="E1" s="64" t="s">
        <v>108</v>
      </c>
      <c r="F1" s="64" t="s">
        <v>109</v>
      </c>
      <c r="G1" s="64" t="s">
        <v>110</v>
      </c>
      <c r="H1" s="64" t="s">
        <v>111</v>
      </c>
      <c r="I1" s="64" t="s">
        <v>112</v>
      </c>
      <c r="J1" s="64" t="s">
        <v>113</v>
      </c>
      <c r="K1" s="20" t="s">
        <v>28</v>
      </c>
      <c r="M1" s="5" t="s">
        <v>57</v>
      </c>
    </row>
    <row r="2" spans="1:13" outlineLevel="1" x14ac:dyDescent="0.2">
      <c r="A2" s="5" t="s">
        <v>4</v>
      </c>
      <c r="B2" s="5">
        <v>0</v>
      </c>
      <c r="C2" s="79">
        <v>2021</v>
      </c>
      <c r="D2" s="81"/>
      <c r="E2" s="81"/>
      <c r="F2" s="81"/>
      <c r="G2" s="81"/>
      <c r="H2" s="81"/>
      <c r="I2" s="81"/>
      <c r="J2" s="81"/>
      <c r="K2" s="65">
        <f t="shared" ref="K2:K49" si="0">SUM(D2:J2)</f>
        <v>0</v>
      </c>
      <c r="M2" s="5" t="s">
        <v>201</v>
      </c>
    </row>
    <row r="3" spans="1:13" outlineLevel="1" x14ac:dyDescent="0.2">
      <c r="B3" s="5">
        <v>1</v>
      </c>
      <c r="C3" s="5" t="str">
        <f>$C$2-B3&amp;" etter 1.12."</f>
        <v>2020 etter 1.12.</v>
      </c>
      <c r="D3" s="81"/>
      <c r="E3" s="81"/>
      <c r="F3" s="81"/>
      <c r="G3" s="81"/>
      <c r="H3" s="81"/>
      <c r="I3" s="81"/>
      <c r="J3" s="81"/>
      <c r="K3" s="65">
        <f t="shared" si="0"/>
        <v>0</v>
      </c>
    </row>
    <row r="4" spans="1:13" outlineLevel="1" x14ac:dyDescent="0.2">
      <c r="B4" s="5">
        <v>1</v>
      </c>
      <c r="C4" s="5" t="str">
        <f>$C$2-B4&amp;" før 1.12."</f>
        <v>2020 før 1.12.</v>
      </c>
      <c r="D4" s="81"/>
      <c r="E4" s="81"/>
      <c r="F4" s="81"/>
      <c r="G4" s="81"/>
      <c r="H4" s="81"/>
      <c r="I4" s="81"/>
      <c r="J4" s="81"/>
      <c r="K4" s="65">
        <f t="shared" si="0"/>
        <v>0</v>
      </c>
    </row>
    <row r="5" spans="1:13" outlineLevel="1" x14ac:dyDescent="0.2">
      <c r="B5" s="5">
        <v>2</v>
      </c>
      <c r="C5" s="5">
        <f>$C$2-B5</f>
        <v>2019</v>
      </c>
      <c r="D5" s="81"/>
      <c r="E5" s="81"/>
      <c r="F5" s="81"/>
      <c r="G5" s="81"/>
      <c r="H5" s="81"/>
      <c r="I5" s="81"/>
      <c r="J5" s="81"/>
      <c r="K5" s="65">
        <f t="shared" si="0"/>
        <v>0</v>
      </c>
    </row>
    <row r="6" spans="1:13" outlineLevel="1" x14ac:dyDescent="0.2">
      <c r="B6" s="5">
        <v>3</v>
      </c>
      <c r="C6" s="5">
        <f>$C$2-B6</f>
        <v>2018</v>
      </c>
      <c r="D6" s="81"/>
      <c r="E6" s="81"/>
      <c r="F6" s="81"/>
      <c r="G6" s="81"/>
      <c r="H6" s="81"/>
      <c r="I6" s="81"/>
      <c r="J6" s="81"/>
      <c r="K6" s="65">
        <f t="shared" si="0"/>
        <v>0</v>
      </c>
    </row>
    <row r="7" spans="1:13" outlineLevel="1" x14ac:dyDescent="0.2">
      <c r="B7" s="5">
        <v>4</v>
      </c>
      <c r="C7" s="5">
        <f>$C$2-B7</f>
        <v>2017</v>
      </c>
      <c r="D7" s="81"/>
      <c r="E7" s="81"/>
      <c r="F7" s="81"/>
      <c r="G7" s="81"/>
      <c r="H7" s="81"/>
      <c r="I7" s="81"/>
      <c r="J7" s="81"/>
      <c r="K7" s="65">
        <f t="shared" si="0"/>
        <v>0</v>
      </c>
    </row>
    <row r="8" spans="1:13" outlineLevel="1" x14ac:dyDescent="0.2">
      <c r="B8" s="5">
        <v>5</v>
      </c>
      <c r="C8" s="5">
        <f>$C$2-B8</f>
        <v>2016</v>
      </c>
      <c r="D8" s="81"/>
      <c r="E8" s="81"/>
      <c r="F8" s="81"/>
      <c r="G8" s="81"/>
      <c r="H8" s="81"/>
      <c r="I8" s="81"/>
      <c r="J8" s="81"/>
      <c r="K8" s="65">
        <f t="shared" si="0"/>
        <v>0</v>
      </c>
    </row>
    <row r="9" spans="1:13" outlineLevel="1" x14ac:dyDescent="0.2">
      <c r="A9" s="66"/>
      <c r="B9" s="66">
        <v>6</v>
      </c>
      <c r="C9" s="66">
        <f>$C$2-B9</f>
        <v>2015</v>
      </c>
      <c r="D9" s="81"/>
      <c r="E9" s="81"/>
      <c r="F9" s="81"/>
      <c r="G9" s="81"/>
      <c r="H9" s="81"/>
      <c r="I9" s="81"/>
      <c r="J9" s="81"/>
      <c r="K9" s="65">
        <f t="shared" si="0"/>
        <v>0</v>
      </c>
    </row>
    <row r="10" spans="1:13" outlineLevel="1" x14ac:dyDescent="0.2">
      <c r="A10" s="5" t="s">
        <v>5</v>
      </c>
      <c r="B10" s="5">
        <v>0</v>
      </c>
      <c r="C10" s="5">
        <f t="shared" ref="C10" si="1">$C$2-B10</f>
        <v>2021</v>
      </c>
      <c r="D10" s="81"/>
      <c r="E10" s="81"/>
      <c r="F10" s="81"/>
      <c r="G10" s="81"/>
      <c r="H10" s="81"/>
      <c r="I10" s="81"/>
      <c r="J10" s="81"/>
      <c r="K10" s="65">
        <f t="shared" si="0"/>
        <v>0</v>
      </c>
    </row>
    <row r="11" spans="1:13" outlineLevel="1" x14ac:dyDescent="0.2">
      <c r="B11" s="5">
        <v>1</v>
      </c>
      <c r="C11" s="5" t="str">
        <f>$C$2-B11&amp;" etter 1.12."</f>
        <v>2020 etter 1.12.</v>
      </c>
      <c r="D11" s="81"/>
      <c r="E11" s="81"/>
      <c r="F11" s="81"/>
      <c r="G11" s="81"/>
      <c r="H11" s="81"/>
      <c r="I11" s="81"/>
      <c r="J11" s="81"/>
      <c r="K11" s="65">
        <f t="shared" si="0"/>
        <v>0</v>
      </c>
    </row>
    <row r="12" spans="1:13" outlineLevel="1" x14ac:dyDescent="0.2">
      <c r="B12" s="5">
        <v>1</v>
      </c>
      <c r="C12" s="5" t="str">
        <f>$C$2-B12&amp;" før 1.12."</f>
        <v>2020 før 1.12.</v>
      </c>
      <c r="D12" s="81"/>
      <c r="E12" s="81"/>
      <c r="F12" s="81"/>
      <c r="G12" s="81"/>
      <c r="H12" s="81"/>
      <c r="I12" s="81"/>
      <c r="J12" s="81"/>
      <c r="K12" s="65">
        <f t="shared" si="0"/>
        <v>0</v>
      </c>
    </row>
    <row r="13" spans="1:13" outlineLevel="1" x14ac:dyDescent="0.2">
      <c r="B13" s="5">
        <v>2</v>
      </c>
      <c r="C13" s="5">
        <f>$C$2-B13</f>
        <v>2019</v>
      </c>
      <c r="D13" s="81"/>
      <c r="E13" s="81"/>
      <c r="F13" s="81"/>
      <c r="G13" s="81"/>
      <c r="H13" s="81"/>
      <c r="I13" s="81"/>
      <c r="J13" s="81"/>
      <c r="K13" s="65">
        <f t="shared" si="0"/>
        <v>0</v>
      </c>
    </row>
    <row r="14" spans="1:13" outlineLevel="1" x14ac:dyDescent="0.2">
      <c r="B14" s="5">
        <v>3</v>
      </c>
      <c r="C14" s="5">
        <f>$C$2-B14</f>
        <v>2018</v>
      </c>
      <c r="D14" s="81"/>
      <c r="E14" s="81"/>
      <c r="F14" s="81"/>
      <c r="G14" s="81"/>
      <c r="H14" s="81"/>
      <c r="I14" s="81"/>
      <c r="J14" s="81"/>
      <c r="K14" s="65">
        <f t="shared" si="0"/>
        <v>0</v>
      </c>
    </row>
    <row r="15" spans="1:13" outlineLevel="1" x14ac:dyDescent="0.2">
      <c r="B15" s="5">
        <v>4</v>
      </c>
      <c r="C15" s="5">
        <f>$C$2-B15</f>
        <v>2017</v>
      </c>
      <c r="D15" s="81"/>
      <c r="E15" s="81"/>
      <c r="F15" s="81"/>
      <c r="G15" s="81"/>
      <c r="H15" s="81"/>
      <c r="I15" s="81"/>
      <c r="J15" s="81"/>
      <c r="K15" s="65">
        <f t="shared" si="0"/>
        <v>0</v>
      </c>
    </row>
    <row r="16" spans="1:13" outlineLevel="1" x14ac:dyDescent="0.2">
      <c r="B16" s="5">
        <v>5</v>
      </c>
      <c r="C16" s="5">
        <f>$C$2-B16</f>
        <v>2016</v>
      </c>
      <c r="D16" s="81"/>
      <c r="E16" s="81"/>
      <c r="F16" s="81"/>
      <c r="G16" s="81"/>
      <c r="H16" s="81"/>
      <c r="I16" s="81"/>
      <c r="J16" s="81"/>
      <c r="K16" s="65">
        <f t="shared" si="0"/>
        <v>0</v>
      </c>
    </row>
    <row r="17" spans="1:11" outlineLevel="1" x14ac:dyDescent="0.2">
      <c r="A17" s="66"/>
      <c r="B17" s="66">
        <v>6</v>
      </c>
      <c r="C17" s="66">
        <f>$C$2-B17</f>
        <v>2015</v>
      </c>
      <c r="D17" s="81"/>
      <c r="E17" s="81"/>
      <c r="F17" s="81"/>
      <c r="G17" s="81"/>
      <c r="H17" s="81"/>
      <c r="I17" s="81"/>
      <c r="J17" s="81"/>
      <c r="K17" s="65">
        <f t="shared" si="0"/>
        <v>0</v>
      </c>
    </row>
    <row r="18" spans="1:11" outlineLevel="1" x14ac:dyDescent="0.2">
      <c r="A18" s="5" t="s">
        <v>6</v>
      </c>
      <c r="B18" s="5">
        <v>0</v>
      </c>
      <c r="C18" s="5">
        <f t="shared" ref="C18" si="2">$C$2-B18</f>
        <v>2021</v>
      </c>
      <c r="D18" s="81"/>
      <c r="E18" s="81"/>
      <c r="F18" s="81"/>
      <c r="G18" s="81"/>
      <c r="H18" s="81"/>
      <c r="I18" s="81"/>
      <c r="J18" s="81"/>
      <c r="K18" s="65">
        <f t="shared" si="0"/>
        <v>0</v>
      </c>
    </row>
    <row r="19" spans="1:11" outlineLevel="1" x14ac:dyDescent="0.2">
      <c r="B19" s="5">
        <v>1</v>
      </c>
      <c r="C19" s="5" t="str">
        <f>$C$2-B19&amp;" etter 1.12."</f>
        <v>2020 etter 1.12.</v>
      </c>
      <c r="D19" s="81"/>
      <c r="E19" s="81"/>
      <c r="F19" s="81"/>
      <c r="G19" s="81"/>
      <c r="H19" s="81"/>
      <c r="I19" s="81"/>
      <c r="J19" s="81"/>
      <c r="K19" s="65">
        <f t="shared" si="0"/>
        <v>0</v>
      </c>
    </row>
    <row r="20" spans="1:11" outlineLevel="1" x14ac:dyDescent="0.2">
      <c r="B20" s="5">
        <v>1</v>
      </c>
      <c r="C20" s="5" t="str">
        <f>$C$2-B20&amp;" før 1.12."</f>
        <v>2020 før 1.12.</v>
      </c>
      <c r="D20" s="81"/>
      <c r="E20" s="81"/>
      <c r="F20" s="81"/>
      <c r="G20" s="81"/>
      <c r="H20" s="81"/>
      <c r="I20" s="81"/>
      <c r="J20" s="81"/>
      <c r="K20" s="65">
        <f t="shared" si="0"/>
        <v>0</v>
      </c>
    </row>
    <row r="21" spans="1:11" outlineLevel="1" x14ac:dyDescent="0.2">
      <c r="B21" s="5">
        <v>2</v>
      </c>
      <c r="C21" s="5">
        <f>$C$2-B21</f>
        <v>2019</v>
      </c>
      <c r="D21" s="81"/>
      <c r="E21" s="81"/>
      <c r="F21" s="81"/>
      <c r="G21" s="81"/>
      <c r="H21" s="81"/>
      <c r="I21" s="81"/>
      <c r="J21" s="81"/>
      <c r="K21" s="65">
        <f t="shared" si="0"/>
        <v>0</v>
      </c>
    </row>
    <row r="22" spans="1:11" outlineLevel="1" x14ac:dyDescent="0.2">
      <c r="B22" s="5">
        <v>3</v>
      </c>
      <c r="C22" s="5">
        <f>$C$2-B22</f>
        <v>2018</v>
      </c>
      <c r="D22" s="81"/>
      <c r="E22" s="81"/>
      <c r="F22" s="81"/>
      <c r="G22" s="81"/>
      <c r="H22" s="81"/>
      <c r="I22" s="81"/>
      <c r="J22" s="81"/>
      <c r="K22" s="65">
        <f t="shared" si="0"/>
        <v>0</v>
      </c>
    </row>
    <row r="23" spans="1:11" outlineLevel="1" x14ac:dyDescent="0.2">
      <c r="B23" s="5">
        <v>4</v>
      </c>
      <c r="C23" s="5">
        <f>$C$2-B23</f>
        <v>2017</v>
      </c>
      <c r="D23" s="81"/>
      <c r="E23" s="81"/>
      <c r="F23" s="81"/>
      <c r="G23" s="81"/>
      <c r="H23" s="81"/>
      <c r="I23" s="81"/>
      <c r="J23" s="81"/>
      <c r="K23" s="65">
        <f t="shared" si="0"/>
        <v>0</v>
      </c>
    </row>
    <row r="24" spans="1:11" outlineLevel="1" x14ac:dyDescent="0.2">
      <c r="B24" s="5">
        <v>5</v>
      </c>
      <c r="C24" s="5">
        <f>$C$2-B24</f>
        <v>2016</v>
      </c>
      <c r="D24" s="81"/>
      <c r="E24" s="81"/>
      <c r="F24" s="81"/>
      <c r="G24" s="81"/>
      <c r="H24" s="81"/>
      <c r="I24" s="81"/>
      <c r="J24" s="81"/>
      <c r="K24" s="65">
        <f t="shared" si="0"/>
        <v>0</v>
      </c>
    </row>
    <row r="25" spans="1:11" outlineLevel="1" x14ac:dyDescent="0.2">
      <c r="A25" s="66"/>
      <c r="B25" s="66">
        <v>6</v>
      </c>
      <c r="C25" s="66">
        <f>$C$2-B25</f>
        <v>2015</v>
      </c>
      <c r="D25" s="81"/>
      <c r="E25" s="81"/>
      <c r="F25" s="81"/>
      <c r="G25" s="81"/>
      <c r="H25" s="81"/>
      <c r="I25" s="81"/>
      <c r="J25" s="81"/>
      <c r="K25" s="65">
        <f t="shared" si="0"/>
        <v>0</v>
      </c>
    </row>
    <row r="26" spans="1:11" outlineLevel="1" x14ac:dyDescent="0.2">
      <c r="A26" s="5" t="s">
        <v>7</v>
      </c>
      <c r="B26" s="5">
        <v>0</v>
      </c>
      <c r="C26" s="5">
        <f t="shared" ref="C26" si="3">$C$2-B26</f>
        <v>2021</v>
      </c>
      <c r="D26" s="81"/>
      <c r="E26" s="81"/>
      <c r="F26" s="81"/>
      <c r="G26" s="81"/>
      <c r="H26" s="81"/>
      <c r="I26" s="81"/>
      <c r="J26" s="81"/>
      <c r="K26" s="65">
        <f t="shared" si="0"/>
        <v>0</v>
      </c>
    </row>
    <row r="27" spans="1:11" outlineLevel="1" x14ac:dyDescent="0.2">
      <c r="B27" s="5">
        <v>1</v>
      </c>
      <c r="C27" s="5" t="str">
        <f>$C$2-B27&amp;" etter 1.12."</f>
        <v>2020 etter 1.12.</v>
      </c>
      <c r="D27" s="81"/>
      <c r="E27" s="81"/>
      <c r="F27" s="81"/>
      <c r="G27" s="81"/>
      <c r="H27" s="81"/>
      <c r="I27" s="81"/>
      <c r="J27" s="81"/>
      <c r="K27" s="65">
        <f t="shared" si="0"/>
        <v>0</v>
      </c>
    </row>
    <row r="28" spans="1:11" outlineLevel="1" x14ac:dyDescent="0.2">
      <c r="B28" s="5">
        <v>1</v>
      </c>
      <c r="C28" s="5" t="str">
        <f>$C$2-B28&amp;" før 1.12."</f>
        <v>2020 før 1.12.</v>
      </c>
      <c r="D28" s="81"/>
      <c r="E28" s="81"/>
      <c r="F28" s="81"/>
      <c r="G28" s="81"/>
      <c r="H28" s="81"/>
      <c r="I28" s="81"/>
      <c r="J28" s="81"/>
      <c r="K28" s="65">
        <f t="shared" si="0"/>
        <v>0</v>
      </c>
    </row>
    <row r="29" spans="1:11" outlineLevel="1" x14ac:dyDescent="0.2">
      <c r="B29" s="5">
        <v>2</v>
      </c>
      <c r="C29" s="5">
        <f>$C$2-B29</f>
        <v>2019</v>
      </c>
      <c r="D29" s="81"/>
      <c r="E29" s="81"/>
      <c r="F29" s="81"/>
      <c r="G29" s="81"/>
      <c r="H29" s="81"/>
      <c r="I29" s="81"/>
      <c r="J29" s="81"/>
      <c r="K29" s="65">
        <f t="shared" si="0"/>
        <v>0</v>
      </c>
    </row>
    <row r="30" spans="1:11" outlineLevel="1" x14ac:dyDescent="0.2">
      <c r="B30" s="5">
        <v>3</v>
      </c>
      <c r="C30" s="5">
        <f>$C$2-B30</f>
        <v>2018</v>
      </c>
      <c r="D30" s="81"/>
      <c r="E30" s="81"/>
      <c r="F30" s="81"/>
      <c r="G30" s="81"/>
      <c r="H30" s="81"/>
      <c r="I30" s="81"/>
      <c r="J30" s="81"/>
      <c r="K30" s="65">
        <f t="shared" si="0"/>
        <v>0</v>
      </c>
    </row>
    <row r="31" spans="1:11" outlineLevel="1" x14ac:dyDescent="0.2">
      <c r="B31" s="5">
        <v>4</v>
      </c>
      <c r="C31" s="5">
        <f>$C$2-B31</f>
        <v>2017</v>
      </c>
      <c r="D31" s="81"/>
      <c r="E31" s="81"/>
      <c r="F31" s="81"/>
      <c r="G31" s="81"/>
      <c r="H31" s="81"/>
      <c r="I31" s="81"/>
      <c r="J31" s="81"/>
      <c r="K31" s="65">
        <f t="shared" si="0"/>
        <v>0</v>
      </c>
    </row>
    <row r="32" spans="1:11" outlineLevel="1" x14ac:dyDescent="0.2">
      <c r="B32" s="5">
        <v>5</v>
      </c>
      <c r="C32" s="5">
        <f>$C$2-B32</f>
        <v>2016</v>
      </c>
      <c r="D32" s="81"/>
      <c r="E32" s="81"/>
      <c r="F32" s="81"/>
      <c r="G32" s="81"/>
      <c r="H32" s="81"/>
      <c r="I32" s="81"/>
      <c r="J32" s="81"/>
      <c r="K32" s="65">
        <f t="shared" si="0"/>
        <v>0</v>
      </c>
    </row>
    <row r="33" spans="1:11" outlineLevel="1" x14ac:dyDescent="0.2">
      <c r="A33" s="66"/>
      <c r="B33" s="66">
        <v>6</v>
      </c>
      <c r="C33" s="66">
        <f>$C$2-B33</f>
        <v>2015</v>
      </c>
      <c r="D33" s="81"/>
      <c r="E33" s="81"/>
      <c r="F33" s="81"/>
      <c r="G33" s="81"/>
      <c r="H33" s="81"/>
      <c r="I33" s="81"/>
      <c r="J33" s="81"/>
      <c r="K33" s="65">
        <f t="shared" si="0"/>
        <v>0</v>
      </c>
    </row>
    <row r="34" spans="1:11" outlineLevel="1" x14ac:dyDescent="0.2">
      <c r="A34" s="5" t="s">
        <v>8</v>
      </c>
      <c r="B34" s="5">
        <v>0</v>
      </c>
      <c r="C34" s="5">
        <f t="shared" ref="C34" si="4">$C$2-B34</f>
        <v>2021</v>
      </c>
      <c r="D34" s="81"/>
      <c r="E34" s="81"/>
      <c r="F34" s="81"/>
      <c r="G34" s="81"/>
      <c r="H34" s="81"/>
      <c r="I34" s="81"/>
      <c r="J34" s="81"/>
      <c r="K34" s="65">
        <f t="shared" si="0"/>
        <v>0</v>
      </c>
    </row>
    <row r="35" spans="1:11" outlineLevel="1" x14ac:dyDescent="0.2">
      <c r="B35" s="5">
        <v>1</v>
      </c>
      <c r="C35" s="5" t="str">
        <f>$C$2-B35&amp;" etter 1.12."</f>
        <v>2020 etter 1.12.</v>
      </c>
      <c r="D35" s="81"/>
      <c r="E35" s="81"/>
      <c r="F35" s="81"/>
      <c r="G35" s="81"/>
      <c r="H35" s="81"/>
      <c r="I35" s="81"/>
      <c r="J35" s="81"/>
      <c r="K35" s="65">
        <f t="shared" si="0"/>
        <v>0</v>
      </c>
    </row>
    <row r="36" spans="1:11" outlineLevel="1" x14ac:dyDescent="0.2">
      <c r="B36" s="5">
        <v>1</v>
      </c>
      <c r="C36" s="5" t="str">
        <f>$C$2-B36&amp;" før 1.12."</f>
        <v>2020 før 1.12.</v>
      </c>
      <c r="D36" s="81"/>
      <c r="E36" s="81"/>
      <c r="F36" s="81"/>
      <c r="G36" s="81"/>
      <c r="H36" s="81"/>
      <c r="I36" s="81"/>
      <c r="J36" s="81"/>
      <c r="K36" s="65">
        <f t="shared" si="0"/>
        <v>0</v>
      </c>
    </row>
    <row r="37" spans="1:11" outlineLevel="1" x14ac:dyDescent="0.2">
      <c r="B37" s="5">
        <v>2</v>
      </c>
      <c r="C37" s="5">
        <f>$C$2-B37</f>
        <v>2019</v>
      </c>
      <c r="D37" s="81"/>
      <c r="E37" s="81"/>
      <c r="F37" s="81"/>
      <c r="G37" s="81"/>
      <c r="H37" s="81"/>
      <c r="I37" s="81"/>
      <c r="J37" s="81"/>
      <c r="K37" s="65">
        <f t="shared" si="0"/>
        <v>0</v>
      </c>
    </row>
    <row r="38" spans="1:11" outlineLevel="1" x14ac:dyDescent="0.2">
      <c r="B38" s="5">
        <v>3</v>
      </c>
      <c r="C38" s="5">
        <f>$C$2-B38</f>
        <v>2018</v>
      </c>
      <c r="D38" s="81"/>
      <c r="E38" s="81"/>
      <c r="F38" s="81"/>
      <c r="G38" s="81"/>
      <c r="H38" s="81"/>
      <c r="I38" s="81"/>
      <c r="J38" s="81"/>
      <c r="K38" s="65">
        <f t="shared" si="0"/>
        <v>0</v>
      </c>
    </row>
    <row r="39" spans="1:11" outlineLevel="1" x14ac:dyDescent="0.2">
      <c r="B39" s="5">
        <v>4</v>
      </c>
      <c r="C39" s="5">
        <f>$C$2-B39</f>
        <v>2017</v>
      </c>
      <c r="D39" s="81"/>
      <c r="E39" s="81"/>
      <c r="F39" s="81"/>
      <c r="G39" s="81"/>
      <c r="H39" s="81"/>
      <c r="I39" s="81"/>
      <c r="J39" s="81"/>
      <c r="K39" s="65">
        <f t="shared" si="0"/>
        <v>0</v>
      </c>
    </row>
    <row r="40" spans="1:11" outlineLevel="1" x14ac:dyDescent="0.2">
      <c r="B40" s="5">
        <v>5</v>
      </c>
      <c r="C40" s="5">
        <f>$C$2-B40</f>
        <v>2016</v>
      </c>
      <c r="D40" s="81"/>
      <c r="E40" s="81"/>
      <c r="F40" s="81"/>
      <c r="G40" s="81"/>
      <c r="H40" s="81"/>
      <c r="I40" s="81"/>
      <c r="J40" s="81"/>
      <c r="K40" s="65">
        <f t="shared" si="0"/>
        <v>0</v>
      </c>
    </row>
    <row r="41" spans="1:11" outlineLevel="1" x14ac:dyDescent="0.2">
      <c r="A41" s="66"/>
      <c r="B41" s="66">
        <v>6</v>
      </c>
      <c r="C41" s="66">
        <f>$C$2-B41</f>
        <v>2015</v>
      </c>
      <c r="D41" s="81"/>
      <c r="E41" s="81"/>
      <c r="F41" s="81"/>
      <c r="G41" s="81"/>
      <c r="H41" s="81"/>
      <c r="I41" s="81"/>
      <c r="J41" s="81"/>
      <c r="K41" s="65">
        <f t="shared" si="0"/>
        <v>0</v>
      </c>
    </row>
    <row r="42" spans="1:11" outlineLevel="1" x14ac:dyDescent="0.2">
      <c r="A42" s="66" t="s">
        <v>9</v>
      </c>
      <c r="B42" s="5">
        <v>0</v>
      </c>
      <c r="C42" s="5">
        <f t="shared" ref="C42" si="5">$C$2-B42</f>
        <v>2021</v>
      </c>
      <c r="D42" s="81"/>
      <c r="E42" s="81"/>
      <c r="F42" s="81"/>
      <c r="G42" s="81"/>
      <c r="H42" s="81"/>
      <c r="I42" s="81"/>
      <c r="J42" s="81"/>
      <c r="K42" s="65">
        <f t="shared" si="0"/>
        <v>0</v>
      </c>
    </row>
    <row r="43" spans="1:11" outlineLevel="1" x14ac:dyDescent="0.2">
      <c r="B43" s="5">
        <v>1</v>
      </c>
      <c r="C43" s="5" t="str">
        <f>$C$2-B43&amp;" etter 1.12."</f>
        <v>2020 etter 1.12.</v>
      </c>
      <c r="D43" s="81"/>
      <c r="E43" s="81"/>
      <c r="F43" s="81"/>
      <c r="G43" s="81"/>
      <c r="H43" s="81"/>
      <c r="I43" s="81"/>
      <c r="J43" s="81"/>
      <c r="K43" s="65">
        <f t="shared" si="0"/>
        <v>0</v>
      </c>
    </row>
    <row r="44" spans="1:11" outlineLevel="1" x14ac:dyDescent="0.2">
      <c r="B44" s="5">
        <v>1</v>
      </c>
      <c r="C44" s="5" t="str">
        <f>$C$2-B44&amp;" før 1.12."</f>
        <v>2020 før 1.12.</v>
      </c>
      <c r="D44" s="81"/>
      <c r="E44" s="81"/>
      <c r="F44" s="81"/>
      <c r="G44" s="81"/>
      <c r="H44" s="81"/>
      <c r="I44" s="81"/>
      <c r="J44" s="81"/>
      <c r="K44" s="65">
        <f t="shared" si="0"/>
        <v>0</v>
      </c>
    </row>
    <row r="45" spans="1:11" outlineLevel="1" x14ac:dyDescent="0.2">
      <c r="B45" s="5">
        <v>2</v>
      </c>
      <c r="C45" s="5">
        <f>$C$2-B45</f>
        <v>2019</v>
      </c>
      <c r="D45" s="81"/>
      <c r="E45" s="81"/>
      <c r="F45" s="81"/>
      <c r="G45" s="81"/>
      <c r="H45" s="81"/>
      <c r="I45" s="81"/>
      <c r="J45" s="81"/>
      <c r="K45" s="65">
        <f t="shared" si="0"/>
        <v>0</v>
      </c>
    </row>
    <row r="46" spans="1:11" outlineLevel="1" x14ac:dyDescent="0.2">
      <c r="B46" s="5">
        <v>3</v>
      </c>
      <c r="C46" s="5">
        <f>$C$2-B46</f>
        <v>2018</v>
      </c>
      <c r="D46" s="81"/>
      <c r="E46" s="81"/>
      <c r="F46" s="81"/>
      <c r="G46" s="81"/>
      <c r="H46" s="81"/>
      <c r="I46" s="81"/>
      <c r="J46" s="81"/>
      <c r="K46" s="65">
        <f t="shared" si="0"/>
        <v>0</v>
      </c>
    </row>
    <row r="47" spans="1:11" outlineLevel="1" x14ac:dyDescent="0.2">
      <c r="B47" s="5">
        <v>4</v>
      </c>
      <c r="C47" s="5">
        <f>$C$2-B47</f>
        <v>2017</v>
      </c>
      <c r="D47" s="81"/>
      <c r="E47" s="81"/>
      <c r="F47" s="81"/>
      <c r="G47" s="81"/>
      <c r="H47" s="81"/>
      <c r="I47" s="81"/>
      <c r="J47" s="81"/>
      <c r="K47" s="65">
        <f t="shared" si="0"/>
        <v>0</v>
      </c>
    </row>
    <row r="48" spans="1:11" outlineLevel="1" x14ac:dyDescent="0.2">
      <c r="B48" s="5">
        <v>5</v>
      </c>
      <c r="C48" s="5">
        <f>$C$2-B48</f>
        <v>2016</v>
      </c>
      <c r="D48" s="81"/>
      <c r="E48" s="81"/>
      <c r="F48" s="81"/>
      <c r="G48" s="81"/>
      <c r="H48" s="81"/>
      <c r="I48" s="81"/>
      <c r="J48" s="81"/>
      <c r="K48" s="65">
        <f t="shared" si="0"/>
        <v>0</v>
      </c>
    </row>
    <row r="49" spans="1:11" outlineLevel="1" x14ac:dyDescent="0.2">
      <c r="A49" s="66"/>
      <c r="B49" s="66">
        <v>6</v>
      </c>
      <c r="C49" s="66">
        <f>$C$2-B49</f>
        <v>2015</v>
      </c>
      <c r="D49" s="81"/>
      <c r="E49" s="81"/>
      <c r="F49" s="81"/>
      <c r="G49" s="81"/>
      <c r="H49" s="81"/>
      <c r="I49" s="81"/>
      <c r="J49" s="81"/>
      <c r="K49" s="65">
        <f t="shared" si="0"/>
        <v>0</v>
      </c>
    </row>
    <row r="50" spans="1:11" ht="13.5" outlineLevel="1" thickBot="1" x14ac:dyDescent="0.25">
      <c r="A50" s="69"/>
      <c r="B50" s="69"/>
      <c r="C50" s="69" t="s">
        <v>0</v>
      </c>
      <c r="D50" s="69">
        <f t="shared" ref="D50:K50" si="6">SUM(D2:D49)</f>
        <v>0</v>
      </c>
      <c r="E50" s="69">
        <f t="shared" si="6"/>
        <v>0</v>
      </c>
      <c r="F50" s="69">
        <f t="shared" si="6"/>
        <v>0</v>
      </c>
      <c r="G50" s="69">
        <f t="shared" si="6"/>
        <v>0</v>
      </c>
      <c r="H50" s="69">
        <f t="shared" si="6"/>
        <v>0</v>
      </c>
      <c r="I50" s="69">
        <f t="shared" si="6"/>
        <v>0</v>
      </c>
      <c r="J50" s="69">
        <f t="shared" si="6"/>
        <v>0</v>
      </c>
      <c r="K50" s="69">
        <f t="shared" si="6"/>
        <v>0</v>
      </c>
    </row>
    <row r="51" spans="1:11" ht="13.5" outlineLevel="1" thickTop="1" x14ac:dyDescent="0.2">
      <c r="A51" s="20" t="s">
        <v>1</v>
      </c>
      <c r="B51" s="20"/>
      <c r="C51" s="67" t="s">
        <v>21</v>
      </c>
      <c r="D51" s="20" t="str">
        <f>D1</f>
        <v>Kom 1</v>
      </c>
      <c r="E51" s="20" t="str">
        <f t="shared" ref="E51:K51" si="7">E1</f>
        <v>Kom 2</v>
      </c>
      <c r="F51" s="20" t="str">
        <f t="shared" si="7"/>
        <v>Kom 3</v>
      </c>
      <c r="G51" s="20" t="str">
        <f t="shared" si="7"/>
        <v>Kom 4</v>
      </c>
      <c r="H51" s="20" t="str">
        <f t="shared" si="7"/>
        <v>Kom 5</v>
      </c>
      <c r="I51" s="20" t="str">
        <f t="shared" si="7"/>
        <v>Kom 6</v>
      </c>
      <c r="J51" s="20" t="str">
        <f t="shared" si="7"/>
        <v>Kom 7</v>
      </c>
      <c r="K51" s="20" t="str">
        <f t="shared" si="7"/>
        <v>Sum</v>
      </c>
    </row>
    <row r="52" spans="1:11" outlineLevel="1" x14ac:dyDescent="0.2">
      <c r="A52" s="5" t="s">
        <v>4</v>
      </c>
      <c r="C52" s="68">
        <f>6/45</f>
        <v>0.13333333333333333</v>
      </c>
      <c r="D52" s="5">
        <f>SUM(D2:D5)</f>
        <v>0</v>
      </c>
      <c r="E52" s="5">
        <f t="shared" ref="E52:K52" si="8">SUM(E2:E5)</f>
        <v>0</v>
      </c>
      <c r="F52" s="5">
        <f t="shared" si="8"/>
        <v>0</v>
      </c>
      <c r="G52" s="5">
        <f t="shared" si="8"/>
        <v>0</v>
      </c>
      <c r="H52" s="5">
        <f t="shared" si="8"/>
        <v>0</v>
      </c>
      <c r="I52" s="5">
        <f t="shared" si="8"/>
        <v>0</v>
      </c>
      <c r="J52" s="5">
        <f t="shared" si="8"/>
        <v>0</v>
      </c>
      <c r="K52" s="5">
        <f t="shared" si="8"/>
        <v>0</v>
      </c>
    </row>
    <row r="53" spans="1:11" outlineLevel="1" x14ac:dyDescent="0.2">
      <c r="A53" s="5" t="s">
        <v>5</v>
      </c>
      <c r="C53" s="68">
        <f>13/45</f>
        <v>0.28888888888888886</v>
      </c>
      <c r="D53" s="5">
        <f>SUM(D10:D13)</f>
        <v>0</v>
      </c>
      <c r="E53" s="5">
        <f t="shared" ref="E53:K53" si="9">SUM(E10:E13)</f>
        <v>0</v>
      </c>
      <c r="F53" s="5">
        <f t="shared" si="9"/>
        <v>0</v>
      </c>
      <c r="G53" s="5">
        <f t="shared" si="9"/>
        <v>0</v>
      </c>
      <c r="H53" s="5">
        <f t="shared" si="9"/>
        <v>0</v>
      </c>
      <c r="I53" s="5">
        <f t="shared" si="9"/>
        <v>0</v>
      </c>
      <c r="J53" s="5">
        <f t="shared" si="9"/>
        <v>0</v>
      </c>
      <c r="K53" s="5">
        <f t="shared" si="9"/>
        <v>0</v>
      </c>
    </row>
    <row r="54" spans="1:11" outlineLevel="1" x14ac:dyDescent="0.2">
      <c r="A54" s="5" t="s">
        <v>6</v>
      </c>
      <c r="C54" s="68">
        <f>21/45</f>
        <v>0.46666666666666667</v>
      </c>
      <c r="D54" s="5">
        <f>SUM(D18:D21)</f>
        <v>0</v>
      </c>
      <c r="E54" s="5">
        <f t="shared" ref="E54:K54" si="10">SUM(E18:E21)</f>
        <v>0</v>
      </c>
      <c r="F54" s="5">
        <f t="shared" si="10"/>
        <v>0</v>
      </c>
      <c r="G54" s="5">
        <f t="shared" si="10"/>
        <v>0</v>
      </c>
      <c r="H54" s="5">
        <f t="shared" si="10"/>
        <v>0</v>
      </c>
      <c r="I54" s="5">
        <f t="shared" si="10"/>
        <v>0</v>
      </c>
      <c r="J54" s="5">
        <f t="shared" si="10"/>
        <v>0</v>
      </c>
      <c r="K54" s="5">
        <f t="shared" si="10"/>
        <v>0</v>
      </c>
    </row>
    <row r="55" spans="1:11" outlineLevel="1" x14ac:dyDescent="0.2">
      <c r="A55" s="5" t="s">
        <v>7</v>
      </c>
      <c r="C55" s="68">
        <f>29/45</f>
        <v>0.64444444444444449</v>
      </c>
      <c r="D55" s="5">
        <f>SUM(D26:D29)</f>
        <v>0</v>
      </c>
      <c r="E55" s="5">
        <f t="shared" ref="E55:K55" si="11">SUM(E26:E29)</f>
        <v>0</v>
      </c>
      <c r="F55" s="5">
        <f t="shared" si="11"/>
        <v>0</v>
      </c>
      <c r="G55" s="5">
        <f t="shared" si="11"/>
        <v>0</v>
      </c>
      <c r="H55" s="5">
        <f t="shared" si="11"/>
        <v>0</v>
      </c>
      <c r="I55" s="5">
        <f t="shared" si="11"/>
        <v>0</v>
      </c>
      <c r="J55" s="5">
        <f t="shared" si="11"/>
        <v>0</v>
      </c>
      <c r="K55" s="5">
        <f t="shared" si="11"/>
        <v>0</v>
      </c>
    </row>
    <row r="56" spans="1:11" outlineLevel="1" x14ac:dyDescent="0.2">
      <c r="A56" s="5" t="s">
        <v>8</v>
      </c>
      <c r="C56" s="68">
        <f>37/45</f>
        <v>0.82222222222222219</v>
      </c>
      <c r="D56" s="5">
        <f>SUM(D34:D37)</f>
        <v>0</v>
      </c>
      <c r="E56" s="5">
        <f t="shared" ref="E56:K56" si="12">SUM(E34:E37)</f>
        <v>0</v>
      </c>
      <c r="F56" s="5">
        <f t="shared" si="12"/>
        <v>0</v>
      </c>
      <c r="G56" s="5">
        <f t="shared" si="12"/>
        <v>0</v>
      </c>
      <c r="H56" s="5">
        <f t="shared" si="12"/>
        <v>0</v>
      </c>
      <c r="I56" s="5">
        <f t="shared" si="12"/>
        <v>0</v>
      </c>
      <c r="J56" s="5">
        <f t="shared" si="12"/>
        <v>0</v>
      </c>
      <c r="K56" s="5">
        <f t="shared" si="12"/>
        <v>0</v>
      </c>
    </row>
    <row r="57" spans="1:11" outlineLevel="1" x14ac:dyDescent="0.2">
      <c r="A57" s="5" t="s">
        <v>9</v>
      </c>
      <c r="C57" s="68">
        <f>45/45</f>
        <v>1</v>
      </c>
      <c r="D57" s="5">
        <f>SUM(D42:D45)</f>
        <v>0</v>
      </c>
      <c r="E57" s="5">
        <f t="shared" ref="E57:K57" si="13">SUM(E42:E45)</f>
        <v>0</v>
      </c>
      <c r="F57" s="5">
        <f t="shared" si="13"/>
        <v>0</v>
      </c>
      <c r="G57" s="5">
        <f t="shared" si="13"/>
        <v>0</v>
      </c>
      <c r="H57" s="5">
        <f t="shared" si="13"/>
        <v>0</v>
      </c>
      <c r="I57" s="5">
        <f t="shared" si="13"/>
        <v>0</v>
      </c>
      <c r="J57" s="5">
        <f t="shared" si="13"/>
        <v>0</v>
      </c>
      <c r="K57" s="5">
        <f t="shared" si="13"/>
        <v>0</v>
      </c>
    </row>
    <row r="58" spans="1:11" ht="20.25" customHeight="1" outlineLevel="1" x14ac:dyDescent="0.2">
      <c r="A58" s="20" t="s">
        <v>10</v>
      </c>
      <c r="C58" s="67"/>
      <c r="K58" s="63"/>
    </row>
    <row r="59" spans="1:11" outlineLevel="1" x14ac:dyDescent="0.2">
      <c r="A59" s="5" t="s">
        <v>4</v>
      </c>
      <c r="C59" s="68">
        <f>6/45</f>
        <v>0.13333333333333333</v>
      </c>
      <c r="D59" s="5">
        <f>SUM(D6:D9)</f>
        <v>0</v>
      </c>
      <c r="E59" s="5">
        <f t="shared" ref="E59:K59" si="14">SUM(E6:E9)</f>
        <v>0</v>
      </c>
      <c r="F59" s="5">
        <f t="shared" si="14"/>
        <v>0</v>
      </c>
      <c r="G59" s="5">
        <f t="shared" si="14"/>
        <v>0</v>
      </c>
      <c r="H59" s="5">
        <f t="shared" si="14"/>
        <v>0</v>
      </c>
      <c r="I59" s="5">
        <f t="shared" si="14"/>
        <v>0</v>
      </c>
      <c r="J59" s="5">
        <f t="shared" si="14"/>
        <v>0</v>
      </c>
      <c r="K59" s="5">
        <f t="shared" si="14"/>
        <v>0</v>
      </c>
    </row>
    <row r="60" spans="1:11" outlineLevel="1" x14ac:dyDescent="0.2">
      <c r="A60" s="5" t="s">
        <v>5</v>
      </c>
      <c r="C60" s="68">
        <f>13/45</f>
        <v>0.28888888888888886</v>
      </c>
      <c r="D60" s="5">
        <f>SUM(D14:D17)</f>
        <v>0</v>
      </c>
      <c r="E60" s="5">
        <f t="shared" ref="E60:K60" si="15">SUM(E14:E17)</f>
        <v>0</v>
      </c>
      <c r="F60" s="5">
        <f t="shared" si="15"/>
        <v>0</v>
      </c>
      <c r="G60" s="5">
        <f t="shared" si="15"/>
        <v>0</v>
      </c>
      <c r="H60" s="5">
        <f t="shared" si="15"/>
        <v>0</v>
      </c>
      <c r="I60" s="5">
        <f t="shared" si="15"/>
        <v>0</v>
      </c>
      <c r="J60" s="5">
        <f t="shared" si="15"/>
        <v>0</v>
      </c>
      <c r="K60" s="5">
        <f t="shared" si="15"/>
        <v>0</v>
      </c>
    </row>
    <row r="61" spans="1:11" outlineLevel="1" x14ac:dyDescent="0.2">
      <c r="A61" s="5" t="s">
        <v>6</v>
      </c>
      <c r="C61" s="68">
        <f>21/45</f>
        <v>0.46666666666666667</v>
      </c>
      <c r="D61" s="5">
        <f>SUM(D22:D25)</f>
        <v>0</v>
      </c>
      <c r="E61" s="5">
        <f t="shared" ref="E61:K61" si="16">SUM(E22:E25)</f>
        <v>0</v>
      </c>
      <c r="F61" s="5">
        <f t="shared" si="16"/>
        <v>0</v>
      </c>
      <c r="G61" s="5">
        <f t="shared" si="16"/>
        <v>0</v>
      </c>
      <c r="H61" s="5">
        <f t="shared" si="16"/>
        <v>0</v>
      </c>
      <c r="I61" s="5">
        <f t="shared" si="16"/>
        <v>0</v>
      </c>
      <c r="J61" s="5">
        <f t="shared" si="16"/>
        <v>0</v>
      </c>
      <c r="K61" s="5">
        <f t="shared" si="16"/>
        <v>0</v>
      </c>
    </row>
    <row r="62" spans="1:11" outlineLevel="1" x14ac:dyDescent="0.2">
      <c r="A62" s="5" t="s">
        <v>7</v>
      </c>
      <c r="C62" s="68">
        <f>29/45</f>
        <v>0.64444444444444449</v>
      </c>
      <c r="D62" s="5">
        <f>SUM(D30:D33)</f>
        <v>0</v>
      </c>
      <c r="E62" s="5">
        <f t="shared" ref="E62:K62" si="17">SUM(E30:E33)</f>
        <v>0</v>
      </c>
      <c r="F62" s="5">
        <f t="shared" si="17"/>
        <v>0</v>
      </c>
      <c r="G62" s="5">
        <f t="shared" si="17"/>
        <v>0</v>
      </c>
      <c r="H62" s="5">
        <f t="shared" si="17"/>
        <v>0</v>
      </c>
      <c r="I62" s="5">
        <f t="shared" si="17"/>
        <v>0</v>
      </c>
      <c r="J62" s="5">
        <f t="shared" si="17"/>
        <v>0</v>
      </c>
      <c r="K62" s="5">
        <f t="shared" si="17"/>
        <v>0</v>
      </c>
    </row>
    <row r="63" spans="1:11" outlineLevel="1" x14ac:dyDescent="0.2">
      <c r="A63" s="5" t="s">
        <v>8</v>
      </c>
      <c r="C63" s="68">
        <f>37/45</f>
        <v>0.82222222222222219</v>
      </c>
      <c r="D63" s="5">
        <f>SUM(D38:D41)</f>
        <v>0</v>
      </c>
      <c r="E63" s="5">
        <f t="shared" ref="E63:K63" si="18">SUM(E38:E41)</f>
        <v>0</v>
      </c>
      <c r="F63" s="5">
        <f t="shared" si="18"/>
        <v>0</v>
      </c>
      <c r="G63" s="5">
        <f t="shared" si="18"/>
        <v>0</v>
      </c>
      <c r="H63" s="5">
        <f t="shared" si="18"/>
        <v>0</v>
      </c>
      <c r="I63" s="5">
        <f t="shared" si="18"/>
        <v>0</v>
      </c>
      <c r="J63" s="5">
        <f t="shared" si="18"/>
        <v>0</v>
      </c>
      <c r="K63" s="5">
        <f t="shared" si="18"/>
        <v>0</v>
      </c>
    </row>
    <row r="64" spans="1:11" outlineLevel="1" x14ac:dyDescent="0.2">
      <c r="A64" s="5" t="s">
        <v>9</v>
      </c>
      <c r="C64" s="68">
        <f>45/45</f>
        <v>1</v>
      </c>
      <c r="D64" s="5">
        <f>SUM(D46:D49)</f>
        <v>0</v>
      </c>
      <c r="E64" s="5">
        <f t="shared" ref="E64:K64" si="19">SUM(E46:E49)</f>
        <v>0</v>
      </c>
      <c r="F64" s="5">
        <f t="shared" si="19"/>
        <v>0</v>
      </c>
      <c r="G64" s="5">
        <f t="shared" si="19"/>
        <v>0</v>
      </c>
      <c r="H64" s="5">
        <f t="shared" si="19"/>
        <v>0</v>
      </c>
      <c r="I64" s="5">
        <f t="shared" si="19"/>
        <v>0</v>
      </c>
      <c r="J64" s="5">
        <f t="shared" si="19"/>
        <v>0</v>
      </c>
      <c r="K64" s="5">
        <f t="shared" si="19"/>
        <v>0</v>
      </c>
    </row>
    <row r="65" spans="1:13" ht="20.25" customHeight="1" x14ac:dyDescent="0.2">
      <c r="A65" s="5" t="s">
        <v>1</v>
      </c>
      <c r="D65" s="5">
        <f>SUM(D52:D57)</f>
        <v>0</v>
      </c>
      <c r="E65" s="5">
        <f t="shared" ref="E65:J65" si="20">SUM(E52:E57)</f>
        <v>0</v>
      </c>
      <c r="F65" s="5">
        <f t="shared" si="20"/>
        <v>0</v>
      </c>
      <c r="G65" s="5">
        <f t="shared" si="20"/>
        <v>0</v>
      </c>
      <c r="H65" s="5">
        <f t="shared" si="20"/>
        <v>0</v>
      </c>
      <c r="I65" s="5">
        <f t="shared" si="20"/>
        <v>0</v>
      </c>
      <c r="J65" s="5">
        <f t="shared" si="20"/>
        <v>0</v>
      </c>
      <c r="K65" s="63">
        <f t="shared" ref="K65:K71" si="21">SUM(D65:J65)</f>
        <v>0</v>
      </c>
    </row>
    <row r="66" spans="1:13" x14ac:dyDescent="0.2">
      <c r="A66" s="5" t="s">
        <v>10</v>
      </c>
      <c r="D66" s="5">
        <f>SUM(D59:D64)</f>
        <v>0</v>
      </c>
      <c r="E66" s="5">
        <f t="shared" ref="E66:J66" si="22">SUM(E59:E64)</f>
        <v>0</v>
      </c>
      <c r="F66" s="5">
        <f t="shared" si="22"/>
        <v>0</v>
      </c>
      <c r="G66" s="5">
        <f t="shared" si="22"/>
        <v>0</v>
      </c>
      <c r="H66" s="5">
        <f t="shared" si="22"/>
        <v>0</v>
      </c>
      <c r="I66" s="5">
        <f t="shared" si="22"/>
        <v>0</v>
      </c>
      <c r="J66" s="5">
        <f t="shared" si="22"/>
        <v>0</v>
      </c>
      <c r="K66" s="63">
        <f t="shared" si="21"/>
        <v>0</v>
      </c>
    </row>
    <row r="67" spans="1:13" ht="13.5" thickBot="1" x14ac:dyDescent="0.25">
      <c r="A67" s="69" t="s">
        <v>19</v>
      </c>
      <c r="B67" s="69"/>
      <c r="C67" s="69"/>
      <c r="D67" s="69">
        <f t="shared" ref="D67:J67" si="23">SUM(D65:D66)</f>
        <v>0</v>
      </c>
      <c r="E67" s="69">
        <f t="shared" si="23"/>
        <v>0</v>
      </c>
      <c r="F67" s="69">
        <f t="shared" si="23"/>
        <v>0</v>
      </c>
      <c r="G67" s="69">
        <f t="shared" si="23"/>
        <v>0</v>
      </c>
      <c r="H67" s="69">
        <f t="shared" si="23"/>
        <v>0</v>
      </c>
      <c r="I67" s="69">
        <f t="shared" si="23"/>
        <v>0</v>
      </c>
      <c r="J67" s="69">
        <f t="shared" si="23"/>
        <v>0</v>
      </c>
      <c r="K67" s="70">
        <f t="shared" si="21"/>
        <v>0</v>
      </c>
    </row>
    <row r="68" spans="1:13" ht="13.5" thickTop="1" x14ac:dyDescent="0.2">
      <c r="K68" s="65"/>
    </row>
    <row r="69" spans="1:13" x14ac:dyDescent="0.2">
      <c r="A69" s="5" t="s">
        <v>22</v>
      </c>
      <c r="D69" s="71">
        <f t="shared" ref="D69:J69" si="24">SUMPRODUCT(D52:D57,$C$52:$C$57)</f>
        <v>0</v>
      </c>
      <c r="E69" s="71">
        <f t="shared" si="24"/>
        <v>0</v>
      </c>
      <c r="F69" s="71">
        <f t="shared" si="24"/>
        <v>0</v>
      </c>
      <c r="G69" s="71">
        <f t="shared" si="24"/>
        <v>0</v>
      </c>
      <c r="H69" s="71">
        <f t="shared" si="24"/>
        <v>0</v>
      </c>
      <c r="I69" s="71">
        <f t="shared" si="24"/>
        <v>0</v>
      </c>
      <c r="J69" s="71">
        <f t="shared" si="24"/>
        <v>0</v>
      </c>
      <c r="K69" s="71">
        <f t="shared" si="21"/>
        <v>0</v>
      </c>
    </row>
    <row r="70" spans="1:13" x14ac:dyDescent="0.2">
      <c r="A70" s="5" t="s">
        <v>23</v>
      </c>
      <c r="D70" s="71">
        <f t="shared" ref="D70:J70" si="25">SUMPRODUCT(D59:D64,$C$59:$C$64)</f>
        <v>0</v>
      </c>
      <c r="E70" s="71">
        <f t="shared" si="25"/>
        <v>0</v>
      </c>
      <c r="F70" s="71">
        <f t="shared" si="25"/>
        <v>0</v>
      </c>
      <c r="G70" s="71">
        <f t="shared" si="25"/>
        <v>0</v>
      </c>
      <c r="H70" s="71">
        <f t="shared" si="25"/>
        <v>0</v>
      </c>
      <c r="I70" s="71">
        <f t="shared" si="25"/>
        <v>0</v>
      </c>
      <c r="J70" s="71">
        <f t="shared" si="25"/>
        <v>0</v>
      </c>
      <c r="K70" s="71">
        <f t="shared" si="21"/>
        <v>0</v>
      </c>
    </row>
    <row r="71" spans="1:13" ht="13.5" thickBot="1" x14ac:dyDescent="0.25">
      <c r="A71" s="69" t="s">
        <v>24</v>
      </c>
      <c r="B71" s="69"/>
      <c r="C71" s="69"/>
      <c r="D71" s="72">
        <f t="shared" ref="D71:J71" si="26">SUM(D69:D70)</f>
        <v>0</v>
      </c>
      <c r="E71" s="72">
        <f t="shared" si="26"/>
        <v>0</v>
      </c>
      <c r="F71" s="72">
        <f t="shared" si="26"/>
        <v>0</v>
      </c>
      <c r="G71" s="72">
        <f t="shared" si="26"/>
        <v>0</v>
      </c>
      <c r="H71" s="72">
        <f t="shared" si="26"/>
        <v>0</v>
      </c>
      <c r="I71" s="72">
        <f t="shared" si="26"/>
        <v>0</v>
      </c>
      <c r="J71" s="72">
        <f t="shared" si="26"/>
        <v>0</v>
      </c>
      <c r="K71" s="73">
        <f t="shared" si="21"/>
        <v>0</v>
      </c>
    </row>
    <row r="72" spans="1:13" ht="13.5" thickTop="1" x14ac:dyDescent="0.2">
      <c r="D72" s="74"/>
      <c r="E72" s="74"/>
      <c r="F72" s="74"/>
      <c r="G72" s="74"/>
      <c r="H72" s="74"/>
      <c r="I72" s="74"/>
      <c r="J72" s="74"/>
      <c r="K72" s="74"/>
    </row>
    <row r="73" spans="1:13" ht="13.5" thickBot="1" x14ac:dyDescent="0.25">
      <c r="A73" s="267" t="s">
        <v>286</v>
      </c>
      <c r="B73" s="69"/>
      <c r="C73" s="69"/>
      <c r="D73" s="72">
        <f>D2+D3+D10+D11+D18+D19+D26+D27+D34+D35+D42+D43</f>
        <v>0</v>
      </c>
      <c r="E73" s="72">
        <f t="shared" ref="E73:K73" si="27">E2+E3+E10+E11+E18+E19+E26+E27+E34+E35+E42+E43</f>
        <v>0</v>
      </c>
      <c r="F73" s="72">
        <f t="shared" si="27"/>
        <v>0</v>
      </c>
      <c r="G73" s="72">
        <f t="shared" si="27"/>
        <v>0</v>
      </c>
      <c r="H73" s="72">
        <f t="shared" si="27"/>
        <v>0</v>
      </c>
      <c r="I73" s="72">
        <f t="shared" si="27"/>
        <v>0</v>
      </c>
      <c r="J73" s="72">
        <f t="shared" si="27"/>
        <v>0</v>
      </c>
      <c r="K73" s="72">
        <f t="shared" si="27"/>
        <v>0</v>
      </c>
    </row>
    <row r="74" spans="1:13" ht="23.65" customHeight="1" thickTop="1" x14ac:dyDescent="0.2">
      <c r="A74" s="20" t="s">
        <v>44</v>
      </c>
      <c r="C74" s="20"/>
    </row>
    <row r="75" spans="1:13" x14ac:dyDescent="0.2">
      <c r="A75" s="5" t="s">
        <v>26</v>
      </c>
      <c r="D75" s="82"/>
      <c r="E75" s="82"/>
      <c r="F75" s="82"/>
      <c r="G75" s="82"/>
      <c r="H75" s="82"/>
      <c r="I75" s="82"/>
      <c r="J75" s="82"/>
      <c r="K75" s="75">
        <f>SUM(D75:J75)</f>
        <v>0</v>
      </c>
      <c r="M75" s="222" t="s">
        <v>290</v>
      </c>
    </row>
    <row r="76" spans="1:13" x14ac:dyDescent="0.2">
      <c r="A76" s="5" t="s">
        <v>27</v>
      </c>
      <c r="D76" s="82"/>
      <c r="E76" s="82"/>
      <c r="F76" s="82"/>
      <c r="G76" s="82"/>
      <c r="H76" s="82"/>
      <c r="I76" s="82"/>
      <c r="J76" s="82"/>
      <c r="K76" s="75">
        <f>SUM(D76:J76)</f>
        <v>0</v>
      </c>
    </row>
    <row r="77" spans="1:13" x14ac:dyDescent="0.2">
      <c r="A77" s="5" t="s">
        <v>131</v>
      </c>
      <c r="D77" s="82"/>
      <c r="E77" s="82"/>
      <c r="F77" s="82"/>
      <c r="G77" s="82"/>
      <c r="H77" s="82"/>
      <c r="I77" s="82"/>
      <c r="J77" s="82"/>
      <c r="K77" s="75">
        <f>SUM(D77:J77)</f>
        <v>0</v>
      </c>
    </row>
    <row r="78" spans="1:13" x14ac:dyDescent="0.2">
      <c r="A78" s="5" t="s">
        <v>132</v>
      </c>
      <c r="D78" s="82"/>
      <c r="E78" s="82"/>
      <c r="F78" s="82"/>
      <c r="G78" s="82"/>
      <c r="H78" s="82"/>
      <c r="I78" s="82"/>
      <c r="J78" s="82"/>
      <c r="K78" s="75">
        <f>SUM(D78:J78)</f>
        <v>0</v>
      </c>
    </row>
    <row r="79" spans="1:13" x14ac:dyDescent="0.2">
      <c r="A79" s="5" t="s">
        <v>133</v>
      </c>
      <c r="D79" s="82"/>
      <c r="E79" s="82"/>
      <c r="F79" s="82"/>
      <c r="G79" s="82"/>
      <c r="H79" s="82"/>
      <c r="I79" s="82"/>
      <c r="J79" s="82"/>
      <c r="K79" s="75">
        <f>SUM(D79:J79)</f>
        <v>0</v>
      </c>
    </row>
    <row r="80" spans="1:13" ht="13.5" thickBot="1" x14ac:dyDescent="0.25">
      <c r="A80" s="69" t="s">
        <v>28</v>
      </c>
      <c r="B80" s="69"/>
      <c r="C80" s="69"/>
      <c r="D80" s="76">
        <f t="shared" ref="D80:K80" si="28">SUM(D75:D79)</f>
        <v>0</v>
      </c>
      <c r="E80" s="76">
        <f t="shared" si="28"/>
        <v>0</v>
      </c>
      <c r="F80" s="76">
        <f t="shared" si="28"/>
        <v>0</v>
      </c>
      <c r="G80" s="76">
        <f t="shared" si="28"/>
        <v>0</v>
      </c>
      <c r="H80" s="76">
        <f t="shared" si="28"/>
        <v>0</v>
      </c>
      <c r="I80" s="76">
        <f t="shared" si="28"/>
        <v>0</v>
      </c>
      <c r="J80" s="76">
        <f t="shared" si="28"/>
        <v>0</v>
      </c>
      <c r="K80" s="76">
        <f t="shared" si="28"/>
        <v>0</v>
      </c>
    </row>
    <row r="81" spans="1:11" ht="13.5" thickTop="1" x14ac:dyDescent="0.2"/>
    <row r="82" spans="1:11" ht="13.5" thickBot="1" x14ac:dyDescent="0.25">
      <c r="A82" s="69" t="s">
        <v>76</v>
      </c>
      <c r="B82" s="69"/>
      <c r="C82" s="69"/>
      <c r="D82" s="77" t="e">
        <f>(D69*2+D70)/D80</f>
        <v>#DIV/0!</v>
      </c>
      <c r="E82" s="77" t="e">
        <f t="shared" ref="E82:K82" si="29">(E69*2+E70)/E80</f>
        <v>#DIV/0!</v>
      </c>
      <c r="F82" s="77" t="e">
        <f t="shared" si="29"/>
        <v>#DIV/0!</v>
      </c>
      <c r="G82" s="77" t="e">
        <f t="shared" si="29"/>
        <v>#DIV/0!</v>
      </c>
      <c r="H82" s="77" t="e">
        <f t="shared" si="29"/>
        <v>#DIV/0!</v>
      </c>
      <c r="I82" s="77" t="e">
        <f t="shared" si="29"/>
        <v>#DIV/0!</v>
      </c>
      <c r="J82" s="77" t="e">
        <f t="shared" si="29"/>
        <v>#DIV/0!</v>
      </c>
      <c r="K82" s="77" t="e">
        <f t="shared" si="29"/>
        <v>#DIV/0!</v>
      </c>
    </row>
    <row r="83" spans="1:11" ht="13.5" thickTop="1" x14ac:dyDescent="0.2"/>
    <row r="84" spans="1:11" ht="13.5" thickBot="1" x14ac:dyDescent="0.25">
      <c r="A84" s="69" t="s">
        <v>93</v>
      </c>
      <c r="B84" s="69"/>
      <c r="C84" s="69"/>
      <c r="D84" s="78" t="e">
        <f>(D69*2+D70)/D75</f>
        <v>#DIV/0!</v>
      </c>
      <c r="E84" s="78" t="e">
        <f t="shared" ref="E84:K84" si="30">(E69*2+E70)/E75</f>
        <v>#DIV/0!</v>
      </c>
      <c r="F84" s="78" t="e">
        <f t="shared" si="30"/>
        <v>#DIV/0!</v>
      </c>
      <c r="G84" s="78" t="e">
        <f t="shared" si="30"/>
        <v>#DIV/0!</v>
      </c>
      <c r="H84" s="78" t="e">
        <f t="shared" si="30"/>
        <v>#DIV/0!</v>
      </c>
      <c r="I84" s="78" t="e">
        <f t="shared" si="30"/>
        <v>#DIV/0!</v>
      </c>
      <c r="J84" s="78" t="e">
        <f t="shared" si="30"/>
        <v>#DIV/0!</v>
      </c>
      <c r="K84" s="78" t="e">
        <f t="shared" si="30"/>
        <v>#DIV/0!</v>
      </c>
    </row>
    <row r="85" spans="1:11" ht="14.25" thickTop="1" thickBot="1" x14ac:dyDescent="0.25">
      <c r="A85" s="69" t="s">
        <v>94</v>
      </c>
      <c r="B85" s="69"/>
      <c r="C85" s="69"/>
      <c r="D85" s="78" t="e">
        <f>(D69*2+D70)/(D80-D75)</f>
        <v>#DIV/0!</v>
      </c>
      <c r="E85" s="78" t="e">
        <f t="shared" ref="E85:K85" si="31">(E69*2+E70)/(E80-E75)</f>
        <v>#DIV/0!</v>
      </c>
      <c r="F85" s="78" t="e">
        <f t="shared" si="31"/>
        <v>#DIV/0!</v>
      </c>
      <c r="G85" s="78" t="e">
        <f t="shared" si="31"/>
        <v>#DIV/0!</v>
      </c>
      <c r="H85" s="78" t="e">
        <f t="shared" si="31"/>
        <v>#DIV/0!</v>
      </c>
      <c r="I85" s="78" t="e">
        <f t="shared" si="31"/>
        <v>#DIV/0!</v>
      </c>
      <c r="J85" s="78" t="e">
        <f t="shared" si="31"/>
        <v>#DIV/0!</v>
      </c>
      <c r="K85" s="78" t="e">
        <f t="shared" si="31"/>
        <v>#DIV/0!</v>
      </c>
    </row>
    <row r="86" spans="1:11" ht="13.5" thickTop="1" x14ac:dyDescent="0.2"/>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6"/>
  <sheetViews>
    <sheetView zoomScaleNormal="100" workbookViewId="0">
      <pane xSplit="3" ySplit="1" topLeftCell="D2" activePane="bottomRight" state="frozen"/>
      <selection pane="topRight" activeCell="E1" sqref="E1"/>
      <selection pane="bottomLeft" activeCell="A2" sqref="A2"/>
      <selection pane="bottomRight" activeCell="D75" sqref="D75"/>
    </sheetView>
  </sheetViews>
  <sheetFormatPr baseColWidth="10" defaultColWidth="11.42578125" defaultRowHeight="12.75" outlineLevelRow="1" x14ac:dyDescent="0.2"/>
  <cols>
    <col min="1" max="1" width="15.42578125" style="5" customWidth="1"/>
    <col min="2" max="2" width="5.42578125" style="5" bestFit="1" customWidth="1"/>
    <col min="3" max="3" width="13.42578125" style="5" customWidth="1"/>
    <col min="4" max="10" width="9.42578125" style="5" customWidth="1"/>
    <col min="11" max="11" width="7.42578125" style="5" customWidth="1"/>
    <col min="12" max="16384" width="11.42578125" style="5"/>
  </cols>
  <sheetData>
    <row r="1" spans="1:13" x14ac:dyDescent="0.2">
      <c r="A1" s="5" t="s">
        <v>224</v>
      </c>
      <c r="B1" s="5" t="s">
        <v>20</v>
      </c>
      <c r="C1" s="5" t="s">
        <v>34</v>
      </c>
      <c r="D1" s="64" t="s">
        <v>107</v>
      </c>
      <c r="E1" s="64" t="s">
        <v>108</v>
      </c>
      <c r="F1" s="64" t="s">
        <v>109</v>
      </c>
      <c r="G1" s="64" t="s">
        <v>110</v>
      </c>
      <c r="H1" s="64" t="s">
        <v>111</v>
      </c>
      <c r="I1" s="64" t="s">
        <v>112</v>
      </c>
      <c r="J1" s="64" t="s">
        <v>113</v>
      </c>
      <c r="K1" s="20" t="s">
        <v>28</v>
      </c>
      <c r="M1" s="5" t="s">
        <v>57</v>
      </c>
    </row>
    <row r="2" spans="1:13" outlineLevel="1" x14ac:dyDescent="0.2">
      <c r="A2" s="5" t="s">
        <v>4</v>
      </c>
      <c r="B2" s="5">
        <v>0</v>
      </c>
      <c r="C2" s="79">
        <f>'1a. Årsmelding 1.1.'!C2+1</f>
        <v>2022</v>
      </c>
      <c r="D2" s="81"/>
      <c r="E2" s="81"/>
      <c r="F2" s="81"/>
      <c r="G2" s="81"/>
      <c r="H2" s="81"/>
      <c r="I2" s="81"/>
      <c r="J2" s="81"/>
      <c r="K2" s="65">
        <f t="shared" ref="K2:K49" si="0">SUM(D2:J2)</f>
        <v>0</v>
      </c>
      <c r="M2" s="5" t="s">
        <v>201</v>
      </c>
    </row>
    <row r="3" spans="1:13" outlineLevel="1" x14ac:dyDescent="0.2">
      <c r="B3" s="5">
        <v>1</v>
      </c>
      <c r="C3" s="5" t="str">
        <f>$C$2-B3&amp;" etter 1.12."</f>
        <v>2021 etter 1.12.</v>
      </c>
      <c r="D3" s="81"/>
      <c r="E3" s="81"/>
      <c r="F3" s="81"/>
      <c r="G3" s="81"/>
      <c r="H3" s="81"/>
      <c r="I3" s="81"/>
      <c r="J3" s="81"/>
      <c r="K3" s="65">
        <f t="shared" si="0"/>
        <v>0</v>
      </c>
    </row>
    <row r="4" spans="1:13" outlineLevel="1" x14ac:dyDescent="0.2">
      <c r="B4" s="5">
        <v>1</v>
      </c>
      <c r="C4" s="5" t="str">
        <f>$C$2-B4&amp;" før 1.12."</f>
        <v>2021 før 1.12.</v>
      </c>
      <c r="D4" s="81"/>
      <c r="E4" s="81"/>
      <c r="F4" s="81"/>
      <c r="G4" s="81"/>
      <c r="H4" s="81"/>
      <c r="I4" s="81"/>
      <c r="J4" s="81"/>
      <c r="K4" s="65">
        <f t="shared" si="0"/>
        <v>0</v>
      </c>
    </row>
    <row r="5" spans="1:13" outlineLevel="1" x14ac:dyDescent="0.2">
      <c r="B5" s="5">
        <v>2</v>
      </c>
      <c r="C5" s="5">
        <f>$C$2-B5</f>
        <v>2020</v>
      </c>
      <c r="D5" s="81"/>
      <c r="E5" s="81"/>
      <c r="F5" s="81"/>
      <c r="G5" s="81"/>
      <c r="H5" s="81"/>
      <c r="I5" s="81"/>
      <c r="J5" s="81"/>
      <c r="K5" s="65">
        <f t="shared" si="0"/>
        <v>0</v>
      </c>
    </row>
    <row r="6" spans="1:13" outlineLevel="1" x14ac:dyDescent="0.2">
      <c r="B6" s="5">
        <v>3</v>
      </c>
      <c r="C6" s="5">
        <f>$C$2-B6</f>
        <v>2019</v>
      </c>
      <c r="D6" s="81"/>
      <c r="E6" s="81"/>
      <c r="F6" s="81"/>
      <c r="G6" s="81"/>
      <c r="H6" s="81"/>
      <c r="I6" s="81"/>
      <c r="J6" s="81"/>
      <c r="K6" s="65">
        <f t="shared" si="0"/>
        <v>0</v>
      </c>
    </row>
    <row r="7" spans="1:13" outlineLevel="1" x14ac:dyDescent="0.2">
      <c r="B7" s="5">
        <v>4</v>
      </c>
      <c r="C7" s="5">
        <f>$C$2-B7</f>
        <v>2018</v>
      </c>
      <c r="D7" s="81"/>
      <c r="E7" s="81"/>
      <c r="F7" s="81"/>
      <c r="G7" s="81"/>
      <c r="H7" s="81"/>
      <c r="I7" s="81"/>
      <c r="J7" s="81"/>
      <c r="K7" s="65">
        <f t="shared" si="0"/>
        <v>0</v>
      </c>
    </row>
    <row r="8" spans="1:13" outlineLevel="1" x14ac:dyDescent="0.2">
      <c r="B8" s="5">
        <v>5</v>
      </c>
      <c r="C8" s="5">
        <f>$C$2-B8</f>
        <v>2017</v>
      </c>
      <c r="D8" s="81"/>
      <c r="E8" s="81"/>
      <c r="F8" s="81"/>
      <c r="G8" s="81"/>
      <c r="H8" s="81"/>
      <c r="I8" s="81"/>
      <c r="J8" s="81"/>
      <c r="K8" s="65">
        <f t="shared" si="0"/>
        <v>0</v>
      </c>
    </row>
    <row r="9" spans="1:13" outlineLevel="1" x14ac:dyDescent="0.2">
      <c r="A9" s="66"/>
      <c r="B9" s="66">
        <v>6</v>
      </c>
      <c r="C9" s="66">
        <f>$C$2-B9</f>
        <v>2016</v>
      </c>
      <c r="D9" s="81"/>
      <c r="E9" s="81"/>
      <c r="F9" s="81"/>
      <c r="G9" s="81"/>
      <c r="H9" s="81"/>
      <c r="I9" s="81"/>
      <c r="J9" s="81"/>
      <c r="K9" s="65">
        <f t="shared" si="0"/>
        <v>0</v>
      </c>
    </row>
    <row r="10" spans="1:13" outlineLevel="1" x14ac:dyDescent="0.2">
      <c r="A10" s="5" t="s">
        <v>5</v>
      </c>
      <c r="B10" s="5">
        <v>0</v>
      </c>
      <c r="C10" s="5">
        <f t="shared" ref="C10" si="1">$C$2-B10</f>
        <v>2022</v>
      </c>
      <c r="D10" s="81"/>
      <c r="E10" s="81"/>
      <c r="F10" s="81"/>
      <c r="G10" s="81"/>
      <c r="H10" s="81"/>
      <c r="I10" s="81"/>
      <c r="J10" s="81"/>
      <c r="K10" s="65">
        <f t="shared" si="0"/>
        <v>0</v>
      </c>
    </row>
    <row r="11" spans="1:13" outlineLevel="1" x14ac:dyDescent="0.2">
      <c r="B11" s="5">
        <v>1</v>
      </c>
      <c r="C11" s="5" t="str">
        <f>$C$2-B11&amp;" etter 1.12."</f>
        <v>2021 etter 1.12.</v>
      </c>
      <c r="D11" s="81"/>
      <c r="E11" s="81"/>
      <c r="F11" s="81"/>
      <c r="G11" s="81"/>
      <c r="H11" s="81"/>
      <c r="I11" s="81"/>
      <c r="J11" s="81"/>
      <c r="K11" s="65">
        <f t="shared" si="0"/>
        <v>0</v>
      </c>
    </row>
    <row r="12" spans="1:13" outlineLevel="1" x14ac:dyDescent="0.2">
      <c r="B12" s="5">
        <v>1</v>
      </c>
      <c r="C12" s="5" t="str">
        <f>$C$2-B12&amp;" før 1.12."</f>
        <v>2021 før 1.12.</v>
      </c>
      <c r="D12" s="81"/>
      <c r="E12" s="81"/>
      <c r="F12" s="81"/>
      <c r="G12" s="81"/>
      <c r="H12" s="81"/>
      <c r="I12" s="81"/>
      <c r="J12" s="81"/>
      <c r="K12" s="65">
        <f t="shared" si="0"/>
        <v>0</v>
      </c>
    </row>
    <row r="13" spans="1:13" outlineLevel="1" x14ac:dyDescent="0.2">
      <c r="B13" s="5">
        <v>2</v>
      </c>
      <c r="C13" s="5">
        <f>$C$2-B13</f>
        <v>2020</v>
      </c>
      <c r="D13" s="81"/>
      <c r="E13" s="81"/>
      <c r="F13" s="81"/>
      <c r="G13" s="81"/>
      <c r="H13" s="81"/>
      <c r="I13" s="81"/>
      <c r="J13" s="81"/>
      <c r="K13" s="65">
        <f t="shared" si="0"/>
        <v>0</v>
      </c>
    </row>
    <row r="14" spans="1:13" outlineLevel="1" x14ac:dyDescent="0.2">
      <c r="B14" s="5">
        <v>3</v>
      </c>
      <c r="C14" s="5">
        <f>$C$2-B14</f>
        <v>2019</v>
      </c>
      <c r="D14" s="81"/>
      <c r="E14" s="81"/>
      <c r="F14" s="81"/>
      <c r="G14" s="81"/>
      <c r="H14" s="81"/>
      <c r="I14" s="81"/>
      <c r="J14" s="81"/>
      <c r="K14" s="65">
        <f t="shared" si="0"/>
        <v>0</v>
      </c>
    </row>
    <row r="15" spans="1:13" outlineLevel="1" x14ac:dyDescent="0.2">
      <c r="B15" s="5">
        <v>4</v>
      </c>
      <c r="C15" s="5">
        <f>$C$2-B15</f>
        <v>2018</v>
      </c>
      <c r="D15" s="81"/>
      <c r="E15" s="81"/>
      <c r="F15" s="81"/>
      <c r="G15" s="81"/>
      <c r="H15" s="81"/>
      <c r="I15" s="81"/>
      <c r="J15" s="81"/>
      <c r="K15" s="65">
        <f t="shared" si="0"/>
        <v>0</v>
      </c>
    </row>
    <row r="16" spans="1:13" outlineLevel="1" x14ac:dyDescent="0.2">
      <c r="B16" s="5">
        <v>5</v>
      </c>
      <c r="C16" s="5">
        <f>$C$2-B16</f>
        <v>2017</v>
      </c>
      <c r="D16" s="81"/>
      <c r="E16" s="81"/>
      <c r="F16" s="81"/>
      <c r="G16" s="81"/>
      <c r="H16" s="81"/>
      <c r="I16" s="81"/>
      <c r="J16" s="81"/>
      <c r="K16" s="65">
        <f t="shared" si="0"/>
        <v>0</v>
      </c>
    </row>
    <row r="17" spans="1:11" outlineLevel="1" x14ac:dyDescent="0.2">
      <c r="A17" s="66"/>
      <c r="B17" s="66">
        <v>6</v>
      </c>
      <c r="C17" s="66">
        <f>$C$2-B17</f>
        <v>2016</v>
      </c>
      <c r="D17" s="81"/>
      <c r="E17" s="81"/>
      <c r="F17" s="81"/>
      <c r="G17" s="81"/>
      <c r="H17" s="81"/>
      <c r="I17" s="81"/>
      <c r="J17" s="81"/>
      <c r="K17" s="65">
        <f t="shared" si="0"/>
        <v>0</v>
      </c>
    </row>
    <row r="18" spans="1:11" outlineLevel="1" x14ac:dyDescent="0.2">
      <c r="A18" s="5" t="s">
        <v>6</v>
      </c>
      <c r="B18" s="5">
        <v>0</v>
      </c>
      <c r="C18" s="5">
        <f>C10</f>
        <v>2022</v>
      </c>
      <c r="D18" s="81"/>
      <c r="E18" s="81"/>
      <c r="F18" s="81"/>
      <c r="G18" s="81"/>
      <c r="H18" s="81"/>
      <c r="I18" s="81"/>
      <c r="J18" s="81"/>
      <c r="K18" s="65">
        <f t="shared" si="0"/>
        <v>0</v>
      </c>
    </row>
    <row r="19" spans="1:11" outlineLevel="1" x14ac:dyDescent="0.2">
      <c r="B19" s="5">
        <v>1</v>
      </c>
      <c r="C19" s="5" t="str">
        <f>$C$2-B19&amp;" etter 1.12."</f>
        <v>2021 etter 1.12.</v>
      </c>
      <c r="D19" s="81"/>
      <c r="E19" s="81"/>
      <c r="F19" s="81"/>
      <c r="G19" s="81"/>
      <c r="H19" s="81"/>
      <c r="I19" s="81"/>
      <c r="J19" s="81"/>
      <c r="K19" s="65">
        <f t="shared" si="0"/>
        <v>0</v>
      </c>
    </row>
    <row r="20" spans="1:11" outlineLevel="1" x14ac:dyDescent="0.2">
      <c r="B20" s="5">
        <v>1</v>
      </c>
      <c r="C20" s="5" t="str">
        <f>$C$2-B20&amp;" før 1.12."</f>
        <v>2021 før 1.12.</v>
      </c>
      <c r="D20" s="81"/>
      <c r="E20" s="81"/>
      <c r="F20" s="81"/>
      <c r="G20" s="81"/>
      <c r="H20" s="81"/>
      <c r="I20" s="81"/>
      <c r="J20" s="81"/>
      <c r="K20" s="65">
        <f t="shared" si="0"/>
        <v>0</v>
      </c>
    </row>
    <row r="21" spans="1:11" outlineLevel="1" x14ac:dyDescent="0.2">
      <c r="B21" s="5">
        <v>2</v>
      </c>
      <c r="C21" s="5">
        <f>$C$2-B21</f>
        <v>2020</v>
      </c>
      <c r="D21" s="81"/>
      <c r="E21" s="81"/>
      <c r="F21" s="81"/>
      <c r="G21" s="81"/>
      <c r="H21" s="81"/>
      <c r="I21" s="81"/>
      <c r="J21" s="81"/>
      <c r="K21" s="65">
        <f t="shared" si="0"/>
        <v>0</v>
      </c>
    </row>
    <row r="22" spans="1:11" outlineLevel="1" x14ac:dyDescent="0.2">
      <c r="B22" s="5">
        <v>3</v>
      </c>
      <c r="C22" s="5">
        <f>$C$2-B22</f>
        <v>2019</v>
      </c>
      <c r="D22" s="81"/>
      <c r="E22" s="81"/>
      <c r="F22" s="81"/>
      <c r="G22" s="81"/>
      <c r="H22" s="81"/>
      <c r="I22" s="81"/>
      <c r="J22" s="81"/>
      <c r="K22" s="65">
        <f t="shared" si="0"/>
        <v>0</v>
      </c>
    </row>
    <row r="23" spans="1:11" outlineLevel="1" x14ac:dyDescent="0.2">
      <c r="B23" s="5">
        <v>4</v>
      </c>
      <c r="C23" s="5">
        <f>$C$2-B23</f>
        <v>2018</v>
      </c>
      <c r="D23" s="81"/>
      <c r="E23" s="81"/>
      <c r="F23" s="81"/>
      <c r="G23" s="81"/>
      <c r="H23" s="81"/>
      <c r="I23" s="81"/>
      <c r="J23" s="81"/>
      <c r="K23" s="65">
        <f t="shared" si="0"/>
        <v>0</v>
      </c>
    </row>
    <row r="24" spans="1:11" outlineLevel="1" x14ac:dyDescent="0.2">
      <c r="B24" s="5">
        <v>5</v>
      </c>
      <c r="C24" s="5">
        <f>$C$2-B24</f>
        <v>2017</v>
      </c>
      <c r="D24" s="81"/>
      <c r="E24" s="81"/>
      <c r="F24" s="81"/>
      <c r="G24" s="81"/>
      <c r="H24" s="81"/>
      <c r="I24" s="81"/>
      <c r="J24" s="81"/>
      <c r="K24" s="65">
        <f t="shared" si="0"/>
        <v>0</v>
      </c>
    </row>
    <row r="25" spans="1:11" outlineLevel="1" x14ac:dyDescent="0.2">
      <c r="A25" s="66"/>
      <c r="B25" s="66">
        <v>6</v>
      </c>
      <c r="C25" s="66">
        <f>$C$2-B25</f>
        <v>2016</v>
      </c>
      <c r="D25" s="81"/>
      <c r="E25" s="81"/>
      <c r="F25" s="81"/>
      <c r="G25" s="81"/>
      <c r="H25" s="81"/>
      <c r="I25" s="81"/>
      <c r="J25" s="81"/>
      <c r="K25" s="65">
        <f t="shared" si="0"/>
        <v>0</v>
      </c>
    </row>
    <row r="26" spans="1:11" outlineLevel="1" x14ac:dyDescent="0.2">
      <c r="A26" s="5" t="s">
        <v>7</v>
      </c>
      <c r="B26" s="5">
        <v>0</v>
      </c>
      <c r="C26" s="5">
        <f>C18</f>
        <v>2022</v>
      </c>
      <c r="D26" s="81"/>
      <c r="E26" s="81"/>
      <c r="F26" s="81"/>
      <c r="G26" s="81"/>
      <c r="H26" s="81"/>
      <c r="I26" s="81"/>
      <c r="J26" s="81"/>
      <c r="K26" s="65">
        <f t="shared" si="0"/>
        <v>0</v>
      </c>
    </row>
    <row r="27" spans="1:11" outlineLevel="1" x14ac:dyDescent="0.2">
      <c r="B27" s="5">
        <v>1</v>
      </c>
      <c r="C27" s="5" t="str">
        <f>$C$2-B27&amp;" etter 1.12."</f>
        <v>2021 etter 1.12.</v>
      </c>
      <c r="D27" s="81"/>
      <c r="E27" s="81"/>
      <c r="F27" s="81"/>
      <c r="G27" s="81"/>
      <c r="H27" s="81"/>
      <c r="I27" s="81"/>
      <c r="J27" s="81"/>
      <c r="K27" s="65">
        <f t="shared" si="0"/>
        <v>0</v>
      </c>
    </row>
    <row r="28" spans="1:11" outlineLevel="1" x14ac:dyDescent="0.2">
      <c r="B28" s="5">
        <v>1</v>
      </c>
      <c r="C28" s="5" t="str">
        <f>$C$2-B28&amp;" før 1.12."</f>
        <v>2021 før 1.12.</v>
      </c>
      <c r="D28" s="81"/>
      <c r="E28" s="81"/>
      <c r="F28" s="81"/>
      <c r="G28" s="81"/>
      <c r="H28" s="81"/>
      <c r="I28" s="81"/>
      <c r="J28" s="81"/>
      <c r="K28" s="65">
        <f t="shared" si="0"/>
        <v>0</v>
      </c>
    </row>
    <row r="29" spans="1:11" outlineLevel="1" x14ac:dyDescent="0.2">
      <c r="B29" s="5">
        <v>2</v>
      </c>
      <c r="C29" s="5">
        <f>$C$2-B29</f>
        <v>2020</v>
      </c>
      <c r="D29" s="81"/>
      <c r="E29" s="81"/>
      <c r="F29" s="81"/>
      <c r="G29" s="81"/>
      <c r="H29" s="81"/>
      <c r="I29" s="81"/>
      <c r="J29" s="81"/>
      <c r="K29" s="65">
        <f t="shared" si="0"/>
        <v>0</v>
      </c>
    </row>
    <row r="30" spans="1:11" outlineLevel="1" x14ac:dyDescent="0.2">
      <c r="B30" s="5">
        <v>3</v>
      </c>
      <c r="C30" s="5">
        <f>$C$2-B30</f>
        <v>2019</v>
      </c>
      <c r="D30" s="81"/>
      <c r="E30" s="81"/>
      <c r="F30" s="81"/>
      <c r="G30" s="81"/>
      <c r="H30" s="81"/>
      <c r="I30" s="81"/>
      <c r="J30" s="81"/>
      <c r="K30" s="65">
        <f t="shared" si="0"/>
        <v>0</v>
      </c>
    </row>
    <row r="31" spans="1:11" outlineLevel="1" x14ac:dyDescent="0.2">
      <c r="B31" s="5">
        <v>4</v>
      </c>
      <c r="C31" s="5">
        <f>$C$2-B31</f>
        <v>2018</v>
      </c>
      <c r="D31" s="81"/>
      <c r="E31" s="81"/>
      <c r="F31" s="81"/>
      <c r="G31" s="81"/>
      <c r="H31" s="81"/>
      <c r="I31" s="81"/>
      <c r="J31" s="81"/>
      <c r="K31" s="65">
        <f t="shared" si="0"/>
        <v>0</v>
      </c>
    </row>
    <row r="32" spans="1:11" outlineLevel="1" x14ac:dyDescent="0.2">
      <c r="B32" s="5">
        <v>5</v>
      </c>
      <c r="C32" s="5">
        <f>$C$2-B32</f>
        <v>2017</v>
      </c>
      <c r="D32" s="81"/>
      <c r="E32" s="81"/>
      <c r="F32" s="81"/>
      <c r="G32" s="81"/>
      <c r="H32" s="81"/>
      <c r="I32" s="81"/>
      <c r="J32" s="81"/>
      <c r="K32" s="65">
        <f t="shared" si="0"/>
        <v>0</v>
      </c>
    </row>
    <row r="33" spans="1:11" outlineLevel="1" x14ac:dyDescent="0.2">
      <c r="A33" s="66"/>
      <c r="B33" s="66">
        <v>6</v>
      </c>
      <c r="C33" s="66">
        <f>$C$2-B33</f>
        <v>2016</v>
      </c>
      <c r="D33" s="81"/>
      <c r="E33" s="81"/>
      <c r="F33" s="81"/>
      <c r="G33" s="81"/>
      <c r="H33" s="81"/>
      <c r="I33" s="81"/>
      <c r="J33" s="81"/>
      <c r="K33" s="65">
        <f t="shared" si="0"/>
        <v>0</v>
      </c>
    </row>
    <row r="34" spans="1:11" outlineLevel="1" x14ac:dyDescent="0.2">
      <c r="A34" s="5" t="s">
        <v>8</v>
      </c>
      <c r="B34" s="5">
        <v>0</v>
      </c>
      <c r="C34" s="5">
        <f>C26</f>
        <v>2022</v>
      </c>
      <c r="D34" s="81"/>
      <c r="E34" s="81"/>
      <c r="F34" s="81"/>
      <c r="G34" s="81"/>
      <c r="H34" s="81"/>
      <c r="I34" s="81"/>
      <c r="J34" s="81"/>
      <c r="K34" s="65">
        <f t="shared" si="0"/>
        <v>0</v>
      </c>
    </row>
    <row r="35" spans="1:11" outlineLevel="1" x14ac:dyDescent="0.2">
      <c r="B35" s="5">
        <v>1</v>
      </c>
      <c r="C35" s="5" t="str">
        <f>$C$2-B35&amp;" etter 1.12."</f>
        <v>2021 etter 1.12.</v>
      </c>
      <c r="D35" s="81"/>
      <c r="E35" s="81"/>
      <c r="F35" s="81"/>
      <c r="G35" s="81"/>
      <c r="H35" s="81"/>
      <c r="I35" s="81"/>
      <c r="J35" s="81"/>
      <c r="K35" s="65">
        <f t="shared" si="0"/>
        <v>0</v>
      </c>
    </row>
    <row r="36" spans="1:11" outlineLevel="1" x14ac:dyDescent="0.2">
      <c r="B36" s="5">
        <v>1</v>
      </c>
      <c r="C36" s="5" t="str">
        <f>$C$2-B36&amp;" før 1.12."</f>
        <v>2021 før 1.12.</v>
      </c>
      <c r="D36" s="81"/>
      <c r="E36" s="81"/>
      <c r="F36" s="81"/>
      <c r="G36" s="81"/>
      <c r="H36" s="81"/>
      <c r="I36" s="81"/>
      <c r="J36" s="81"/>
      <c r="K36" s="65">
        <f t="shared" si="0"/>
        <v>0</v>
      </c>
    </row>
    <row r="37" spans="1:11" outlineLevel="1" x14ac:dyDescent="0.2">
      <c r="B37" s="5">
        <v>2</v>
      </c>
      <c r="C37" s="5">
        <f>$C$2-B37</f>
        <v>2020</v>
      </c>
      <c r="D37" s="81"/>
      <c r="E37" s="81"/>
      <c r="F37" s="81"/>
      <c r="G37" s="81"/>
      <c r="H37" s="81"/>
      <c r="I37" s="81"/>
      <c r="J37" s="81"/>
      <c r="K37" s="65">
        <f t="shared" si="0"/>
        <v>0</v>
      </c>
    </row>
    <row r="38" spans="1:11" outlineLevel="1" x14ac:dyDescent="0.2">
      <c r="B38" s="5">
        <v>3</v>
      </c>
      <c r="C38" s="5">
        <f>$C$2-B38</f>
        <v>2019</v>
      </c>
      <c r="D38" s="81"/>
      <c r="E38" s="81"/>
      <c r="F38" s="81"/>
      <c r="G38" s="81"/>
      <c r="H38" s="81"/>
      <c r="I38" s="81"/>
      <c r="J38" s="81"/>
      <c r="K38" s="65">
        <f t="shared" si="0"/>
        <v>0</v>
      </c>
    </row>
    <row r="39" spans="1:11" outlineLevel="1" x14ac:dyDescent="0.2">
      <c r="B39" s="5">
        <v>4</v>
      </c>
      <c r="C39" s="5">
        <f>$C$2-B39</f>
        <v>2018</v>
      </c>
      <c r="D39" s="81"/>
      <c r="E39" s="81"/>
      <c r="F39" s="81"/>
      <c r="G39" s="81"/>
      <c r="H39" s="81"/>
      <c r="I39" s="81"/>
      <c r="J39" s="81"/>
      <c r="K39" s="65">
        <f t="shared" si="0"/>
        <v>0</v>
      </c>
    </row>
    <row r="40" spans="1:11" outlineLevel="1" x14ac:dyDescent="0.2">
      <c r="B40" s="5">
        <v>5</v>
      </c>
      <c r="C40" s="5">
        <f>$C$2-B40</f>
        <v>2017</v>
      </c>
      <c r="D40" s="81"/>
      <c r="E40" s="81"/>
      <c r="F40" s="81"/>
      <c r="G40" s="81"/>
      <c r="H40" s="81"/>
      <c r="I40" s="81"/>
      <c r="J40" s="81"/>
      <c r="K40" s="65">
        <f t="shared" si="0"/>
        <v>0</v>
      </c>
    </row>
    <row r="41" spans="1:11" outlineLevel="1" x14ac:dyDescent="0.2">
      <c r="A41" s="66"/>
      <c r="B41" s="66">
        <v>6</v>
      </c>
      <c r="C41" s="66">
        <f>$C$2-B41</f>
        <v>2016</v>
      </c>
      <c r="D41" s="81"/>
      <c r="E41" s="81"/>
      <c r="F41" s="81"/>
      <c r="G41" s="81"/>
      <c r="H41" s="81"/>
      <c r="I41" s="81"/>
      <c r="J41" s="81"/>
      <c r="K41" s="65">
        <f t="shared" si="0"/>
        <v>0</v>
      </c>
    </row>
    <row r="42" spans="1:11" outlineLevel="1" x14ac:dyDescent="0.2">
      <c r="A42" s="66" t="s">
        <v>9</v>
      </c>
      <c r="B42" s="5">
        <v>0</v>
      </c>
      <c r="C42" s="5">
        <f>C34</f>
        <v>2022</v>
      </c>
      <c r="D42" s="81"/>
      <c r="E42" s="81"/>
      <c r="F42" s="81"/>
      <c r="G42" s="81"/>
      <c r="H42" s="81"/>
      <c r="I42" s="81"/>
      <c r="J42" s="81"/>
      <c r="K42" s="65">
        <f t="shared" si="0"/>
        <v>0</v>
      </c>
    </row>
    <row r="43" spans="1:11" outlineLevel="1" x14ac:dyDescent="0.2">
      <c r="B43" s="5">
        <v>1</v>
      </c>
      <c r="C43" s="5" t="str">
        <f>$C$2-B43&amp;" etter 1.12."</f>
        <v>2021 etter 1.12.</v>
      </c>
      <c r="D43" s="81"/>
      <c r="E43" s="81"/>
      <c r="F43" s="81"/>
      <c r="G43" s="81"/>
      <c r="H43" s="81"/>
      <c r="I43" s="81"/>
      <c r="J43" s="81"/>
      <c r="K43" s="65">
        <f t="shared" si="0"/>
        <v>0</v>
      </c>
    </row>
    <row r="44" spans="1:11" outlineLevel="1" x14ac:dyDescent="0.2">
      <c r="B44" s="5">
        <v>1</v>
      </c>
      <c r="C44" s="5" t="str">
        <f>$C$2-B44&amp;" før 1.12."</f>
        <v>2021 før 1.12.</v>
      </c>
      <c r="D44" s="81"/>
      <c r="E44" s="81"/>
      <c r="F44" s="81"/>
      <c r="G44" s="81"/>
      <c r="H44" s="81"/>
      <c r="I44" s="81"/>
      <c r="J44" s="81"/>
      <c r="K44" s="65">
        <f t="shared" si="0"/>
        <v>0</v>
      </c>
    </row>
    <row r="45" spans="1:11" outlineLevel="1" x14ac:dyDescent="0.2">
      <c r="B45" s="5">
        <v>2</v>
      </c>
      <c r="C45" s="5">
        <f>$C$2-B45</f>
        <v>2020</v>
      </c>
      <c r="D45" s="81"/>
      <c r="E45" s="81"/>
      <c r="F45" s="81"/>
      <c r="G45" s="81"/>
      <c r="H45" s="81"/>
      <c r="I45" s="81"/>
      <c r="J45" s="81"/>
      <c r="K45" s="65">
        <f t="shared" si="0"/>
        <v>0</v>
      </c>
    </row>
    <row r="46" spans="1:11" outlineLevel="1" x14ac:dyDescent="0.2">
      <c r="B46" s="5">
        <v>3</v>
      </c>
      <c r="C46" s="5">
        <f>$C$2-B46</f>
        <v>2019</v>
      </c>
      <c r="D46" s="81"/>
      <c r="E46" s="81"/>
      <c r="F46" s="81"/>
      <c r="G46" s="81"/>
      <c r="H46" s="81"/>
      <c r="I46" s="81"/>
      <c r="J46" s="81"/>
      <c r="K46" s="65">
        <f t="shared" si="0"/>
        <v>0</v>
      </c>
    </row>
    <row r="47" spans="1:11" outlineLevel="1" x14ac:dyDescent="0.2">
      <c r="B47" s="5">
        <v>4</v>
      </c>
      <c r="C47" s="5">
        <f>$C$2-B47</f>
        <v>2018</v>
      </c>
      <c r="D47" s="81"/>
      <c r="E47" s="81"/>
      <c r="F47" s="81"/>
      <c r="G47" s="81"/>
      <c r="H47" s="81"/>
      <c r="I47" s="81"/>
      <c r="J47" s="81"/>
      <c r="K47" s="65">
        <f t="shared" si="0"/>
        <v>0</v>
      </c>
    </row>
    <row r="48" spans="1:11" outlineLevel="1" x14ac:dyDescent="0.2">
      <c r="B48" s="5">
        <v>5</v>
      </c>
      <c r="C48" s="5">
        <f>$C$2-B48</f>
        <v>2017</v>
      </c>
      <c r="D48" s="81"/>
      <c r="E48" s="81"/>
      <c r="F48" s="81"/>
      <c r="G48" s="81"/>
      <c r="H48" s="81"/>
      <c r="I48" s="81"/>
      <c r="J48" s="81"/>
      <c r="K48" s="65">
        <f t="shared" si="0"/>
        <v>0</v>
      </c>
    </row>
    <row r="49" spans="1:11" outlineLevel="1" x14ac:dyDescent="0.2">
      <c r="A49" s="66"/>
      <c r="B49" s="66">
        <v>6</v>
      </c>
      <c r="C49" s="66">
        <f>$C$2-B49</f>
        <v>2016</v>
      </c>
      <c r="D49" s="81"/>
      <c r="E49" s="81"/>
      <c r="F49" s="81"/>
      <c r="G49" s="81"/>
      <c r="H49" s="81"/>
      <c r="I49" s="81"/>
      <c r="J49" s="81"/>
      <c r="K49" s="65">
        <f t="shared" si="0"/>
        <v>0</v>
      </c>
    </row>
    <row r="50" spans="1:11" ht="13.5" outlineLevel="1" thickBot="1" x14ac:dyDescent="0.25">
      <c r="A50" s="69"/>
      <c r="B50" s="69"/>
      <c r="C50" s="69" t="s">
        <v>0</v>
      </c>
      <c r="D50" s="69">
        <f t="shared" ref="D50:K50" si="2">SUM(D2:D49)</f>
        <v>0</v>
      </c>
      <c r="E50" s="69">
        <f t="shared" si="2"/>
        <v>0</v>
      </c>
      <c r="F50" s="69">
        <f t="shared" si="2"/>
        <v>0</v>
      </c>
      <c r="G50" s="69">
        <f t="shared" si="2"/>
        <v>0</v>
      </c>
      <c r="H50" s="69">
        <f t="shared" si="2"/>
        <v>0</v>
      </c>
      <c r="I50" s="69">
        <f t="shared" si="2"/>
        <v>0</v>
      </c>
      <c r="J50" s="69">
        <f t="shared" si="2"/>
        <v>0</v>
      </c>
      <c r="K50" s="69">
        <f t="shared" si="2"/>
        <v>0</v>
      </c>
    </row>
    <row r="51" spans="1:11" ht="22.35" customHeight="1" outlineLevel="1" thickTop="1" x14ac:dyDescent="0.2">
      <c r="A51" s="20" t="s">
        <v>1</v>
      </c>
      <c r="B51" s="20"/>
      <c r="C51" s="67" t="s">
        <v>21</v>
      </c>
      <c r="D51" s="20" t="str">
        <f t="shared" ref="D51:K51" si="3">D1</f>
        <v>Kom 1</v>
      </c>
      <c r="E51" s="20" t="str">
        <f t="shared" si="3"/>
        <v>Kom 2</v>
      </c>
      <c r="F51" s="20" t="str">
        <f t="shared" si="3"/>
        <v>Kom 3</v>
      </c>
      <c r="G51" s="20" t="str">
        <f t="shared" si="3"/>
        <v>Kom 4</v>
      </c>
      <c r="H51" s="20" t="str">
        <f t="shared" si="3"/>
        <v>Kom 5</v>
      </c>
      <c r="I51" s="20" t="str">
        <f t="shared" si="3"/>
        <v>Kom 6</v>
      </c>
      <c r="J51" s="20" t="str">
        <f t="shared" si="3"/>
        <v>Kom 7</v>
      </c>
      <c r="K51" s="20" t="str">
        <f t="shared" si="3"/>
        <v>Sum</v>
      </c>
    </row>
    <row r="52" spans="1:11" outlineLevel="1" x14ac:dyDescent="0.2">
      <c r="A52" s="5" t="s">
        <v>4</v>
      </c>
      <c r="C52" s="68">
        <f>6/45</f>
        <v>0.13333333333333333</v>
      </c>
      <c r="D52" s="5">
        <f t="shared" ref="D52:K52" si="4">SUM(D2:D5)</f>
        <v>0</v>
      </c>
      <c r="E52" s="5">
        <f t="shared" si="4"/>
        <v>0</v>
      </c>
      <c r="F52" s="5">
        <f t="shared" si="4"/>
        <v>0</v>
      </c>
      <c r="G52" s="5">
        <f t="shared" si="4"/>
        <v>0</v>
      </c>
      <c r="H52" s="5">
        <f t="shared" si="4"/>
        <v>0</v>
      </c>
      <c r="I52" s="5">
        <f t="shared" si="4"/>
        <v>0</v>
      </c>
      <c r="J52" s="5">
        <f t="shared" si="4"/>
        <v>0</v>
      </c>
      <c r="K52" s="5">
        <f t="shared" si="4"/>
        <v>0</v>
      </c>
    </row>
    <row r="53" spans="1:11" outlineLevel="1" x14ac:dyDescent="0.2">
      <c r="A53" s="5" t="s">
        <v>5</v>
      </c>
      <c r="C53" s="68">
        <f>13/45</f>
        <v>0.28888888888888886</v>
      </c>
      <c r="D53" s="5">
        <f t="shared" ref="D53:K53" si="5">SUM(D10:D13)</f>
        <v>0</v>
      </c>
      <c r="E53" s="5">
        <f t="shared" si="5"/>
        <v>0</v>
      </c>
      <c r="F53" s="5">
        <f t="shared" si="5"/>
        <v>0</v>
      </c>
      <c r="G53" s="5">
        <f t="shared" si="5"/>
        <v>0</v>
      </c>
      <c r="H53" s="5">
        <f t="shared" si="5"/>
        <v>0</v>
      </c>
      <c r="I53" s="5">
        <f t="shared" si="5"/>
        <v>0</v>
      </c>
      <c r="J53" s="5">
        <f t="shared" si="5"/>
        <v>0</v>
      </c>
      <c r="K53" s="5">
        <f t="shared" si="5"/>
        <v>0</v>
      </c>
    </row>
    <row r="54" spans="1:11" outlineLevel="1" x14ac:dyDescent="0.2">
      <c r="A54" s="5" t="s">
        <v>6</v>
      </c>
      <c r="C54" s="68">
        <f>21/45</f>
        <v>0.46666666666666667</v>
      </c>
      <c r="D54" s="5">
        <f t="shared" ref="D54:K54" si="6">SUM(D18:D21)</f>
        <v>0</v>
      </c>
      <c r="E54" s="5">
        <f t="shared" si="6"/>
        <v>0</v>
      </c>
      <c r="F54" s="5">
        <f t="shared" si="6"/>
        <v>0</v>
      </c>
      <c r="G54" s="5">
        <f t="shared" si="6"/>
        <v>0</v>
      </c>
      <c r="H54" s="5">
        <f t="shared" si="6"/>
        <v>0</v>
      </c>
      <c r="I54" s="5">
        <f t="shared" si="6"/>
        <v>0</v>
      </c>
      <c r="J54" s="5">
        <f t="shared" si="6"/>
        <v>0</v>
      </c>
      <c r="K54" s="5">
        <f t="shared" si="6"/>
        <v>0</v>
      </c>
    </row>
    <row r="55" spans="1:11" outlineLevel="1" x14ac:dyDescent="0.2">
      <c r="A55" s="5" t="s">
        <v>7</v>
      </c>
      <c r="C55" s="68">
        <f>29/45</f>
        <v>0.64444444444444449</v>
      </c>
      <c r="D55" s="5">
        <f t="shared" ref="D55:K55" si="7">SUM(D26:D29)</f>
        <v>0</v>
      </c>
      <c r="E55" s="5">
        <f t="shared" si="7"/>
        <v>0</v>
      </c>
      <c r="F55" s="5">
        <f t="shared" si="7"/>
        <v>0</v>
      </c>
      <c r="G55" s="5">
        <f t="shared" si="7"/>
        <v>0</v>
      </c>
      <c r="H55" s="5">
        <f t="shared" si="7"/>
        <v>0</v>
      </c>
      <c r="I55" s="5">
        <f t="shared" si="7"/>
        <v>0</v>
      </c>
      <c r="J55" s="5">
        <f t="shared" si="7"/>
        <v>0</v>
      </c>
      <c r="K55" s="5">
        <f t="shared" si="7"/>
        <v>0</v>
      </c>
    </row>
    <row r="56" spans="1:11" outlineLevel="1" x14ac:dyDescent="0.2">
      <c r="A56" s="5" t="s">
        <v>8</v>
      </c>
      <c r="C56" s="68">
        <f>37/45</f>
        <v>0.82222222222222219</v>
      </c>
      <c r="D56" s="5">
        <f t="shared" ref="D56:K56" si="8">SUM(D34:D37)</f>
        <v>0</v>
      </c>
      <c r="E56" s="5">
        <f t="shared" si="8"/>
        <v>0</v>
      </c>
      <c r="F56" s="5">
        <f t="shared" si="8"/>
        <v>0</v>
      </c>
      <c r="G56" s="5">
        <f t="shared" si="8"/>
        <v>0</v>
      </c>
      <c r="H56" s="5">
        <f t="shared" si="8"/>
        <v>0</v>
      </c>
      <c r="I56" s="5">
        <f t="shared" si="8"/>
        <v>0</v>
      </c>
      <c r="J56" s="5">
        <f t="shared" si="8"/>
        <v>0</v>
      </c>
      <c r="K56" s="5">
        <f t="shared" si="8"/>
        <v>0</v>
      </c>
    </row>
    <row r="57" spans="1:11" outlineLevel="1" x14ac:dyDescent="0.2">
      <c r="A57" s="5" t="s">
        <v>9</v>
      </c>
      <c r="C57" s="68">
        <f>45/45</f>
        <v>1</v>
      </c>
      <c r="D57" s="5">
        <f t="shared" ref="D57:K57" si="9">SUM(D42:D45)</f>
        <v>0</v>
      </c>
      <c r="E57" s="5">
        <f t="shared" si="9"/>
        <v>0</v>
      </c>
      <c r="F57" s="5">
        <f t="shared" si="9"/>
        <v>0</v>
      </c>
      <c r="G57" s="5">
        <f t="shared" si="9"/>
        <v>0</v>
      </c>
      <c r="H57" s="5">
        <f t="shared" si="9"/>
        <v>0</v>
      </c>
      <c r="I57" s="5">
        <f t="shared" si="9"/>
        <v>0</v>
      </c>
      <c r="J57" s="5">
        <f t="shared" si="9"/>
        <v>0</v>
      </c>
      <c r="K57" s="5">
        <f t="shared" si="9"/>
        <v>0</v>
      </c>
    </row>
    <row r="58" spans="1:11" ht="20.25" customHeight="1" outlineLevel="1" x14ac:dyDescent="0.2">
      <c r="A58" s="20" t="s">
        <v>10</v>
      </c>
      <c r="C58" s="67"/>
      <c r="K58" s="63"/>
    </row>
    <row r="59" spans="1:11" outlineLevel="1" x14ac:dyDescent="0.2">
      <c r="A59" s="5" t="s">
        <v>4</v>
      </c>
      <c r="C59" s="68">
        <f>6/45</f>
        <v>0.13333333333333333</v>
      </c>
      <c r="D59" s="5">
        <f t="shared" ref="D59:K59" si="10">SUM(D6:D9)</f>
        <v>0</v>
      </c>
      <c r="E59" s="5">
        <f t="shared" si="10"/>
        <v>0</v>
      </c>
      <c r="F59" s="5">
        <f t="shared" si="10"/>
        <v>0</v>
      </c>
      <c r="G59" s="5">
        <f t="shared" si="10"/>
        <v>0</v>
      </c>
      <c r="H59" s="5">
        <f t="shared" si="10"/>
        <v>0</v>
      </c>
      <c r="I59" s="5">
        <f t="shared" si="10"/>
        <v>0</v>
      </c>
      <c r="J59" s="5">
        <f t="shared" si="10"/>
        <v>0</v>
      </c>
      <c r="K59" s="5">
        <f t="shared" si="10"/>
        <v>0</v>
      </c>
    </row>
    <row r="60" spans="1:11" outlineLevel="1" x14ac:dyDescent="0.2">
      <c r="A60" s="5" t="s">
        <v>5</v>
      </c>
      <c r="C60" s="68">
        <f>13/45</f>
        <v>0.28888888888888886</v>
      </c>
      <c r="D60" s="5">
        <f t="shared" ref="D60:K60" si="11">SUM(D14:D17)</f>
        <v>0</v>
      </c>
      <c r="E60" s="5">
        <f t="shared" si="11"/>
        <v>0</v>
      </c>
      <c r="F60" s="5">
        <f t="shared" si="11"/>
        <v>0</v>
      </c>
      <c r="G60" s="5">
        <f t="shared" si="11"/>
        <v>0</v>
      </c>
      <c r="H60" s="5">
        <f t="shared" si="11"/>
        <v>0</v>
      </c>
      <c r="I60" s="5">
        <f t="shared" si="11"/>
        <v>0</v>
      </c>
      <c r="J60" s="5">
        <f t="shared" si="11"/>
        <v>0</v>
      </c>
      <c r="K60" s="5">
        <f t="shared" si="11"/>
        <v>0</v>
      </c>
    </row>
    <row r="61" spans="1:11" outlineLevel="1" x14ac:dyDescent="0.2">
      <c r="A61" s="5" t="s">
        <v>6</v>
      </c>
      <c r="C61" s="68">
        <f>21/45</f>
        <v>0.46666666666666667</v>
      </c>
      <c r="D61" s="5">
        <f t="shared" ref="D61:K61" si="12">SUM(D22:D25)</f>
        <v>0</v>
      </c>
      <c r="E61" s="5">
        <f t="shared" si="12"/>
        <v>0</v>
      </c>
      <c r="F61" s="5">
        <f t="shared" si="12"/>
        <v>0</v>
      </c>
      <c r="G61" s="5">
        <f t="shared" si="12"/>
        <v>0</v>
      </c>
      <c r="H61" s="5">
        <f t="shared" si="12"/>
        <v>0</v>
      </c>
      <c r="I61" s="5">
        <f t="shared" si="12"/>
        <v>0</v>
      </c>
      <c r="J61" s="5">
        <f t="shared" si="12"/>
        <v>0</v>
      </c>
      <c r="K61" s="5">
        <f t="shared" si="12"/>
        <v>0</v>
      </c>
    </row>
    <row r="62" spans="1:11" outlineLevel="1" x14ac:dyDescent="0.2">
      <c r="A62" s="5" t="s">
        <v>7</v>
      </c>
      <c r="C62" s="68">
        <f>29/45</f>
        <v>0.64444444444444449</v>
      </c>
      <c r="D62" s="5">
        <f t="shared" ref="D62:K62" si="13">SUM(D30:D33)</f>
        <v>0</v>
      </c>
      <c r="E62" s="5">
        <f t="shared" si="13"/>
        <v>0</v>
      </c>
      <c r="F62" s="5">
        <f t="shared" si="13"/>
        <v>0</v>
      </c>
      <c r="G62" s="5">
        <f t="shared" si="13"/>
        <v>0</v>
      </c>
      <c r="H62" s="5">
        <f t="shared" si="13"/>
        <v>0</v>
      </c>
      <c r="I62" s="5">
        <f t="shared" si="13"/>
        <v>0</v>
      </c>
      <c r="J62" s="5">
        <f t="shared" si="13"/>
        <v>0</v>
      </c>
      <c r="K62" s="5">
        <f t="shared" si="13"/>
        <v>0</v>
      </c>
    </row>
    <row r="63" spans="1:11" outlineLevel="1" x14ac:dyDescent="0.2">
      <c r="A63" s="5" t="s">
        <v>8</v>
      </c>
      <c r="C63" s="68">
        <f>37/45</f>
        <v>0.82222222222222219</v>
      </c>
      <c r="D63" s="5">
        <f t="shared" ref="D63:K63" si="14">SUM(D38:D41)</f>
        <v>0</v>
      </c>
      <c r="E63" s="5">
        <f t="shared" si="14"/>
        <v>0</v>
      </c>
      <c r="F63" s="5">
        <f t="shared" si="14"/>
        <v>0</v>
      </c>
      <c r="G63" s="5">
        <f t="shared" si="14"/>
        <v>0</v>
      </c>
      <c r="H63" s="5">
        <f t="shared" si="14"/>
        <v>0</v>
      </c>
      <c r="I63" s="5">
        <f t="shared" si="14"/>
        <v>0</v>
      </c>
      <c r="J63" s="5">
        <f t="shared" si="14"/>
        <v>0</v>
      </c>
      <c r="K63" s="5">
        <f t="shared" si="14"/>
        <v>0</v>
      </c>
    </row>
    <row r="64" spans="1:11" outlineLevel="1" x14ac:dyDescent="0.2">
      <c r="A64" s="5" t="s">
        <v>9</v>
      </c>
      <c r="C64" s="68">
        <f>45/45</f>
        <v>1</v>
      </c>
      <c r="D64" s="5">
        <f t="shared" ref="D64:K64" si="15">SUM(D46:D49)</f>
        <v>0</v>
      </c>
      <c r="E64" s="5">
        <f t="shared" si="15"/>
        <v>0</v>
      </c>
      <c r="F64" s="5">
        <f t="shared" si="15"/>
        <v>0</v>
      </c>
      <c r="G64" s="5">
        <f t="shared" si="15"/>
        <v>0</v>
      </c>
      <c r="H64" s="5">
        <f t="shared" si="15"/>
        <v>0</v>
      </c>
      <c r="I64" s="5">
        <f t="shared" si="15"/>
        <v>0</v>
      </c>
      <c r="J64" s="5">
        <f t="shared" si="15"/>
        <v>0</v>
      </c>
      <c r="K64" s="5">
        <f t="shared" si="15"/>
        <v>0</v>
      </c>
    </row>
    <row r="65" spans="1:13" ht="20.25" customHeight="1" x14ac:dyDescent="0.2">
      <c r="A65" s="5" t="s">
        <v>1</v>
      </c>
      <c r="D65" s="5">
        <f>SUM(D52:D57)</f>
        <v>0</v>
      </c>
      <c r="E65" s="5">
        <f t="shared" ref="E65:J65" si="16">SUM(E52:E57)</f>
        <v>0</v>
      </c>
      <c r="F65" s="5">
        <f t="shared" si="16"/>
        <v>0</v>
      </c>
      <c r="G65" s="5">
        <f t="shared" si="16"/>
        <v>0</v>
      </c>
      <c r="H65" s="5">
        <f t="shared" si="16"/>
        <v>0</v>
      </c>
      <c r="I65" s="5">
        <f t="shared" si="16"/>
        <v>0</v>
      </c>
      <c r="J65" s="5">
        <f t="shared" si="16"/>
        <v>0</v>
      </c>
      <c r="K65" s="63">
        <f t="shared" ref="K65:K71" si="17">SUM(D65:J65)</f>
        <v>0</v>
      </c>
    </row>
    <row r="66" spans="1:13" x14ac:dyDescent="0.2">
      <c r="A66" s="5" t="s">
        <v>10</v>
      </c>
      <c r="D66" s="5">
        <f>SUM(D59:D64)</f>
        <v>0</v>
      </c>
      <c r="E66" s="5">
        <f t="shared" ref="E66:J66" si="18">SUM(E59:E64)</f>
        <v>0</v>
      </c>
      <c r="F66" s="5">
        <f t="shared" si="18"/>
        <v>0</v>
      </c>
      <c r="G66" s="5">
        <f t="shared" si="18"/>
        <v>0</v>
      </c>
      <c r="H66" s="5">
        <f t="shared" si="18"/>
        <v>0</v>
      </c>
      <c r="I66" s="5">
        <f t="shared" si="18"/>
        <v>0</v>
      </c>
      <c r="J66" s="5">
        <f t="shared" si="18"/>
        <v>0</v>
      </c>
      <c r="K66" s="63">
        <f t="shared" si="17"/>
        <v>0</v>
      </c>
    </row>
    <row r="67" spans="1:13" ht="13.5" thickBot="1" x14ac:dyDescent="0.25">
      <c r="A67" s="69" t="s">
        <v>19</v>
      </c>
      <c r="B67" s="69"/>
      <c r="C67" s="69"/>
      <c r="D67" s="69">
        <f t="shared" ref="D67:J67" si="19">SUM(D65:D66)</f>
        <v>0</v>
      </c>
      <c r="E67" s="69">
        <f t="shared" si="19"/>
        <v>0</v>
      </c>
      <c r="F67" s="69">
        <f t="shared" si="19"/>
        <v>0</v>
      </c>
      <c r="G67" s="69">
        <f t="shared" si="19"/>
        <v>0</v>
      </c>
      <c r="H67" s="69">
        <f t="shared" si="19"/>
        <v>0</v>
      </c>
      <c r="I67" s="69">
        <f t="shared" si="19"/>
        <v>0</v>
      </c>
      <c r="J67" s="69">
        <f t="shared" si="19"/>
        <v>0</v>
      </c>
      <c r="K67" s="70">
        <f t="shared" si="17"/>
        <v>0</v>
      </c>
    </row>
    <row r="68" spans="1:13" ht="13.5" thickTop="1" x14ac:dyDescent="0.2">
      <c r="K68" s="65"/>
    </row>
    <row r="69" spans="1:13" x14ac:dyDescent="0.2">
      <c r="A69" s="5" t="s">
        <v>22</v>
      </c>
      <c r="D69" s="71">
        <f t="shared" ref="D69:J69" si="20">SUMPRODUCT(D52:D57,$C$52:$C$57)</f>
        <v>0</v>
      </c>
      <c r="E69" s="71">
        <f t="shared" si="20"/>
        <v>0</v>
      </c>
      <c r="F69" s="71">
        <f t="shared" si="20"/>
        <v>0</v>
      </c>
      <c r="G69" s="71">
        <f t="shared" si="20"/>
        <v>0</v>
      </c>
      <c r="H69" s="71">
        <f t="shared" si="20"/>
        <v>0</v>
      </c>
      <c r="I69" s="71">
        <f t="shared" si="20"/>
        <v>0</v>
      </c>
      <c r="J69" s="71">
        <f t="shared" si="20"/>
        <v>0</v>
      </c>
      <c r="K69" s="71">
        <f t="shared" si="17"/>
        <v>0</v>
      </c>
    </row>
    <row r="70" spans="1:13" x14ac:dyDescent="0.2">
      <c r="A70" s="5" t="s">
        <v>23</v>
      </c>
      <c r="D70" s="71">
        <f t="shared" ref="D70:J70" si="21">SUMPRODUCT(D59:D64,$C$59:$C$64)</f>
        <v>0</v>
      </c>
      <c r="E70" s="71">
        <f t="shared" si="21"/>
        <v>0</v>
      </c>
      <c r="F70" s="71">
        <f t="shared" si="21"/>
        <v>0</v>
      </c>
      <c r="G70" s="71">
        <f t="shared" si="21"/>
        <v>0</v>
      </c>
      <c r="H70" s="71">
        <f t="shared" si="21"/>
        <v>0</v>
      </c>
      <c r="I70" s="71">
        <f t="shared" si="21"/>
        <v>0</v>
      </c>
      <c r="J70" s="71">
        <f t="shared" si="21"/>
        <v>0</v>
      </c>
      <c r="K70" s="71">
        <f t="shared" si="17"/>
        <v>0</v>
      </c>
    </row>
    <row r="71" spans="1:13" ht="13.5" thickBot="1" x14ac:dyDescent="0.25">
      <c r="A71" s="69" t="s">
        <v>24</v>
      </c>
      <c r="B71" s="69"/>
      <c r="C71" s="69"/>
      <c r="D71" s="72">
        <f t="shared" ref="D71:J71" si="22">SUM(D69:D70)</f>
        <v>0</v>
      </c>
      <c r="E71" s="72">
        <f t="shared" si="22"/>
        <v>0</v>
      </c>
      <c r="F71" s="72">
        <f t="shared" si="22"/>
        <v>0</v>
      </c>
      <c r="G71" s="72">
        <f t="shared" si="22"/>
        <v>0</v>
      </c>
      <c r="H71" s="72">
        <f t="shared" si="22"/>
        <v>0</v>
      </c>
      <c r="I71" s="72">
        <f t="shared" si="22"/>
        <v>0</v>
      </c>
      <c r="J71" s="72">
        <f t="shared" si="22"/>
        <v>0</v>
      </c>
      <c r="K71" s="73">
        <f t="shared" si="17"/>
        <v>0</v>
      </c>
    </row>
    <row r="72" spans="1:13" ht="13.5" thickTop="1" x14ac:dyDescent="0.2">
      <c r="D72" s="74"/>
      <c r="E72" s="74"/>
      <c r="F72" s="74"/>
      <c r="G72" s="74"/>
      <c r="H72" s="74"/>
      <c r="I72" s="74"/>
      <c r="J72" s="74"/>
      <c r="K72" s="74"/>
    </row>
    <row r="73" spans="1:13" ht="13.5" thickBot="1" x14ac:dyDescent="0.25">
      <c r="A73" s="267" t="s">
        <v>286</v>
      </c>
      <c r="B73" s="69"/>
      <c r="C73" s="69"/>
      <c r="D73" s="72">
        <f>D2+D3+D10+D11+D18+D19+D26+D27+D34+D35+D42+D43</f>
        <v>0</v>
      </c>
      <c r="E73" s="72">
        <f t="shared" ref="E73:K73" si="23">E2+E3+E10+E11+E18+E19+E26+E27+E34+E35+E42+E43</f>
        <v>0</v>
      </c>
      <c r="F73" s="72">
        <f t="shared" si="23"/>
        <v>0</v>
      </c>
      <c r="G73" s="72">
        <f t="shared" si="23"/>
        <v>0</v>
      </c>
      <c r="H73" s="72">
        <f t="shared" si="23"/>
        <v>0</v>
      </c>
      <c r="I73" s="72">
        <f t="shared" si="23"/>
        <v>0</v>
      </c>
      <c r="J73" s="72">
        <f t="shared" si="23"/>
        <v>0</v>
      </c>
      <c r="K73" s="72">
        <f t="shared" si="23"/>
        <v>0</v>
      </c>
    </row>
    <row r="74" spans="1:13" ht="21" customHeight="1" thickTop="1" x14ac:dyDescent="0.2">
      <c r="A74" s="20" t="s">
        <v>44</v>
      </c>
      <c r="C74" s="20"/>
    </row>
    <row r="75" spans="1:13" x14ac:dyDescent="0.2">
      <c r="A75" s="5" t="s">
        <v>26</v>
      </c>
      <c r="D75" s="82"/>
      <c r="E75" s="82"/>
      <c r="F75" s="82"/>
      <c r="G75" s="82"/>
      <c r="H75" s="82"/>
      <c r="I75" s="82"/>
      <c r="J75" s="82"/>
      <c r="K75" s="75">
        <f>SUM(D75:J75)</f>
        <v>0</v>
      </c>
      <c r="M75" s="222" t="s">
        <v>290</v>
      </c>
    </row>
    <row r="76" spans="1:13" x14ac:dyDescent="0.2">
      <c r="A76" s="5" t="s">
        <v>27</v>
      </c>
      <c r="D76" s="82"/>
      <c r="E76" s="82"/>
      <c r="F76" s="82"/>
      <c r="G76" s="82"/>
      <c r="H76" s="82"/>
      <c r="I76" s="82"/>
      <c r="J76" s="82"/>
      <c r="K76" s="75">
        <f>SUM(D76:J76)</f>
        <v>0</v>
      </c>
    </row>
    <row r="77" spans="1:13" x14ac:dyDescent="0.2">
      <c r="A77" s="5" t="s">
        <v>131</v>
      </c>
      <c r="D77" s="82"/>
      <c r="E77" s="82"/>
      <c r="F77" s="82"/>
      <c r="G77" s="82"/>
      <c r="H77" s="82"/>
      <c r="I77" s="82"/>
      <c r="J77" s="82"/>
      <c r="K77" s="75">
        <f>SUM(D77:J77)</f>
        <v>0</v>
      </c>
    </row>
    <row r="78" spans="1:13" x14ac:dyDescent="0.2">
      <c r="A78" s="5" t="s">
        <v>132</v>
      </c>
      <c r="D78" s="82"/>
      <c r="E78" s="82"/>
      <c r="F78" s="82"/>
      <c r="G78" s="82"/>
      <c r="H78" s="82"/>
      <c r="I78" s="82"/>
      <c r="J78" s="82"/>
      <c r="K78" s="75">
        <f>SUM(D78:J78)</f>
        <v>0</v>
      </c>
    </row>
    <row r="79" spans="1:13" x14ac:dyDescent="0.2">
      <c r="A79" s="5" t="s">
        <v>133</v>
      </c>
      <c r="D79" s="82"/>
      <c r="E79" s="82"/>
      <c r="F79" s="82"/>
      <c r="G79" s="82"/>
      <c r="H79" s="82"/>
      <c r="I79" s="82"/>
      <c r="J79" s="82"/>
      <c r="K79" s="75">
        <f>SUM(D79:J79)</f>
        <v>0</v>
      </c>
    </row>
    <row r="80" spans="1:13" ht="13.5" thickBot="1" x14ac:dyDescent="0.25">
      <c r="A80" s="69" t="s">
        <v>28</v>
      </c>
      <c r="B80" s="69"/>
      <c r="C80" s="69"/>
      <c r="D80" s="76">
        <f t="shared" ref="D80:J80" si="24">SUM(D75:D79)</f>
        <v>0</v>
      </c>
      <c r="E80" s="76">
        <f t="shared" si="24"/>
        <v>0</v>
      </c>
      <c r="F80" s="76">
        <f t="shared" si="24"/>
        <v>0</v>
      </c>
      <c r="G80" s="76">
        <f t="shared" si="24"/>
        <v>0</v>
      </c>
      <c r="H80" s="76">
        <f t="shared" si="24"/>
        <v>0</v>
      </c>
      <c r="I80" s="76">
        <f t="shared" si="24"/>
        <v>0</v>
      </c>
      <c r="J80" s="76">
        <f t="shared" si="24"/>
        <v>0</v>
      </c>
      <c r="K80" s="76">
        <f>SUM(K75:K79)</f>
        <v>0</v>
      </c>
    </row>
    <row r="81" spans="1:11" ht="13.5" thickTop="1" x14ac:dyDescent="0.2"/>
    <row r="82" spans="1:11" ht="13.5" thickBot="1" x14ac:dyDescent="0.25">
      <c r="A82" s="69" t="s">
        <v>76</v>
      </c>
      <c r="B82" s="69"/>
      <c r="C82" s="69"/>
      <c r="D82" s="77" t="e">
        <f t="shared" ref="D82:J82" si="25">(D69*2+D70)/D80</f>
        <v>#DIV/0!</v>
      </c>
      <c r="E82" s="77" t="e">
        <f t="shared" si="25"/>
        <v>#DIV/0!</v>
      </c>
      <c r="F82" s="77" t="e">
        <f t="shared" si="25"/>
        <v>#DIV/0!</v>
      </c>
      <c r="G82" s="77" t="e">
        <f t="shared" si="25"/>
        <v>#DIV/0!</v>
      </c>
      <c r="H82" s="77" t="e">
        <f t="shared" si="25"/>
        <v>#DIV/0!</v>
      </c>
      <c r="I82" s="77" t="e">
        <f t="shared" si="25"/>
        <v>#DIV/0!</v>
      </c>
      <c r="J82" s="77" t="e">
        <f t="shared" si="25"/>
        <v>#DIV/0!</v>
      </c>
      <c r="K82" s="77" t="e">
        <f>(K69*2+K70)/K80</f>
        <v>#DIV/0!</v>
      </c>
    </row>
    <row r="83" spans="1:11" ht="13.5" thickTop="1" x14ac:dyDescent="0.2"/>
    <row r="84" spans="1:11" ht="13.5" thickBot="1" x14ac:dyDescent="0.25">
      <c r="A84" s="69" t="s">
        <v>93</v>
      </c>
      <c r="B84" s="69"/>
      <c r="C84" s="69"/>
      <c r="D84" s="78" t="e">
        <f t="shared" ref="D84:K84" si="26">(D69*2+D70)/D75</f>
        <v>#DIV/0!</v>
      </c>
      <c r="E84" s="78" t="e">
        <f t="shared" si="26"/>
        <v>#DIV/0!</v>
      </c>
      <c r="F84" s="78" t="e">
        <f t="shared" si="26"/>
        <v>#DIV/0!</v>
      </c>
      <c r="G84" s="78" t="e">
        <f t="shared" si="26"/>
        <v>#DIV/0!</v>
      </c>
      <c r="H84" s="78" t="e">
        <f t="shared" si="26"/>
        <v>#DIV/0!</v>
      </c>
      <c r="I84" s="78" t="e">
        <f t="shared" si="26"/>
        <v>#DIV/0!</v>
      </c>
      <c r="J84" s="78" t="e">
        <f t="shared" si="26"/>
        <v>#DIV/0!</v>
      </c>
      <c r="K84" s="78" t="e">
        <f t="shared" si="26"/>
        <v>#DIV/0!</v>
      </c>
    </row>
    <row r="85" spans="1:11" ht="25.35" customHeight="1" thickTop="1" thickBot="1" x14ac:dyDescent="0.25">
      <c r="A85" s="69" t="s">
        <v>94</v>
      </c>
      <c r="B85" s="69"/>
      <c r="C85" s="69"/>
      <c r="D85" s="78" t="e">
        <f t="shared" ref="D85:K85" si="27">(D69*2+D70)/(D80-D75)</f>
        <v>#DIV/0!</v>
      </c>
      <c r="E85" s="78" t="e">
        <f t="shared" si="27"/>
        <v>#DIV/0!</v>
      </c>
      <c r="F85" s="78" t="e">
        <f t="shared" si="27"/>
        <v>#DIV/0!</v>
      </c>
      <c r="G85" s="78" t="e">
        <f t="shared" si="27"/>
        <v>#DIV/0!</v>
      </c>
      <c r="H85" s="78" t="e">
        <f t="shared" si="27"/>
        <v>#DIV/0!</v>
      </c>
      <c r="I85" s="78" t="e">
        <f t="shared" si="27"/>
        <v>#DIV/0!</v>
      </c>
      <c r="J85" s="78" t="e">
        <f t="shared" si="27"/>
        <v>#DIV/0!</v>
      </c>
      <c r="K85" s="78" t="e">
        <f t="shared" si="27"/>
        <v>#DIV/0!</v>
      </c>
    </row>
    <row r="86" spans="1:11" ht="13.5" thickTop="1"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0"/>
  <sheetViews>
    <sheetView zoomScaleNormal="100" zoomScaleSheetLayoutView="75" workbookViewId="0">
      <pane ySplit="1" topLeftCell="A2" activePane="bottomLeft" state="frozen"/>
      <selection pane="bottomLeft" activeCell="K9" sqref="K9"/>
    </sheetView>
  </sheetViews>
  <sheetFormatPr baseColWidth="10" defaultColWidth="11.42578125" defaultRowHeight="12.75" x14ac:dyDescent="0.2"/>
  <cols>
    <col min="1" max="1" width="7.5703125" style="5" customWidth="1"/>
    <col min="2" max="2" width="22.7109375" style="5" customWidth="1"/>
    <col min="3" max="3" width="11.5703125" style="5" customWidth="1"/>
    <col min="4" max="4" width="10.5703125" style="5" customWidth="1"/>
    <col min="5" max="5" width="7.28515625" style="5" customWidth="1"/>
    <col min="6" max="6" width="18.5703125" style="6" customWidth="1"/>
    <col min="7" max="7" width="10.7109375" style="202" customWidth="1"/>
    <col min="8" max="8" width="24.5703125" style="200" customWidth="1"/>
    <col min="9" max="9" width="17.42578125" style="5" customWidth="1"/>
    <col min="10" max="10" width="13.7109375" style="5" customWidth="1"/>
    <col min="11" max="11" width="14.28515625" style="5" customWidth="1"/>
    <col min="12" max="12" width="21" style="199" customWidth="1"/>
    <col min="13" max="16384" width="11.42578125" style="5"/>
  </cols>
  <sheetData>
    <row r="1" spans="1:12" s="20" customFormat="1" x14ac:dyDescent="0.2">
      <c r="A1" s="191" t="s">
        <v>29</v>
      </c>
      <c r="B1" s="192" t="s">
        <v>78</v>
      </c>
      <c r="C1" s="192" t="s">
        <v>79</v>
      </c>
      <c r="D1" s="5" t="s">
        <v>80</v>
      </c>
      <c r="E1" s="5" t="s">
        <v>82</v>
      </c>
      <c r="F1" s="13" t="s">
        <v>83</v>
      </c>
      <c r="G1" s="24" t="s">
        <v>90</v>
      </c>
      <c r="H1" s="193" t="s">
        <v>85</v>
      </c>
      <c r="I1" s="20" t="s">
        <v>57</v>
      </c>
      <c r="K1" s="20" t="s">
        <v>136</v>
      </c>
      <c r="L1" s="92" t="s">
        <v>137</v>
      </c>
    </row>
    <row r="2" spans="1:12" x14ac:dyDescent="0.2">
      <c r="A2" s="194"/>
      <c r="B2" s="195"/>
      <c r="C2" s="195"/>
      <c r="D2" s="81"/>
      <c r="E2" s="81"/>
      <c r="F2" s="196"/>
      <c r="G2" s="197"/>
      <c r="H2" s="198"/>
      <c r="K2" s="5" t="s">
        <v>134</v>
      </c>
      <c r="L2" s="199">
        <f>SUMIF(H:H,K2,G:G)</f>
        <v>0</v>
      </c>
    </row>
    <row r="3" spans="1:12" x14ac:dyDescent="0.2">
      <c r="A3" s="194"/>
      <c r="B3" s="195"/>
      <c r="C3" s="195"/>
      <c r="D3" s="81"/>
      <c r="E3" s="81"/>
      <c r="F3" s="196"/>
      <c r="G3" s="197"/>
      <c r="H3" s="198"/>
      <c r="K3" s="5" t="s">
        <v>86</v>
      </c>
      <c r="L3" s="199">
        <f t="shared" ref="L3:L10" si="0">SUMIF(H:H,K3,G:G)</f>
        <v>0</v>
      </c>
    </row>
    <row r="4" spans="1:12" x14ac:dyDescent="0.2">
      <c r="A4" s="194"/>
      <c r="B4" s="195"/>
      <c r="C4" s="195"/>
      <c r="D4" s="81"/>
      <c r="E4" s="81"/>
      <c r="F4" s="196"/>
      <c r="G4" s="197"/>
      <c r="H4" s="198"/>
      <c r="K4" s="5" t="s">
        <v>87</v>
      </c>
      <c r="L4" s="199">
        <f t="shared" si="0"/>
        <v>0</v>
      </c>
    </row>
    <row r="5" spans="1:12" x14ac:dyDescent="0.2">
      <c r="A5" s="194"/>
      <c r="B5" s="195"/>
      <c r="C5" s="195"/>
      <c r="D5" s="81"/>
      <c r="E5" s="81"/>
      <c r="F5" s="196"/>
      <c r="G5" s="197"/>
      <c r="H5" s="198"/>
      <c r="K5" s="5" t="s">
        <v>89</v>
      </c>
      <c r="L5" s="199">
        <f t="shared" si="0"/>
        <v>0</v>
      </c>
    </row>
    <row r="6" spans="1:12" x14ac:dyDescent="0.2">
      <c r="A6" s="194"/>
      <c r="B6" s="195"/>
      <c r="C6" s="195"/>
      <c r="D6" s="81"/>
      <c r="E6" s="81"/>
      <c r="F6" s="196"/>
      <c r="G6" s="197"/>
      <c r="H6" s="198"/>
      <c r="I6" s="23"/>
      <c r="K6" s="5" t="s">
        <v>88</v>
      </c>
      <c r="L6" s="199">
        <f t="shared" si="0"/>
        <v>0</v>
      </c>
    </row>
    <row r="7" spans="1:12" x14ac:dyDescent="0.2">
      <c r="A7" s="194"/>
      <c r="B7" s="195"/>
      <c r="C7" s="195"/>
      <c r="D7" s="81"/>
      <c r="E7" s="81"/>
      <c r="F7" s="196"/>
      <c r="G7" s="197"/>
      <c r="H7" s="198"/>
      <c r="K7" s="5" t="s">
        <v>135</v>
      </c>
      <c r="L7" s="199">
        <f t="shared" si="0"/>
        <v>0</v>
      </c>
    </row>
    <row r="8" spans="1:12" ht="12.75" customHeight="1" x14ac:dyDescent="0.2">
      <c r="A8" s="194"/>
      <c r="B8" s="195"/>
      <c r="C8" s="195"/>
      <c r="D8" s="81"/>
      <c r="E8" s="81"/>
      <c r="F8" s="196"/>
      <c r="G8" s="197"/>
      <c r="H8" s="198"/>
      <c r="I8" s="23"/>
      <c r="K8" s="5" t="s">
        <v>140</v>
      </c>
      <c r="L8" s="199">
        <f t="shared" si="0"/>
        <v>0</v>
      </c>
    </row>
    <row r="9" spans="1:12" x14ac:dyDescent="0.2">
      <c r="A9" s="194"/>
      <c r="B9" s="195"/>
      <c r="C9" s="195"/>
      <c r="D9" s="81"/>
      <c r="E9" s="81"/>
      <c r="F9" s="196"/>
      <c r="G9" s="197"/>
      <c r="H9" s="198"/>
      <c r="I9" s="23"/>
      <c r="K9" s="5" t="s">
        <v>150</v>
      </c>
      <c r="L9" s="199">
        <f t="shared" si="0"/>
        <v>0</v>
      </c>
    </row>
    <row r="10" spans="1:12" x14ac:dyDescent="0.2">
      <c r="A10" s="194"/>
      <c r="B10" s="195"/>
      <c r="C10" s="195"/>
      <c r="D10" s="81"/>
      <c r="E10" s="81"/>
      <c r="F10" s="196"/>
      <c r="G10" s="197"/>
      <c r="H10" s="198"/>
      <c r="I10" s="23"/>
      <c r="K10" s="5" t="s">
        <v>222</v>
      </c>
      <c r="L10" s="199">
        <f t="shared" si="0"/>
        <v>0</v>
      </c>
    </row>
    <row r="11" spans="1:12" x14ac:dyDescent="0.2">
      <c r="A11" s="194"/>
      <c r="B11" s="195"/>
      <c r="C11" s="195"/>
      <c r="D11" s="81"/>
      <c r="E11" s="81"/>
      <c r="F11" s="196"/>
      <c r="G11" s="197"/>
      <c r="H11" s="198"/>
      <c r="I11" s="23"/>
    </row>
    <row r="12" spans="1:12" x14ac:dyDescent="0.2">
      <c r="A12" s="194"/>
      <c r="B12" s="195"/>
      <c r="C12" s="195"/>
      <c r="D12" s="81"/>
      <c r="E12" s="81"/>
      <c r="F12" s="196"/>
      <c r="G12" s="197"/>
      <c r="H12" s="198"/>
      <c r="I12" s="23"/>
    </row>
    <row r="13" spans="1:12" x14ac:dyDescent="0.2">
      <c r="A13" s="194"/>
      <c r="B13" s="195"/>
      <c r="C13" s="195"/>
      <c r="D13" s="81"/>
      <c r="E13" s="81"/>
      <c r="F13" s="196"/>
      <c r="G13" s="197"/>
      <c r="H13" s="198"/>
      <c r="I13" s="23"/>
    </row>
    <row r="14" spans="1:12" x14ac:dyDescent="0.2">
      <c r="A14" s="194"/>
      <c r="B14" s="195"/>
      <c r="C14" s="195"/>
      <c r="D14" s="81"/>
      <c r="E14" s="81"/>
      <c r="F14" s="196"/>
      <c r="G14" s="197"/>
      <c r="H14" s="198"/>
      <c r="I14" s="23"/>
    </row>
    <row r="15" spans="1:12" x14ac:dyDescent="0.2">
      <c r="A15" s="194"/>
      <c r="B15" s="195"/>
      <c r="C15" s="195"/>
      <c r="D15" s="81"/>
      <c r="E15" s="81"/>
      <c r="F15" s="196"/>
      <c r="G15" s="197"/>
      <c r="H15" s="198"/>
      <c r="I15" s="23"/>
    </row>
    <row r="16" spans="1:12" x14ac:dyDescent="0.2">
      <c r="A16" s="194"/>
      <c r="B16" s="195"/>
      <c r="C16" s="195"/>
      <c r="D16" s="81"/>
      <c r="E16" s="81"/>
      <c r="F16" s="196"/>
      <c r="G16" s="197"/>
      <c r="H16" s="198"/>
      <c r="I16" s="23"/>
    </row>
    <row r="17" spans="1:14" x14ac:dyDescent="0.2">
      <c r="A17" s="194"/>
      <c r="B17" s="195"/>
      <c r="C17" s="195"/>
      <c r="D17" s="81"/>
      <c r="E17" s="81"/>
      <c r="F17" s="196"/>
      <c r="G17" s="197"/>
      <c r="H17" s="198"/>
      <c r="I17" s="23"/>
    </row>
    <row r="18" spans="1:14" x14ac:dyDescent="0.2">
      <c r="A18" s="194"/>
      <c r="B18" s="195"/>
      <c r="C18" s="195"/>
      <c r="D18" s="81"/>
      <c r="E18" s="81"/>
      <c r="F18" s="196"/>
      <c r="G18" s="197"/>
      <c r="H18" s="198"/>
      <c r="I18" s="23"/>
      <c r="M18"/>
    </row>
    <row r="19" spans="1:14" x14ac:dyDescent="0.2">
      <c r="A19" s="194"/>
      <c r="B19" s="195"/>
      <c r="C19" s="195"/>
      <c r="D19" s="81"/>
      <c r="E19" s="81"/>
      <c r="F19" s="196"/>
      <c r="G19" s="197"/>
      <c r="H19" s="198"/>
      <c r="I19" s="23"/>
      <c r="M19"/>
    </row>
    <row r="20" spans="1:14" ht="12.75" customHeight="1" x14ac:dyDescent="0.2">
      <c r="A20" s="194"/>
      <c r="B20" s="195"/>
      <c r="C20" s="195"/>
      <c r="D20" s="81"/>
      <c r="E20" s="81"/>
      <c r="F20" s="196"/>
      <c r="G20" s="197"/>
      <c r="H20" s="198"/>
      <c r="I20" s="23"/>
      <c r="K20" s="203" t="s">
        <v>233</v>
      </c>
      <c r="L20" t="s">
        <v>234</v>
      </c>
      <c r="M20"/>
      <c r="N20" s="224" t="s">
        <v>256</v>
      </c>
    </row>
    <row r="21" spans="1:14" x14ac:dyDescent="0.2">
      <c r="A21" s="194"/>
      <c r="B21" s="195"/>
      <c r="C21" s="195"/>
      <c r="D21" s="81"/>
      <c r="E21" s="81"/>
      <c r="F21" s="196"/>
      <c r="G21" s="197"/>
      <c r="H21" s="198"/>
      <c r="I21" s="23"/>
      <c r="K21" s="204" t="s">
        <v>235</v>
      </c>
      <c r="L21" s="205"/>
      <c r="M21"/>
    </row>
    <row r="22" spans="1:14" ht="12.75" customHeight="1" x14ac:dyDescent="0.2">
      <c r="A22" s="194"/>
      <c r="B22" s="195"/>
      <c r="C22" s="195"/>
      <c r="D22" s="81"/>
      <c r="E22" s="81"/>
      <c r="F22" s="196"/>
      <c r="G22" s="197"/>
      <c r="H22" s="198"/>
      <c r="I22" s="23"/>
      <c r="K22" s="204" t="s">
        <v>95</v>
      </c>
      <c r="L22" s="205"/>
      <c r="M22"/>
    </row>
    <row r="23" spans="1:14" x14ac:dyDescent="0.2">
      <c r="A23" s="194"/>
      <c r="B23" s="195"/>
      <c r="C23" s="195"/>
      <c r="D23" s="81"/>
      <c r="E23" s="81"/>
      <c r="F23" s="196"/>
      <c r="G23" s="197"/>
      <c r="H23" s="198"/>
      <c r="I23" s="23"/>
      <c r="K23"/>
      <c r="L23"/>
      <c r="M23"/>
    </row>
    <row r="24" spans="1:14" x14ac:dyDescent="0.2">
      <c r="A24" s="194"/>
      <c r="B24" s="195"/>
      <c r="C24" s="195"/>
      <c r="D24" s="81"/>
      <c r="E24" s="81"/>
      <c r="F24" s="196"/>
      <c r="G24" s="197"/>
      <c r="H24" s="198"/>
      <c r="K24"/>
      <c r="L24"/>
      <c r="M24"/>
    </row>
    <row r="25" spans="1:14" x14ac:dyDescent="0.2">
      <c r="A25" s="194"/>
      <c r="B25" s="195"/>
      <c r="C25" s="195"/>
      <c r="D25" s="81"/>
      <c r="E25" s="81"/>
      <c r="F25" s="196"/>
      <c r="G25" s="197"/>
      <c r="H25" s="198"/>
      <c r="K25"/>
      <c r="L25"/>
      <c r="M25"/>
    </row>
    <row r="26" spans="1:14" ht="12.75" customHeight="1" x14ac:dyDescent="0.2">
      <c r="A26" s="194"/>
      <c r="B26" s="195"/>
      <c r="C26" s="195"/>
      <c r="D26" s="81"/>
      <c r="E26" s="81"/>
      <c r="F26" s="196"/>
      <c r="G26" s="197"/>
      <c r="H26" s="198"/>
      <c r="K26"/>
      <c r="L26"/>
      <c r="M26"/>
    </row>
    <row r="27" spans="1:14" x14ac:dyDescent="0.2">
      <c r="A27" s="194"/>
      <c r="B27" s="195"/>
      <c r="C27" s="195"/>
      <c r="D27" s="81"/>
      <c r="E27" s="81"/>
      <c r="F27" s="196"/>
      <c r="G27" s="197"/>
      <c r="H27" s="198"/>
      <c r="K27"/>
      <c r="L27"/>
      <c r="M27"/>
    </row>
    <row r="28" spans="1:14" x14ac:dyDescent="0.2">
      <c r="A28" s="194"/>
      <c r="B28" s="195"/>
      <c r="C28" s="195"/>
      <c r="D28" s="81"/>
      <c r="E28" s="81"/>
      <c r="F28" s="196"/>
      <c r="G28" s="197"/>
      <c r="H28" s="198"/>
      <c r="K28"/>
      <c r="L28"/>
      <c r="M28"/>
    </row>
    <row r="29" spans="1:14" x14ac:dyDescent="0.2">
      <c r="A29" s="194"/>
      <c r="B29" s="195"/>
      <c r="C29" s="195"/>
      <c r="D29" s="81"/>
      <c r="E29" s="81"/>
      <c r="F29" s="196"/>
      <c r="G29" s="197"/>
      <c r="H29" s="198"/>
      <c r="K29"/>
      <c r="L29"/>
      <c r="M29"/>
    </row>
    <row r="30" spans="1:14" x14ac:dyDescent="0.2">
      <c r="A30" s="194"/>
      <c r="B30" s="195"/>
      <c r="C30" s="195"/>
      <c r="D30" s="81"/>
      <c r="E30" s="81"/>
      <c r="F30" s="196"/>
      <c r="G30" s="197"/>
      <c r="H30" s="198"/>
      <c r="K30"/>
      <c r="L30"/>
      <c r="M30"/>
    </row>
    <row r="31" spans="1:14" x14ac:dyDescent="0.2">
      <c r="A31" s="194"/>
      <c r="B31" s="195"/>
      <c r="C31" s="195"/>
      <c r="D31" s="81"/>
      <c r="E31" s="81"/>
      <c r="F31" s="196"/>
      <c r="G31" s="197"/>
      <c r="H31" s="198"/>
      <c r="K31"/>
      <c r="L31"/>
      <c r="M31"/>
    </row>
    <row r="32" spans="1:14" x14ac:dyDescent="0.2">
      <c r="A32" s="194"/>
      <c r="B32" s="195"/>
      <c r="C32" s="195"/>
      <c r="D32" s="81"/>
      <c r="E32" s="81"/>
      <c r="F32" s="196"/>
      <c r="G32" s="197"/>
      <c r="H32" s="198"/>
      <c r="K32"/>
      <c r="L32"/>
      <c r="M32"/>
    </row>
    <row r="33" spans="1:13" x14ac:dyDescent="0.2">
      <c r="A33" s="194"/>
      <c r="B33" s="195"/>
      <c r="C33" s="195"/>
      <c r="D33" s="81"/>
      <c r="E33" s="81"/>
      <c r="F33" s="196"/>
      <c r="G33" s="197"/>
      <c r="H33" s="198"/>
      <c r="K33"/>
      <c r="L33"/>
      <c r="M33"/>
    </row>
    <row r="34" spans="1:13" x14ac:dyDescent="0.2">
      <c r="A34" s="194"/>
      <c r="B34" s="195"/>
      <c r="C34" s="195"/>
      <c r="D34" s="81"/>
      <c r="E34" s="81"/>
      <c r="F34" s="196"/>
      <c r="G34" s="197"/>
      <c r="H34" s="198"/>
      <c r="K34"/>
      <c r="L34"/>
      <c r="M34"/>
    </row>
    <row r="35" spans="1:13" x14ac:dyDescent="0.2">
      <c r="A35" s="194"/>
      <c r="B35" s="195"/>
      <c r="C35" s="195"/>
      <c r="D35" s="81"/>
      <c r="E35" s="81"/>
      <c r="F35" s="196"/>
      <c r="G35" s="197"/>
      <c r="H35" s="198"/>
      <c r="K35"/>
      <c r="L35"/>
      <c r="M35"/>
    </row>
    <row r="36" spans="1:13" x14ac:dyDescent="0.2">
      <c r="A36" s="194"/>
      <c r="B36" s="195"/>
      <c r="C36" s="195"/>
      <c r="D36" s="81"/>
      <c r="E36" s="81"/>
      <c r="F36" s="196"/>
      <c r="G36" s="197"/>
      <c r="H36" s="201"/>
      <c r="K36"/>
      <c r="L36"/>
      <c r="M36"/>
    </row>
    <row r="37" spans="1:13" x14ac:dyDescent="0.2">
      <c r="A37" s="194"/>
      <c r="B37" s="195"/>
      <c r="C37" s="195"/>
      <c r="D37" s="81"/>
      <c r="E37" s="81"/>
      <c r="F37" s="196"/>
      <c r="G37" s="197"/>
      <c r="H37" s="198"/>
      <c r="K37"/>
      <c r="L37"/>
      <c r="M37"/>
    </row>
    <row r="38" spans="1:13" x14ac:dyDescent="0.2">
      <c r="A38" s="194"/>
      <c r="B38" s="195"/>
      <c r="C38" s="195"/>
      <c r="D38" s="81"/>
      <c r="E38" s="81"/>
      <c r="F38" s="196"/>
      <c r="G38" s="197"/>
      <c r="H38" s="198"/>
      <c r="K38"/>
      <c r="L38"/>
      <c r="M38" s="200"/>
    </row>
    <row r="39" spans="1:13" x14ac:dyDescent="0.2">
      <c r="A39" s="194"/>
      <c r="B39" s="195"/>
      <c r="C39" s="195"/>
      <c r="D39" s="81"/>
      <c r="E39" s="81"/>
      <c r="F39" s="196"/>
      <c r="G39" s="197"/>
      <c r="H39" s="198"/>
      <c r="K39"/>
      <c r="L39"/>
    </row>
    <row r="40" spans="1:13" x14ac:dyDescent="0.2">
      <c r="A40" s="194"/>
      <c r="B40" s="195"/>
      <c r="C40" s="195"/>
      <c r="D40" s="81"/>
      <c r="E40" s="81"/>
      <c r="F40" s="196"/>
      <c r="G40" s="197"/>
      <c r="H40" s="198"/>
      <c r="K40" s="199"/>
      <c r="L40" s="5"/>
    </row>
    <row r="41" spans="1:13" x14ac:dyDescent="0.2">
      <c r="A41" s="194"/>
      <c r="B41" s="195"/>
      <c r="C41" s="195"/>
      <c r="D41" s="81"/>
      <c r="E41" s="81"/>
      <c r="F41" s="196"/>
      <c r="G41" s="197"/>
      <c r="H41" s="198"/>
    </row>
    <row r="42" spans="1:13" x14ac:dyDescent="0.2">
      <c r="A42" s="194"/>
      <c r="B42" s="195"/>
      <c r="C42" s="195"/>
      <c r="D42" s="81"/>
      <c r="E42" s="81"/>
      <c r="F42" s="196"/>
      <c r="G42" s="197"/>
      <c r="H42" s="198"/>
    </row>
    <row r="43" spans="1:13" x14ac:dyDescent="0.2">
      <c r="A43" s="194"/>
      <c r="B43" s="195"/>
      <c r="C43" s="195"/>
      <c r="D43" s="81"/>
      <c r="E43" s="81"/>
      <c r="F43" s="196"/>
      <c r="G43" s="197"/>
      <c r="H43" s="198"/>
    </row>
    <row r="44" spans="1:13" x14ac:dyDescent="0.2">
      <c r="A44" s="194"/>
      <c r="B44" s="195"/>
      <c r="C44" s="195"/>
      <c r="D44" s="81"/>
      <c r="E44" s="81"/>
      <c r="F44" s="196"/>
      <c r="G44" s="197"/>
      <c r="H44" s="198"/>
    </row>
    <row r="45" spans="1:13" x14ac:dyDescent="0.2">
      <c r="A45" s="194"/>
      <c r="B45" s="195"/>
      <c r="C45" s="195"/>
      <c r="D45" s="81"/>
      <c r="E45" s="81"/>
      <c r="F45" s="196"/>
      <c r="G45" s="197"/>
      <c r="H45" s="198"/>
    </row>
    <row r="46" spans="1:13" x14ac:dyDescent="0.2">
      <c r="A46" s="194"/>
      <c r="B46" s="195"/>
      <c r="C46" s="195"/>
      <c r="D46" s="81"/>
      <c r="E46" s="81"/>
      <c r="F46" s="196"/>
      <c r="G46" s="197"/>
      <c r="H46" s="198"/>
    </row>
    <row r="47" spans="1:13" x14ac:dyDescent="0.2">
      <c r="A47" s="194"/>
      <c r="B47" s="195"/>
      <c r="C47" s="195"/>
      <c r="D47" s="81"/>
      <c r="E47" s="81"/>
      <c r="F47" s="196"/>
      <c r="G47" s="197"/>
      <c r="H47" s="198"/>
    </row>
    <row r="48" spans="1:13" x14ac:dyDescent="0.2">
      <c r="A48" s="194"/>
      <c r="B48" s="195"/>
      <c r="C48" s="195"/>
      <c r="D48" s="81"/>
      <c r="E48" s="81"/>
      <c r="F48" s="196"/>
      <c r="G48" s="197"/>
      <c r="H48" s="198"/>
    </row>
    <row r="49" spans="1:8" x14ac:dyDescent="0.2">
      <c r="A49" s="194"/>
      <c r="B49" s="195"/>
      <c r="C49" s="195"/>
      <c r="D49" s="81"/>
      <c r="E49" s="81"/>
      <c r="F49" s="196"/>
      <c r="G49" s="197"/>
      <c r="H49" s="198"/>
    </row>
    <row r="50" spans="1:8" x14ac:dyDescent="0.2">
      <c r="A50" s="194"/>
      <c r="B50" s="195"/>
      <c r="C50" s="195"/>
      <c r="D50" s="81"/>
      <c r="E50" s="81"/>
      <c r="F50" s="196"/>
      <c r="G50" s="197"/>
      <c r="H50" s="198"/>
    </row>
    <row r="51" spans="1:8" x14ac:dyDescent="0.2">
      <c r="A51" s="194"/>
      <c r="B51" s="195"/>
      <c r="C51" s="195"/>
      <c r="D51" s="81"/>
      <c r="E51" s="81"/>
      <c r="F51" s="196"/>
      <c r="G51" s="197"/>
      <c r="H51" s="198"/>
    </row>
    <row r="52" spans="1:8" x14ac:dyDescent="0.2">
      <c r="A52" s="194"/>
      <c r="B52" s="195"/>
      <c r="C52" s="195"/>
      <c r="D52" s="81"/>
      <c r="E52" s="81"/>
      <c r="F52" s="196"/>
      <c r="G52" s="197"/>
      <c r="H52" s="198"/>
    </row>
    <row r="53" spans="1:8" x14ac:dyDescent="0.2">
      <c r="A53" s="194"/>
      <c r="B53" s="195"/>
      <c r="C53" s="195"/>
      <c r="D53" s="81"/>
      <c r="E53" s="81"/>
      <c r="F53" s="196"/>
      <c r="G53" s="197"/>
      <c r="H53" s="198"/>
    </row>
    <row r="54" spans="1:8" x14ac:dyDescent="0.2">
      <c r="A54" s="194"/>
      <c r="B54" s="195"/>
      <c r="C54" s="195"/>
      <c r="D54" s="81"/>
      <c r="E54" s="81"/>
      <c r="F54" s="196"/>
      <c r="G54" s="197"/>
      <c r="H54" s="198"/>
    </row>
    <row r="55" spans="1:8" x14ac:dyDescent="0.2">
      <c r="A55" s="194"/>
      <c r="B55" s="195"/>
      <c r="C55" s="195"/>
      <c r="D55" s="81"/>
      <c r="E55" s="81"/>
      <c r="F55" s="196"/>
      <c r="G55" s="197"/>
      <c r="H55" s="198"/>
    </row>
    <row r="56" spans="1:8" x14ac:dyDescent="0.2">
      <c r="A56" s="194"/>
      <c r="B56" s="195"/>
      <c r="C56" s="195"/>
      <c r="D56" s="81"/>
      <c r="E56" s="81"/>
      <c r="F56" s="196"/>
      <c r="G56" s="197"/>
      <c r="H56" s="198"/>
    </row>
    <row r="57" spans="1:8" x14ac:dyDescent="0.2">
      <c r="A57" s="194"/>
      <c r="B57" s="195"/>
      <c r="C57" s="195"/>
      <c r="D57" s="81"/>
      <c r="E57" s="81"/>
      <c r="F57" s="196"/>
      <c r="G57" s="197"/>
      <c r="H57" s="198"/>
    </row>
    <row r="58" spans="1:8" x14ac:dyDescent="0.2">
      <c r="A58" s="194"/>
      <c r="B58" s="195"/>
      <c r="C58" s="195"/>
      <c r="D58" s="81"/>
      <c r="E58" s="81"/>
      <c r="F58" s="196"/>
      <c r="G58" s="197"/>
      <c r="H58" s="198"/>
    </row>
    <row r="59" spans="1:8" x14ac:dyDescent="0.2">
      <c r="A59" s="194"/>
      <c r="B59" s="195"/>
      <c r="C59" s="195"/>
      <c r="D59" s="81"/>
      <c r="E59" s="81"/>
      <c r="F59" s="196"/>
      <c r="G59" s="197"/>
      <c r="H59" s="198"/>
    </row>
    <row r="60" spans="1:8" x14ac:dyDescent="0.2">
      <c r="A60" s="194"/>
      <c r="B60" s="195"/>
      <c r="C60" s="195"/>
      <c r="D60" s="81"/>
      <c r="E60" s="81"/>
      <c r="F60" s="196"/>
      <c r="G60" s="197"/>
      <c r="H60" s="198"/>
    </row>
    <row r="61" spans="1:8" x14ac:dyDescent="0.2">
      <c r="A61" s="194"/>
      <c r="B61" s="195"/>
      <c r="C61" s="195"/>
      <c r="D61" s="81"/>
      <c r="E61" s="81"/>
      <c r="F61" s="196"/>
      <c r="G61" s="197"/>
      <c r="H61" s="198"/>
    </row>
    <row r="62" spans="1:8" x14ac:dyDescent="0.2">
      <c r="A62" s="194"/>
      <c r="B62" s="195"/>
      <c r="C62" s="195"/>
      <c r="D62" s="81"/>
      <c r="E62" s="81"/>
      <c r="F62" s="196"/>
      <c r="G62" s="197"/>
      <c r="H62" s="198"/>
    </row>
    <row r="63" spans="1:8" x14ac:dyDescent="0.2">
      <c r="A63" s="194"/>
      <c r="B63" s="195"/>
      <c r="C63" s="195"/>
      <c r="D63" s="81"/>
      <c r="E63" s="81"/>
      <c r="F63" s="196"/>
      <c r="G63" s="197"/>
      <c r="H63" s="198"/>
    </row>
    <row r="64" spans="1:8" x14ac:dyDescent="0.2">
      <c r="A64" s="194"/>
      <c r="B64" s="195"/>
      <c r="C64" s="195"/>
      <c r="D64" s="81"/>
      <c r="E64" s="81"/>
      <c r="F64" s="196"/>
      <c r="G64" s="197"/>
      <c r="H64" s="198"/>
    </row>
    <row r="65" spans="1:8" x14ac:dyDescent="0.2">
      <c r="A65" s="194"/>
      <c r="B65" s="195"/>
      <c r="C65" s="195"/>
      <c r="D65" s="81"/>
      <c r="E65" s="81"/>
      <c r="F65" s="196"/>
      <c r="G65" s="197"/>
      <c r="H65" s="198"/>
    </row>
    <row r="66" spans="1:8" x14ac:dyDescent="0.2">
      <c r="A66" s="194"/>
      <c r="B66" s="195"/>
      <c r="C66" s="195"/>
      <c r="D66" s="81"/>
      <c r="E66" s="81"/>
      <c r="F66" s="196"/>
      <c r="G66" s="197"/>
      <c r="H66" s="198"/>
    </row>
    <row r="67" spans="1:8" x14ac:dyDescent="0.2">
      <c r="A67" s="194"/>
      <c r="B67" s="195"/>
      <c r="C67" s="195"/>
      <c r="D67" s="81"/>
      <c r="E67" s="81"/>
      <c r="F67" s="196"/>
      <c r="G67" s="197"/>
      <c r="H67" s="198"/>
    </row>
    <row r="68" spans="1:8" x14ac:dyDescent="0.2">
      <c r="A68" s="194"/>
      <c r="B68" s="195"/>
      <c r="C68" s="195"/>
      <c r="D68" s="81"/>
      <c r="E68" s="81"/>
      <c r="F68" s="196"/>
      <c r="G68" s="197"/>
      <c r="H68" s="198"/>
    </row>
    <row r="69" spans="1:8" x14ac:dyDescent="0.2">
      <c r="A69" s="194"/>
      <c r="B69" s="195"/>
      <c r="C69" s="195"/>
      <c r="D69" s="81"/>
      <c r="E69" s="81"/>
      <c r="F69" s="196"/>
      <c r="G69" s="197"/>
      <c r="H69" s="198"/>
    </row>
    <row r="70" spans="1:8" x14ac:dyDescent="0.2">
      <c r="A70" s="194"/>
      <c r="B70" s="195"/>
      <c r="C70" s="195"/>
      <c r="D70" s="81"/>
      <c r="E70" s="81"/>
      <c r="F70" s="196"/>
      <c r="G70" s="197"/>
      <c r="H70" s="198"/>
    </row>
    <row r="71" spans="1:8" x14ac:dyDescent="0.2">
      <c r="A71" s="194"/>
      <c r="B71" s="195"/>
      <c r="C71" s="195"/>
      <c r="D71" s="81"/>
      <c r="E71" s="81"/>
      <c r="F71" s="196"/>
      <c r="G71" s="197"/>
      <c r="H71" s="198"/>
    </row>
    <row r="72" spans="1:8" x14ac:dyDescent="0.2">
      <c r="A72" s="194"/>
      <c r="B72" s="195"/>
      <c r="C72" s="195"/>
      <c r="D72" s="81"/>
      <c r="E72" s="81"/>
      <c r="F72" s="196"/>
      <c r="G72" s="197"/>
      <c r="H72" s="198"/>
    </row>
    <row r="73" spans="1:8" x14ac:dyDescent="0.2">
      <c r="A73" s="194"/>
      <c r="B73" s="195"/>
      <c r="C73" s="195"/>
      <c r="D73" s="81"/>
      <c r="E73" s="81"/>
      <c r="F73" s="196"/>
      <c r="G73" s="197"/>
      <c r="H73" s="198"/>
    </row>
    <row r="74" spans="1:8" x14ac:dyDescent="0.2">
      <c r="A74" s="194"/>
      <c r="B74" s="195"/>
      <c r="C74" s="195"/>
      <c r="D74" s="81"/>
      <c r="E74" s="81"/>
      <c r="F74" s="196"/>
      <c r="G74" s="197"/>
      <c r="H74" s="198"/>
    </row>
    <row r="75" spans="1:8" x14ac:dyDescent="0.2">
      <c r="A75" s="194"/>
      <c r="B75" s="195"/>
      <c r="C75" s="195"/>
      <c r="D75" s="81"/>
      <c r="E75" s="81"/>
      <c r="F75" s="196"/>
      <c r="G75" s="197"/>
      <c r="H75" s="198"/>
    </row>
    <row r="76" spans="1:8" x14ac:dyDescent="0.2">
      <c r="A76" s="81"/>
      <c r="B76" s="195"/>
      <c r="C76" s="195"/>
      <c r="D76" s="81"/>
      <c r="E76" s="81"/>
      <c r="F76" s="86"/>
      <c r="G76" s="197"/>
      <c r="H76" s="198"/>
    </row>
    <row r="77" spans="1:8" x14ac:dyDescent="0.2">
      <c r="A77" s="81"/>
      <c r="B77" s="195"/>
      <c r="C77" s="195"/>
      <c r="D77" s="81"/>
      <c r="E77" s="81"/>
      <c r="F77" s="86"/>
      <c r="G77" s="197"/>
      <c r="H77" s="198"/>
    </row>
    <row r="78" spans="1:8" x14ac:dyDescent="0.2">
      <c r="A78" s="81"/>
      <c r="B78" s="195"/>
      <c r="C78" s="195"/>
      <c r="D78" s="81"/>
      <c r="E78" s="81"/>
      <c r="F78" s="86"/>
      <c r="G78" s="197"/>
      <c r="H78" s="198"/>
    </row>
    <row r="79" spans="1:8" x14ac:dyDescent="0.2">
      <c r="A79" s="81"/>
      <c r="B79" s="195"/>
      <c r="C79" s="195"/>
      <c r="D79" s="81"/>
      <c r="E79" s="81"/>
      <c r="F79" s="86"/>
      <c r="G79" s="197"/>
      <c r="H79" s="198"/>
    </row>
    <row r="80" spans="1:8" x14ac:dyDescent="0.2">
      <c r="A80" s="81"/>
      <c r="B80" s="195"/>
      <c r="C80" s="195"/>
      <c r="D80" s="81"/>
      <c r="E80" s="81"/>
      <c r="F80" s="86"/>
      <c r="G80" s="197"/>
      <c r="H80" s="198"/>
    </row>
    <row r="81" spans="1:10" x14ac:dyDescent="0.2">
      <c r="A81" s="81"/>
      <c r="B81" s="81"/>
      <c r="C81" s="195"/>
      <c r="D81" s="81"/>
      <c r="E81" s="81"/>
      <c r="F81" s="86"/>
      <c r="G81" s="197"/>
      <c r="H81" s="198"/>
    </row>
    <row r="82" spans="1:10" x14ac:dyDescent="0.2">
      <c r="A82" s="81"/>
      <c r="B82" s="81"/>
      <c r="C82" s="195"/>
      <c r="D82" s="81"/>
      <c r="E82" s="81"/>
      <c r="F82" s="86"/>
      <c r="G82" s="197"/>
      <c r="H82" s="198"/>
    </row>
    <row r="83" spans="1:10" x14ac:dyDescent="0.2">
      <c r="A83" s="81"/>
      <c r="B83" s="81"/>
      <c r="C83" s="195"/>
      <c r="D83" s="81"/>
      <c r="E83" s="81"/>
      <c r="F83" s="86"/>
      <c r="G83" s="197"/>
      <c r="H83" s="198"/>
    </row>
    <row r="84" spans="1:10" x14ac:dyDescent="0.2">
      <c r="A84" s="81"/>
      <c r="B84" s="81"/>
      <c r="C84" s="195"/>
      <c r="D84" s="81"/>
      <c r="E84" s="81"/>
      <c r="F84" s="86"/>
      <c r="G84" s="197"/>
      <c r="H84" s="198"/>
    </row>
    <row r="85" spans="1:10" x14ac:dyDescent="0.2">
      <c r="A85" s="81"/>
      <c r="B85" s="81"/>
      <c r="C85" s="195"/>
      <c r="D85" s="81"/>
      <c r="E85" s="81"/>
      <c r="F85" s="86"/>
      <c r="G85" s="197"/>
      <c r="H85" s="198"/>
    </row>
    <row r="86" spans="1:10" x14ac:dyDescent="0.2">
      <c r="A86" s="81"/>
      <c r="B86" s="81"/>
      <c r="C86" s="195"/>
      <c r="D86" s="81"/>
      <c r="E86" s="81"/>
      <c r="F86" s="86"/>
      <c r="G86" s="197"/>
      <c r="H86" s="198"/>
      <c r="J86" s="193">
        <f>SUM(F49:F53,F64:F68,F35:F38,F79:F83)</f>
        <v>0</v>
      </c>
    </row>
    <row r="87" spans="1:10" x14ac:dyDescent="0.2">
      <c r="A87" s="81"/>
      <c r="B87" s="81"/>
      <c r="C87" s="195"/>
      <c r="D87" s="81"/>
      <c r="E87" s="81"/>
      <c r="F87" s="86"/>
      <c r="G87" s="197"/>
      <c r="H87" s="198"/>
    </row>
    <row r="88" spans="1:10" x14ac:dyDescent="0.2">
      <c r="A88" s="81"/>
      <c r="B88" s="81"/>
      <c r="C88" s="195"/>
      <c r="D88" s="81"/>
      <c r="E88" s="81"/>
      <c r="F88" s="86"/>
      <c r="G88" s="197"/>
      <c r="H88" s="198"/>
    </row>
    <row r="89" spans="1:10" x14ac:dyDescent="0.2">
      <c r="A89" s="81"/>
      <c r="B89" s="81"/>
      <c r="C89" s="195"/>
      <c r="D89" s="81"/>
      <c r="E89" s="81"/>
      <c r="F89" s="86"/>
      <c r="G89" s="197"/>
      <c r="H89" s="198"/>
    </row>
    <row r="90" spans="1:10" x14ac:dyDescent="0.2">
      <c r="A90" s="81"/>
      <c r="B90" s="81"/>
      <c r="C90" s="195"/>
      <c r="D90" s="81"/>
      <c r="E90" s="81"/>
      <c r="F90" s="86"/>
      <c r="G90" s="197"/>
      <c r="H90" s="198"/>
    </row>
    <row r="91" spans="1:10" x14ac:dyDescent="0.2">
      <c r="A91" s="81"/>
      <c r="B91" s="81"/>
      <c r="C91" s="195"/>
      <c r="D91" s="81"/>
      <c r="E91" s="81"/>
      <c r="F91" s="86"/>
      <c r="G91" s="197"/>
      <c r="H91" s="198"/>
    </row>
    <row r="92" spans="1:10" x14ac:dyDescent="0.2">
      <c r="A92" s="81"/>
      <c r="B92" s="81"/>
      <c r="C92" s="195"/>
      <c r="D92" s="81"/>
      <c r="E92" s="81"/>
      <c r="F92" s="86"/>
      <c r="G92" s="197"/>
      <c r="H92" s="198"/>
    </row>
    <row r="93" spans="1:10" x14ac:dyDescent="0.2">
      <c r="A93" s="81"/>
      <c r="B93" s="81"/>
      <c r="C93" s="195"/>
      <c r="D93" s="81"/>
      <c r="E93" s="81"/>
      <c r="F93" s="86"/>
      <c r="G93" s="197"/>
      <c r="H93" s="198"/>
    </row>
    <row r="94" spans="1:10" x14ac:dyDescent="0.2">
      <c r="A94" s="81"/>
      <c r="B94" s="81"/>
      <c r="C94" s="195"/>
      <c r="D94" s="81"/>
      <c r="E94" s="81"/>
      <c r="F94" s="86"/>
      <c r="G94" s="197"/>
      <c r="H94" s="198"/>
    </row>
    <row r="95" spans="1:10" x14ac:dyDescent="0.2">
      <c r="A95" s="81"/>
      <c r="B95" s="81"/>
      <c r="C95" s="195"/>
      <c r="D95" s="81"/>
      <c r="E95" s="81"/>
      <c r="F95" s="86"/>
      <c r="G95" s="197"/>
      <c r="H95" s="198"/>
    </row>
    <row r="96" spans="1:10" x14ac:dyDescent="0.2">
      <c r="A96" s="81"/>
      <c r="B96" s="81"/>
      <c r="C96" s="195"/>
      <c r="D96" s="81"/>
      <c r="E96" s="81"/>
      <c r="F96" s="86"/>
      <c r="G96" s="197"/>
      <c r="H96" s="198"/>
    </row>
    <row r="97" spans="1:8" x14ac:dyDescent="0.2">
      <c r="A97" s="81"/>
      <c r="B97" s="81"/>
      <c r="C97" s="195"/>
      <c r="D97" s="81"/>
      <c r="E97" s="81"/>
      <c r="F97" s="86"/>
      <c r="G97" s="197"/>
      <c r="H97" s="198"/>
    </row>
    <row r="98" spans="1:8" x14ac:dyDescent="0.2">
      <c r="A98" s="81"/>
      <c r="B98" s="81"/>
      <c r="C98" s="195"/>
      <c r="D98" s="81"/>
      <c r="E98" s="81"/>
      <c r="F98" s="86"/>
      <c r="G98" s="197"/>
      <c r="H98" s="198"/>
    </row>
    <row r="99" spans="1:8" x14ac:dyDescent="0.2">
      <c r="A99" s="81"/>
      <c r="B99" s="81"/>
      <c r="C99" s="195"/>
      <c r="D99" s="81"/>
      <c r="E99" s="81"/>
      <c r="F99" s="86"/>
      <c r="G99" s="197"/>
      <c r="H99" s="198"/>
    </row>
    <row r="100" spans="1:8" x14ac:dyDescent="0.2">
      <c r="A100" s="81"/>
      <c r="B100" s="81"/>
      <c r="C100" s="195"/>
      <c r="D100" s="81"/>
      <c r="E100" s="81"/>
      <c r="F100" s="86"/>
      <c r="G100" s="197"/>
      <c r="H100" s="198"/>
    </row>
    <row r="101" spans="1:8" x14ac:dyDescent="0.2">
      <c r="A101" s="81"/>
      <c r="B101" s="81"/>
      <c r="C101" s="195"/>
      <c r="D101" s="81"/>
      <c r="E101" s="81"/>
      <c r="F101" s="86"/>
      <c r="G101" s="197"/>
      <c r="H101" s="198"/>
    </row>
    <row r="102" spans="1:8" x14ac:dyDescent="0.2">
      <c r="A102" s="81"/>
      <c r="B102" s="81"/>
      <c r="C102" s="195"/>
      <c r="D102" s="81"/>
      <c r="E102" s="81"/>
      <c r="F102" s="86"/>
      <c r="G102" s="197"/>
      <c r="H102" s="198"/>
    </row>
    <row r="103" spans="1:8" x14ac:dyDescent="0.2">
      <c r="A103" s="81"/>
      <c r="B103" s="81"/>
      <c r="C103" s="195"/>
      <c r="D103" s="81"/>
      <c r="E103" s="81"/>
      <c r="F103" s="86"/>
      <c r="G103" s="197"/>
      <c r="H103" s="198"/>
    </row>
    <row r="104" spans="1:8" x14ac:dyDescent="0.2">
      <c r="A104" s="81"/>
      <c r="B104" s="81"/>
      <c r="C104" s="195"/>
      <c r="D104" s="81"/>
      <c r="E104" s="81"/>
      <c r="F104" s="86"/>
      <c r="G104" s="197"/>
      <c r="H104" s="198"/>
    </row>
    <row r="105" spans="1:8" x14ac:dyDescent="0.2">
      <c r="A105" s="81"/>
      <c r="B105" s="81"/>
      <c r="C105" s="195"/>
      <c r="D105" s="81"/>
      <c r="E105" s="81"/>
      <c r="F105" s="86"/>
      <c r="G105" s="197"/>
      <c r="H105" s="198"/>
    </row>
    <row r="106" spans="1:8" x14ac:dyDescent="0.2">
      <c r="A106" s="81"/>
      <c r="B106" s="81"/>
      <c r="C106" s="195"/>
      <c r="D106" s="81"/>
      <c r="E106" s="81"/>
      <c r="F106" s="86"/>
      <c r="G106" s="197"/>
      <c r="H106" s="198"/>
    </row>
    <row r="107" spans="1:8" x14ac:dyDescent="0.2">
      <c r="A107" s="81"/>
      <c r="B107" s="81"/>
      <c r="C107" s="195"/>
      <c r="D107" s="81"/>
      <c r="E107" s="81"/>
      <c r="F107" s="86"/>
      <c r="G107" s="197"/>
      <c r="H107" s="198"/>
    </row>
    <row r="108" spans="1:8" x14ac:dyDescent="0.2">
      <c r="A108" s="81"/>
      <c r="B108" s="81"/>
      <c r="C108" s="195"/>
      <c r="D108" s="81"/>
      <c r="E108" s="81"/>
      <c r="F108" s="86"/>
      <c r="G108" s="197"/>
      <c r="H108" s="198"/>
    </row>
    <row r="109" spans="1:8" x14ac:dyDescent="0.2">
      <c r="A109" s="81"/>
      <c r="B109" s="81"/>
      <c r="C109" s="195"/>
      <c r="D109" s="81"/>
      <c r="E109" s="81"/>
      <c r="F109" s="86"/>
      <c r="G109" s="197"/>
      <c r="H109" s="198"/>
    </row>
    <row r="110" spans="1:8" x14ac:dyDescent="0.2">
      <c r="A110" s="81"/>
      <c r="B110" s="81"/>
      <c r="C110" s="195"/>
      <c r="D110" s="81"/>
      <c r="E110" s="81"/>
      <c r="F110" s="86"/>
      <c r="G110" s="197"/>
      <c r="H110" s="198"/>
    </row>
    <row r="111" spans="1:8" x14ac:dyDescent="0.2">
      <c r="A111" s="81"/>
      <c r="B111" s="81"/>
      <c r="C111" s="195"/>
      <c r="D111" s="81"/>
      <c r="E111" s="81"/>
      <c r="F111" s="86"/>
      <c r="G111" s="197"/>
      <c r="H111" s="198"/>
    </row>
    <row r="112" spans="1:8" x14ac:dyDescent="0.2">
      <c r="A112" s="81"/>
      <c r="B112" s="81"/>
      <c r="C112" s="195"/>
      <c r="D112" s="81"/>
      <c r="E112" s="81"/>
      <c r="F112" s="86"/>
      <c r="G112" s="197"/>
      <c r="H112" s="198"/>
    </row>
    <row r="113" spans="1:8" x14ac:dyDescent="0.2">
      <c r="A113" s="81"/>
      <c r="B113" s="81"/>
      <c r="C113" s="195"/>
      <c r="D113" s="81"/>
      <c r="E113" s="81"/>
      <c r="F113" s="86"/>
      <c r="G113" s="197"/>
      <c r="H113" s="198"/>
    </row>
    <row r="114" spans="1:8" x14ac:dyDescent="0.2">
      <c r="A114" s="81"/>
      <c r="B114" s="81"/>
      <c r="C114" s="195"/>
      <c r="D114" s="81"/>
      <c r="E114" s="81"/>
      <c r="F114" s="86"/>
      <c r="G114" s="197"/>
      <c r="H114" s="198"/>
    </row>
    <row r="115" spans="1:8" x14ac:dyDescent="0.2">
      <c r="A115" s="81"/>
      <c r="B115" s="81"/>
      <c r="C115" s="195"/>
      <c r="D115" s="81"/>
      <c r="E115" s="81"/>
      <c r="F115" s="86"/>
      <c r="G115" s="197"/>
      <c r="H115" s="198"/>
    </row>
    <row r="116" spans="1:8" x14ac:dyDescent="0.2">
      <c r="A116" s="81"/>
      <c r="B116" s="81"/>
      <c r="C116" s="195"/>
      <c r="D116" s="81"/>
      <c r="E116" s="81"/>
      <c r="F116" s="86"/>
      <c r="G116" s="197"/>
      <c r="H116" s="198"/>
    </row>
    <row r="117" spans="1:8" x14ac:dyDescent="0.2">
      <c r="A117" s="81"/>
      <c r="B117" s="81"/>
      <c r="C117" s="195"/>
      <c r="D117" s="81"/>
      <c r="E117" s="81"/>
      <c r="F117" s="86"/>
      <c r="G117" s="197"/>
      <c r="H117" s="198"/>
    </row>
    <row r="118" spans="1:8" x14ac:dyDescent="0.2">
      <c r="A118" s="81"/>
      <c r="B118" s="81"/>
      <c r="C118" s="195"/>
      <c r="D118" s="81"/>
      <c r="E118" s="81"/>
      <c r="F118" s="86"/>
      <c r="G118" s="197"/>
      <c r="H118" s="198"/>
    </row>
    <row r="119" spans="1:8" x14ac:dyDescent="0.2">
      <c r="A119" s="81"/>
      <c r="B119" s="81"/>
      <c r="C119" s="195"/>
      <c r="D119" s="81"/>
      <c r="E119" s="81"/>
      <c r="F119" s="86"/>
      <c r="G119" s="197"/>
      <c r="H119" s="198"/>
    </row>
    <row r="120" spans="1:8" x14ac:dyDescent="0.2">
      <c r="A120" s="81"/>
      <c r="B120" s="81"/>
      <c r="C120" s="195"/>
      <c r="D120" s="81"/>
      <c r="E120" s="81"/>
      <c r="F120" s="86"/>
      <c r="G120" s="197"/>
      <c r="H120" s="198"/>
    </row>
    <row r="121" spans="1:8" x14ac:dyDescent="0.2">
      <c r="A121" s="81"/>
      <c r="B121" s="81"/>
      <c r="C121" s="195"/>
      <c r="D121" s="81"/>
      <c r="E121" s="81"/>
      <c r="F121" s="86"/>
      <c r="G121" s="197"/>
      <c r="H121" s="198"/>
    </row>
    <row r="122" spans="1:8" x14ac:dyDescent="0.2">
      <c r="A122" s="81"/>
      <c r="B122" s="81"/>
      <c r="C122" s="195"/>
      <c r="D122" s="81"/>
      <c r="E122" s="81"/>
      <c r="F122" s="86"/>
      <c r="G122" s="197"/>
      <c r="H122" s="198"/>
    </row>
    <row r="123" spans="1:8" x14ac:dyDescent="0.2">
      <c r="A123" s="81"/>
      <c r="B123" s="81"/>
      <c r="C123" s="195"/>
      <c r="D123" s="81"/>
      <c r="E123" s="81"/>
      <c r="F123" s="86"/>
      <c r="G123" s="197"/>
      <c r="H123" s="198"/>
    </row>
    <row r="124" spans="1:8" x14ac:dyDescent="0.2">
      <c r="A124" s="81"/>
      <c r="B124" s="81"/>
      <c r="C124" s="195"/>
      <c r="D124" s="81"/>
      <c r="E124" s="81"/>
      <c r="F124" s="86"/>
      <c r="G124" s="197"/>
      <c r="H124" s="198"/>
    </row>
    <row r="125" spans="1:8" x14ac:dyDescent="0.2">
      <c r="A125" s="81"/>
      <c r="B125" s="81"/>
      <c r="C125" s="195"/>
      <c r="D125" s="81"/>
      <c r="E125" s="81"/>
      <c r="F125" s="86"/>
      <c r="G125" s="197"/>
      <c r="H125" s="198"/>
    </row>
    <row r="126" spans="1:8" x14ac:dyDescent="0.2">
      <c r="A126" s="81"/>
      <c r="B126" s="81"/>
      <c r="C126" s="195"/>
      <c r="D126" s="81"/>
      <c r="E126" s="81"/>
      <c r="F126" s="86"/>
      <c r="G126" s="197"/>
      <c r="H126" s="198"/>
    </row>
    <row r="127" spans="1:8" x14ac:dyDescent="0.2">
      <c r="A127" s="81"/>
      <c r="B127" s="81"/>
      <c r="C127" s="195"/>
      <c r="D127" s="81"/>
      <c r="E127" s="81"/>
      <c r="F127" s="86"/>
      <c r="G127" s="197"/>
      <c r="H127" s="198"/>
    </row>
    <row r="128" spans="1:8" x14ac:dyDescent="0.2">
      <c r="A128" s="81"/>
      <c r="B128" s="81"/>
      <c r="C128" s="195"/>
      <c r="D128" s="81"/>
      <c r="E128" s="81"/>
      <c r="F128" s="86"/>
      <c r="G128" s="197"/>
      <c r="H128" s="198"/>
    </row>
    <row r="129" spans="1:8" x14ac:dyDescent="0.2">
      <c r="A129" s="81"/>
      <c r="B129" s="81"/>
      <c r="C129" s="195"/>
      <c r="D129" s="81"/>
      <c r="E129" s="81"/>
      <c r="F129" s="86"/>
      <c r="G129" s="197"/>
      <c r="H129" s="198"/>
    </row>
    <row r="130" spans="1:8" x14ac:dyDescent="0.2">
      <c r="A130" s="81"/>
      <c r="B130" s="81"/>
      <c r="C130" s="195"/>
      <c r="D130" s="81"/>
      <c r="E130" s="81"/>
      <c r="F130" s="86"/>
      <c r="G130" s="197"/>
      <c r="H130" s="198"/>
    </row>
    <row r="131" spans="1:8" x14ac:dyDescent="0.2">
      <c r="A131" s="81"/>
      <c r="B131" s="81"/>
      <c r="C131" s="195"/>
      <c r="D131" s="81"/>
      <c r="E131" s="81"/>
      <c r="F131" s="86"/>
      <c r="G131" s="197"/>
      <c r="H131" s="198"/>
    </row>
    <row r="132" spans="1:8" x14ac:dyDescent="0.2">
      <c r="A132" s="81"/>
      <c r="B132" s="81"/>
      <c r="C132" s="195"/>
      <c r="D132" s="81"/>
      <c r="E132" s="81"/>
      <c r="F132" s="86"/>
      <c r="G132" s="197"/>
      <c r="H132" s="198"/>
    </row>
    <row r="133" spans="1:8" x14ac:dyDescent="0.2">
      <c r="A133" s="81"/>
      <c r="B133" s="81"/>
      <c r="C133" s="195"/>
      <c r="D133" s="81"/>
      <c r="E133" s="81"/>
      <c r="F133" s="86"/>
      <c r="G133" s="197"/>
      <c r="H133" s="198"/>
    </row>
    <row r="134" spans="1:8" x14ac:dyDescent="0.2">
      <c r="A134" s="81"/>
      <c r="B134" s="81"/>
      <c r="C134" s="195"/>
      <c r="D134" s="81"/>
      <c r="E134" s="81"/>
      <c r="F134" s="86"/>
      <c r="G134" s="197"/>
      <c r="H134" s="198"/>
    </row>
    <row r="135" spans="1:8" x14ac:dyDescent="0.2">
      <c r="A135" s="81"/>
      <c r="B135" s="81"/>
      <c r="C135" s="195"/>
      <c r="D135" s="81"/>
      <c r="E135" s="81"/>
      <c r="F135" s="86"/>
      <c r="G135" s="197"/>
      <c r="H135" s="198"/>
    </row>
    <row r="136" spans="1:8" x14ac:dyDescent="0.2">
      <c r="A136" s="81"/>
      <c r="B136" s="81"/>
      <c r="C136" s="195"/>
      <c r="D136" s="81"/>
      <c r="E136" s="81"/>
      <c r="F136" s="86"/>
      <c r="G136" s="197"/>
      <c r="H136" s="198"/>
    </row>
    <row r="137" spans="1:8" x14ac:dyDescent="0.2">
      <c r="A137" s="81"/>
      <c r="B137" s="81"/>
      <c r="C137" s="195"/>
      <c r="D137" s="81"/>
      <c r="E137" s="81"/>
      <c r="F137" s="86"/>
      <c r="G137" s="197"/>
      <c r="H137" s="198"/>
    </row>
    <row r="138" spans="1:8" x14ac:dyDescent="0.2">
      <c r="A138" s="81"/>
      <c r="B138" s="81"/>
      <c r="C138" s="195"/>
      <c r="D138" s="81"/>
      <c r="E138" s="81"/>
      <c r="F138" s="86"/>
      <c r="G138" s="197"/>
      <c r="H138" s="198"/>
    </row>
    <row r="139" spans="1:8" x14ac:dyDescent="0.2">
      <c r="A139" s="81"/>
      <c r="B139" s="81"/>
      <c r="C139" s="195"/>
      <c r="D139" s="81"/>
      <c r="E139" s="81"/>
      <c r="F139" s="86"/>
      <c r="G139" s="197"/>
      <c r="H139" s="198"/>
    </row>
    <row r="140" spans="1:8" x14ac:dyDescent="0.2">
      <c r="A140" s="81"/>
      <c r="B140" s="81"/>
      <c r="C140" s="195"/>
      <c r="D140" s="81"/>
      <c r="E140" s="81"/>
      <c r="F140" s="86"/>
      <c r="G140" s="197"/>
      <c r="H140" s="198"/>
    </row>
    <row r="141" spans="1:8" x14ac:dyDescent="0.2">
      <c r="A141" s="81"/>
      <c r="B141" s="81"/>
      <c r="C141" s="195"/>
      <c r="D141" s="81"/>
      <c r="E141" s="81"/>
      <c r="F141" s="86"/>
      <c r="G141" s="197"/>
      <c r="H141" s="198"/>
    </row>
    <row r="142" spans="1:8" x14ac:dyDescent="0.2">
      <c r="A142" s="81"/>
      <c r="B142" s="81"/>
      <c r="C142" s="195"/>
      <c r="D142" s="81"/>
      <c r="E142" s="81"/>
      <c r="F142" s="86"/>
      <c r="G142" s="197"/>
      <c r="H142" s="198"/>
    </row>
    <row r="143" spans="1:8" x14ac:dyDescent="0.2">
      <c r="A143" s="81"/>
      <c r="B143" s="81"/>
      <c r="C143" s="195"/>
      <c r="D143" s="81"/>
      <c r="E143" s="81"/>
      <c r="F143" s="86"/>
      <c r="G143" s="197"/>
      <c r="H143" s="198"/>
    </row>
    <row r="144" spans="1:8" x14ac:dyDescent="0.2">
      <c r="A144" s="81"/>
      <c r="B144" s="81"/>
      <c r="C144" s="195"/>
      <c r="D144" s="81"/>
      <c r="E144" s="81"/>
      <c r="F144" s="86"/>
      <c r="G144" s="197"/>
      <c r="H144" s="198"/>
    </row>
    <row r="145" spans="1:8" x14ac:dyDescent="0.2">
      <c r="A145" s="81"/>
      <c r="B145" s="81"/>
      <c r="C145" s="195"/>
      <c r="D145" s="81"/>
      <c r="E145" s="81"/>
      <c r="F145" s="86"/>
      <c r="G145" s="197"/>
      <c r="H145" s="198"/>
    </row>
    <row r="146" spans="1:8" x14ac:dyDescent="0.2">
      <c r="A146" s="81"/>
      <c r="B146" s="81"/>
      <c r="C146" s="195"/>
      <c r="D146" s="81"/>
      <c r="E146" s="81"/>
      <c r="F146" s="86"/>
      <c r="G146" s="197"/>
      <c r="H146" s="198"/>
    </row>
    <row r="147" spans="1:8" x14ac:dyDescent="0.2">
      <c r="A147" s="81"/>
      <c r="B147" s="81"/>
      <c r="C147" s="195"/>
      <c r="D147" s="81"/>
      <c r="E147" s="81"/>
      <c r="F147" s="86"/>
      <c r="G147" s="197"/>
      <c r="H147" s="198"/>
    </row>
    <row r="148" spans="1:8" x14ac:dyDescent="0.2">
      <c r="A148" s="81"/>
      <c r="B148" s="81"/>
      <c r="C148" s="195"/>
      <c r="D148" s="81"/>
      <c r="E148" s="81"/>
      <c r="F148" s="86"/>
      <c r="G148" s="197"/>
      <c r="H148" s="198"/>
    </row>
    <row r="149" spans="1:8" x14ac:dyDescent="0.2">
      <c r="A149" s="81"/>
      <c r="B149" s="81"/>
      <c r="C149" s="195"/>
      <c r="D149" s="81"/>
      <c r="E149" s="81"/>
      <c r="F149" s="86"/>
      <c r="G149" s="197"/>
      <c r="H149" s="198"/>
    </row>
    <row r="150" spans="1:8" x14ac:dyDescent="0.2">
      <c r="A150" s="81"/>
      <c r="B150" s="81"/>
      <c r="C150" s="195"/>
      <c r="D150" s="81"/>
      <c r="E150" s="81"/>
      <c r="F150" s="86"/>
      <c r="G150" s="197"/>
      <c r="H150" s="198"/>
    </row>
    <row r="151" spans="1:8" x14ac:dyDescent="0.2">
      <c r="A151" s="81"/>
      <c r="B151" s="81"/>
      <c r="C151" s="195"/>
      <c r="D151" s="81"/>
      <c r="E151" s="81"/>
      <c r="F151" s="86"/>
      <c r="G151" s="197"/>
      <c r="H151" s="198"/>
    </row>
    <row r="152" spans="1:8" x14ac:dyDescent="0.2">
      <c r="A152" s="81"/>
      <c r="B152" s="81"/>
      <c r="C152" s="195"/>
      <c r="D152" s="81"/>
      <c r="E152" s="81"/>
      <c r="F152" s="86"/>
      <c r="G152" s="197"/>
      <c r="H152" s="198"/>
    </row>
    <row r="153" spans="1:8" x14ac:dyDescent="0.2">
      <c r="A153" s="81"/>
      <c r="B153" s="81"/>
      <c r="C153" s="195"/>
      <c r="D153" s="81"/>
      <c r="E153" s="81"/>
      <c r="F153" s="86"/>
      <c r="G153" s="197"/>
      <c r="H153" s="198"/>
    </row>
    <row r="154" spans="1:8" x14ac:dyDescent="0.2">
      <c r="A154" s="81"/>
      <c r="B154" s="81"/>
      <c r="C154" s="195"/>
      <c r="D154" s="81"/>
      <c r="E154" s="81"/>
      <c r="F154" s="86"/>
      <c r="G154" s="197"/>
      <c r="H154" s="198"/>
    </row>
    <row r="155" spans="1:8" x14ac:dyDescent="0.2">
      <c r="A155" s="81"/>
      <c r="B155" s="81"/>
      <c r="C155" s="195"/>
      <c r="D155" s="81"/>
      <c r="E155" s="81"/>
      <c r="F155" s="86"/>
      <c r="G155" s="197"/>
      <c r="H155" s="198"/>
    </row>
    <row r="156" spans="1:8" x14ac:dyDescent="0.2">
      <c r="A156" s="81"/>
      <c r="B156" s="81"/>
      <c r="C156" s="195"/>
      <c r="D156" s="81"/>
      <c r="E156" s="81"/>
      <c r="F156" s="86"/>
      <c r="G156" s="197"/>
      <c r="H156" s="198"/>
    </row>
    <row r="157" spans="1:8" x14ac:dyDescent="0.2">
      <c r="A157" s="81"/>
      <c r="B157" s="81"/>
      <c r="C157" s="195"/>
      <c r="D157" s="81"/>
      <c r="E157" s="81"/>
      <c r="F157" s="86"/>
      <c r="G157" s="197"/>
      <c r="H157" s="198"/>
    </row>
    <row r="158" spans="1:8" x14ac:dyDescent="0.2">
      <c r="A158" s="81"/>
      <c r="B158" s="81"/>
      <c r="C158" s="195"/>
      <c r="D158" s="81"/>
      <c r="E158" s="81"/>
      <c r="F158" s="86"/>
      <c r="G158" s="197"/>
      <c r="H158" s="198"/>
    </row>
    <row r="159" spans="1:8" x14ac:dyDescent="0.2">
      <c r="A159" s="81"/>
      <c r="B159" s="81"/>
      <c r="C159" s="195"/>
      <c r="D159" s="81"/>
      <c r="E159" s="81"/>
      <c r="F159" s="86"/>
      <c r="G159" s="197"/>
      <c r="H159" s="198"/>
    </row>
    <row r="160" spans="1:8" x14ac:dyDescent="0.2">
      <c r="A160" s="81"/>
      <c r="B160" s="81"/>
      <c r="C160" s="195"/>
      <c r="D160" s="81"/>
      <c r="E160" s="81"/>
      <c r="F160" s="86"/>
      <c r="G160" s="197"/>
      <c r="H160" s="198"/>
    </row>
    <row r="161" spans="1:8" x14ac:dyDescent="0.2">
      <c r="A161" s="81"/>
      <c r="B161" s="81"/>
      <c r="C161" s="195"/>
      <c r="D161" s="81"/>
      <c r="E161" s="81"/>
      <c r="F161" s="86"/>
      <c r="G161" s="197"/>
      <c r="H161" s="198"/>
    </row>
    <row r="162" spans="1:8" x14ac:dyDescent="0.2">
      <c r="A162" s="81"/>
      <c r="B162" s="81"/>
      <c r="C162" s="195"/>
      <c r="D162" s="81"/>
      <c r="E162" s="81"/>
      <c r="F162" s="86"/>
      <c r="G162" s="197"/>
      <c r="H162" s="198"/>
    </row>
    <row r="163" spans="1:8" x14ac:dyDescent="0.2">
      <c r="A163" s="81"/>
      <c r="B163" s="81"/>
      <c r="C163" s="195"/>
      <c r="D163" s="81"/>
      <c r="E163" s="81"/>
      <c r="F163" s="86"/>
      <c r="G163" s="197"/>
      <c r="H163" s="198"/>
    </row>
    <row r="164" spans="1:8" x14ac:dyDescent="0.2">
      <c r="A164" s="81"/>
      <c r="B164" s="81"/>
      <c r="C164" s="195"/>
      <c r="D164" s="81"/>
      <c r="E164" s="81"/>
      <c r="F164" s="86"/>
      <c r="G164" s="197"/>
      <c r="H164" s="198"/>
    </row>
    <row r="165" spans="1:8" x14ac:dyDescent="0.2">
      <c r="A165" s="81"/>
      <c r="B165" s="81"/>
      <c r="C165" s="195"/>
      <c r="D165" s="81"/>
      <c r="E165" s="81"/>
      <c r="F165" s="86"/>
      <c r="G165" s="197"/>
      <c r="H165" s="198"/>
    </row>
    <row r="166" spans="1:8" x14ac:dyDescent="0.2">
      <c r="A166" s="81"/>
      <c r="B166" s="81"/>
      <c r="C166" s="195"/>
      <c r="D166" s="81"/>
      <c r="E166" s="81"/>
      <c r="F166" s="86"/>
      <c r="G166" s="197"/>
      <c r="H166" s="198"/>
    </row>
    <row r="167" spans="1:8" x14ac:dyDescent="0.2">
      <c r="A167" s="81"/>
      <c r="B167" s="81"/>
      <c r="C167" s="195"/>
      <c r="D167" s="81"/>
      <c r="E167" s="81"/>
      <c r="F167" s="86"/>
      <c r="G167" s="197"/>
      <c r="H167" s="198"/>
    </row>
    <row r="168" spans="1:8" x14ac:dyDescent="0.2">
      <c r="A168" s="81"/>
      <c r="B168" s="81"/>
      <c r="C168" s="195"/>
      <c r="D168" s="81"/>
      <c r="E168" s="81"/>
      <c r="F168" s="86"/>
      <c r="G168" s="197"/>
      <c r="H168" s="198"/>
    </row>
    <row r="169" spans="1:8" x14ac:dyDescent="0.2">
      <c r="A169" s="81"/>
      <c r="B169" s="81"/>
      <c r="C169" s="195"/>
      <c r="D169" s="81"/>
      <c r="E169" s="81"/>
      <c r="F169" s="86"/>
      <c r="G169" s="197"/>
      <c r="H169" s="198"/>
    </row>
    <row r="170" spans="1:8" x14ac:dyDescent="0.2">
      <c r="A170" s="81"/>
      <c r="B170" s="81"/>
      <c r="C170" s="195"/>
      <c r="D170" s="81"/>
      <c r="E170" s="81"/>
      <c r="F170" s="86"/>
      <c r="G170" s="197"/>
      <c r="H170" s="198"/>
    </row>
    <row r="171" spans="1:8" x14ac:dyDescent="0.2">
      <c r="A171" s="81"/>
      <c r="B171" s="81"/>
      <c r="C171" s="195"/>
      <c r="D171" s="81"/>
      <c r="E171" s="81"/>
      <c r="F171" s="86"/>
      <c r="G171" s="197"/>
      <c r="H171" s="198"/>
    </row>
    <row r="172" spans="1:8" x14ac:dyDescent="0.2">
      <c r="A172" s="81"/>
      <c r="B172" s="81"/>
      <c r="C172" s="195"/>
      <c r="D172" s="81"/>
      <c r="E172" s="81"/>
      <c r="F172" s="86"/>
      <c r="G172" s="197"/>
      <c r="H172" s="198"/>
    </row>
    <row r="173" spans="1:8" x14ac:dyDescent="0.2">
      <c r="A173" s="81"/>
      <c r="B173" s="81"/>
      <c r="C173" s="195"/>
      <c r="D173" s="81"/>
      <c r="E173" s="81"/>
      <c r="F173" s="86"/>
      <c r="G173" s="197"/>
      <c r="H173" s="198"/>
    </row>
    <row r="174" spans="1:8" x14ac:dyDescent="0.2">
      <c r="A174" s="81"/>
      <c r="B174" s="81"/>
      <c r="C174" s="195"/>
      <c r="D174" s="81"/>
      <c r="E174" s="81"/>
      <c r="F174" s="86"/>
      <c r="G174" s="197"/>
      <c r="H174" s="198"/>
    </row>
    <row r="175" spans="1:8" x14ac:dyDescent="0.2">
      <c r="A175" s="81"/>
      <c r="B175" s="81"/>
      <c r="C175" s="195"/>
      <c r="D175" s="81"/>
      <c r="E175" s="81"/>
      <c r="F175" s="86"/>
      <c r="G175" s="197"/>
      <c r="H175" s="198"/>
    </row>
    <row r="176" spans="1:8" x14ac:dyDescent="0.2">
      <c r="A176" s="81"/>
      <c r="B176" s="81"/>
      <c r="C176" s="195"/>
      <c r="D176" s="81"/>
      <c r="E176" s="81"/>
      <c r="F176" s="86"/>
      <c r="G176" s="197"/>
      <c r="H176" s="198"/>
    </row>
    <row r="177" spans="1:8" x14ac:dyDescent="0.2">
      <c r="A177" s="81"/>
      <c r="B177" s="81"/>
      <c r="C177" s="195"/>
      <c r="D177" s="81"/>
      <c r="E177" s="81"/>
      <c r="F177" s="86"/>
      <c r="G177" s="197"/>
      <c r="H177" s="198"/>
    </row>
    <row r="178" spans="1:8" x14ac:dyDescent="0.2">
      <c r="A178" s="81"/>
      <c r="B178" s="81"/>
      <c r="C178" s="195"/>
      <c r="D178" s="81"/>
      <c r="E178" s="81"/>
      <c r="F178" s="86"/>
      <c r="G178" s="197"/>
      <c r="H178" s="198"/>
    </row>
    <row r="179" spans="1:8" x14ac:dyDescent="0.2">
      <c r="A179" s="81"/>
      <c r="B179" s="81"/>
      <c r="C179" s="195"/>
      <c r="D179" s="81"/>
      <c r="E179" s="81"/>
      <c r="F179" s="86"/>
      <c r="G179" s="197"/>
      <c r="H179" s="198"/>
    </row>
    <row r="180" spans="1:8" x14ac:dyDescent="0.2">
      <c r="A180" s="81"/>
      <c r="B180" s="81"/>
      <c r="C180" s="195"/>
      <c r="D180" s="81"/>
      <c r="E180" s="81"/>
      <c r="F180" s="86"/>
      <c r="G180" s="197"/>
      <c r="H180" s="198"/>
    </row>
    <row r="181" spans="1:8" x14ac:dyDescent="0.2">
      <c r="A181" s="81"/>
      <c r="B181" s="81"/>
      <c r="C181" s="195"/>
      <c r="D181" s="81"/>
      <c r="E181" s="81"/>
      <c r="F181" s="86"/>
      <c r="G181" s="197"/>
      <c r="H181" s="198"/>
    </row>
    <row r="182" spans="1:8" x14ac:dyDescent="0.2">
      <c r="A182" s="81"/>
      <c r="B182" s="81"/>
      <c r="C182" s="195"/>
      <c r="D182" s="81"/>
      <c r="E182" s="81"/>
      <c r="F182" s="86"/>
      <c r="G182" s="197"/>
      <c r="H182" s="198"/>
    </row>
    <row r="183" spans="1:8" x14ac:dyDescent="0.2">
      <c r="A183" s="81"/>
      <c r="B183" s="81"/>
      <c r="C183" s="195"/>
      <c r="D183" s="81"/>
      <c r="E183" s="81"/>
      <c r="F183" s="86"/>
      <c r="G183" s="197"/>
      <c r="H183" s="198"/>
    </row>
    <row r="184" spans="1:8" x14ac:dyDescent="0.2">
      <c r="A184" s="81"/>
      <c r="B184" s="81"/>
      <c r="C184" s="195"/>
      <c r="D184" s="81"/>
      <c r="E184" s="81"/>
      <c r="F184" s="86"/>
      <c r="G184" s="197"/>
      <c r="H184" s="198"/>
    </row>
    <row r="185" spans="1:8" x14ac:dyDescent="0.2">
      <c r="A185" s="81"/>
      <c r="B185" s="81"/>
      <c r="C185" s="195"/>
      <c r="D185" s="81"/>
      <c r="E185" s="81"/>
      <c r="F185" s="86"/>
      <c r="G185" s="197"/>
      <c r="H185" s="198"/>
    </row>
    <row r="186" spans="1:8" x14ac:dyDescent="0.2">
      <c r="A186" s="81"/>
      <c r="B186" s="81"/>
      <c r="C186" s="195"/>
      <c r="D186" s="81"/>
      <c r="E186" s="81"/>
      <c r="F186" s="86"/>
      <c r="G186" s="197"/>
      <c r="H186" s="198"/>
    </row>
    <row r="187" spans="1:8" x14ac:dyDescent="0.2">
      <c r="A187" s="81"/>
      <c r="B187" s="81"/>
      <c r="C187" s="195"/>
      <c r="D187" s="81"/>
      <c r="E187" s="81"/>
      <c r="F187" s="86"/>
      <c r="G187" s="197"/>
      <c r="H187" s="198"/>
    </row>
    <row r="188" spans="1:8" x14ac:dyDescent="0.2">
      <c r="A188" s="81"/>
      <c r="B188" s="81"/>
      <c r="C188" s="195"/>
      <c r="D188" s="81"/>
      <c r="E188" s="81"/>
      <c r="F188" s="86"/>
      <c r="G188" s="197"/>
      <c r="H188" s="198"/>
    </row>
    <row r="189" spans="1:8" x14ac:dyDescent="0.2">
      <c r="A189" s="81"/>
      <c r="B189" s="81"/>
      <c r="C189" s="195"/>
      <c r="D189" s="81"/>
      <c r="E189" s="81"/>
      <c r="F189" s="86"/>
      <c r="G189" s="197"/>
      <c r="H189" s="198"/>
    </row>
    <row r="190" spans="1:8" x14ac:dyDescent="0.2">
      <c r="A190" s="81"/>
      <c r="B190" s="81"/>
      <c r="C190" s="195"/>
      <c r="D190" s="81"/>
      <c r="E190" s="81"/>
      <c r="F190" s="86"/>
      <c r="G190" s="197"/>
      <c r="H190" s="198"/>
    </row>
    <row r="191" spans="1:8" x14ac:dyDescent="0.2">
      <c r="A191" s="81"/>
      <c r="B191" s="81"/>
      <c r="C191" s="195"/>
      <c r="D191" s="81"/>
      <c r="E191" s="81"/>
      <c r="F191" s="86"/>
      <c r="G191" s="197"/>
      <c r="H191" s="198"/>
    </row>
    <row r="192" spans="1:8" x14ac:dyDescent="0.2">
      <c r="A192" s="81"/>
      <c r="B192" s="81"/>
      <c r="C192" s="195"/>
      <c r="D192" s="81"/>
      <c r="E192" s="81"/>
      <c r="F192" s="86"/>
      <c r="G192" s="197"/>
      <c r="H192" s="198"/>
    </row>
    <row r="193" spans="1:8" x14ac:dyDescent="0.2">
      <c r="A193" s="81"/>
      <c r="B193" s="81"/>
      <c r="C193" s="195"/>
      <c r="D193" s="81"/>
      <c r="E193" s="81"/>
      <c r="F193" s="86"/>
      <c r="G193" s="197"/>
      <c r="H193" s="198"/>
    </row>
    <row r="194" spans="1:8" x14ac:dyDescent="0.2">
      <c r="A194" s="81"/>
      <c r="B194" s="81"/>
      <c r="C194" s="195"/>
      <c r="D194" s="81"/>
      <c r="E194" s="81"/>
      <c r="F194" s="86"/>
      <c r="G194" s="197"/>
      <c r="H194" s="198"/>
    </row>
    <row r="195" spans="1:8" x14ac:dyDescent="0.2">
      <c r="A195" s="81"/>
      <c r="B195" s="81"/>
      <c r="C195" s="195"/>
      <c r="D195" s="81"/>
      <c r="E195" s="81"/>
      <c r="F195" s="86"/>
      <c r="G195" s="197"/>
      <c r="H195" s="198"/>
    </row>
    <row r="196" spans="1:8" x14ac:dyDescent="0.2">
      <c r="A196" s="81"/>
      <c r="B196" s="81"/>
      <c r="C196" s="195"/>
      <c r="D196" s="81"/>
      <c r="E196" s="81"/>
      <c r="F196" s="86"/>
      <c r="G196" s="197"/>
      <c r="H196" s="198"/>
    </row>
    <row r="197" spans="1:8" x14ac:dyDescent="0.2">
      <c r="A197" s="81"/>
      <c r="B197" s="81"/>
      <c r="C197" s="195"/>
      <c r="D197" s="81"/>
      <c r="E197" s="81"/>
      <c r="F197" s="86"/>
      <c r="G197" s="197"/>
      <c r="H197" s="198"/>
    </row>
    <row r="198" spans="1:8" x14ac:dyDescent="0.2">
      <c r="A198" s="81"/>
      <c r="B198" s="81"/>
      <c r="C198" s="195"/>
      <c r="D198" s="81"/>
      <c r="E198" s="81"/>
      <c r="F198" s="86"/>
      <c r="G198" s="197"/>
      <c r="H198" s="198"/>
    </row>
    <row r="199" spans="1:8" x14ac:dyDescent="0.2">
      <c r="A199" s="81"/>
      <c r="B199" s="81"/>
      <c r="C199" s="195"/>
      <c r="D199" s="81"/>
      <c r="E199" s="81"/>
      <c r="F199" s="86"/>
      <c r="G199" s="197"/>
      <c r="H199" s="198"/>
    </row>
    <row r="200" spans="1:8" x14ac:dyDescent="0.2">
      <c r="A200" s="81"/>
      <c r="B200" s="81"/>
      <c r="C200" s="195"/>
      <c r="D200" s="81"/>
      <c r="E200" s="81"/>
      <c r="F200" s="86"/>
      <c r="G200" s="197"/>
      <c r="H200" s="198"/>
    </row>
    <row r="201" spans="1:8" x14ac:dyDescent="0.2">
      <c r="A201" s="81"/>
      <c r="B201" s="81"/>
      <c r="C201" s="195"/>
      <c r="D201" s="81"/>
      <c r="E201" s="81"/>
      <c r="F201" s="86"/>
      <c r="G201" s="197"/>
      <c r="H201" s="198"/>
    </row>
    <row r="202" spans="1:8" x14ac:dyDescent="0.2">
      <c r="A202" s="81"/>
      <c r="B202" s="81"/>
      <c r="C202" s="195"/>
      <c r="D202" s="81"/>
      <c r="E202" s="81"/>
      <c r="F202" s="86"/>
      <c r="G202" s="197"/>
      <c r="H202" s="198"/>
    </row>
    <row r="203" spans="1:8" x14ac:dyDescent="0.2">
      <c r="A203" s="81"/>
      <c r="B203" s="81"/>
      <c r="C203" s="195"/>
      <c r="D203" s="81"/>
      <c r="E203" s="81"/>
      <c r="F203" s="86"/>
      <c r="G203" s="197"/>
      <c r="H203" s="198"/>
    </row>
    <row r="204" spans="1:8" x14ac:dyDescent="0.2">
      <c r="A204" s="81"/>
      <c r="B204" s="81"/>
      <c r="C204" s="195"/>
      <c r="D204" s="81"/>
      <c r="E204" s="81"/>
      <c r="F204" s="86"/>
      <c r="G204" s="197"/>
      <c r="H204" s="198"/>
    </row>
    <row r="205" spans="1:8" x14ac:dyDescent="0.2">
      <c r="A205" s="81"/>
      <c r="B205" s="81"/>
      <c r="C205" s="195"/>
      <c r="D205" s="81"/>
      <c r="E205" s="81"/>
      <c r="F205" s="86"/>
      <c r="G205" s="197"/>
      <c r="H205" s="198"/>
    </row>
    <row r="206" spans="1:8" x14ac:dyDescent="0.2">
      <c r="A206" s="81"/>
      <c r="B206" s="81"/>
      <c r="C206" s="195"/>
      <c r="D206" s="81"/>
      <c r="E206" s="81"/>
      <c r="F206" s="86"/>
      <c r="G206" s="197"/>
      <c r="H206" s="198"/>
    </row>
    <row r="207" spans="1:8" x14ac:dyDescent="0.2">
      <c r="A207" s="81"/>
      <c r="B207" s="81"/>
      <c r="C207" s="195"/>
      <c r="D207" s="81"/>
      <c r="E207" s="81"/>
      <c r="F207" s="86"/>
      <c r="G207" s="197"/>
      <c r="H207" s="198"/>
    </row>
    <row r="208" spans="1:8" x14ac:dyDescent="0.2">
      <c r="A208" s="81"/>
      <c r="B208" s="81"/>
      <c r="C208" s="195"/>
      <c r="D208" s="81"/>
      <c r="E208" s="81"/>
      <c r="F208" s="86"/>
      <c r="G208" s="197"/>
      <c r="H208" s="198"/>
    </row>
    <row r="209" spans="1:8" x14ac:dyDescent="0.2">
      <c r="A209" s="81"/>
      <c r="B209" s="81"/>
      <c r="C209" s="195"/>
      <c r="D209" s="81"/>
      <c r="E209" s="81"/>
      <c r="F209" s="86"/>
      <c r="G209" s="197"/>
      <c r="H209" s="198"/>
    </row>
    <row r="210" spans="1:8" x14ac:dyDescent="0.2">
      <c r="A210" s="81"/>
      <c r="B210" s="81"/>
      <c r="C210" s="195"/>
      <c r="D210" s="81"/>
      <c r="E210" s="81"/>
      <c r="F210" s="86"/>
      <c r="G210" s="197"/>
      <c r="H210" s="198"/>
    </row>
    <row r="211" spans="1:8" x14ac:dyDescent="0.2">
      <c r="A211" s="81"/>
      <c r="B211" s="81"/>
      <c r="C211" s="195"/>
      <c r="D211" s="81"/>
      <c r="E211" s="81"/>
      <c r="F211" s="86"/>
      <c r="G211" s="197"/>
      <c r="H211" s="198"/>
    </row>
    <row r="212" spans="1:8" x14ac:dyDescent="0.2">
      <c r="A212" s="81"/>
      <c r="B212" s="81"/>
      <c r="C212" s="195"/>
      <c r="D212" s="81"/>
      <c r="E212" s="81"/>
      <c r="F212" s="86"/>
      <c r="G212" s="197"/>
      <c r="H212" s="198"/>
    </row>
    <row r="213" spans="1:8" x14ac:dyDescent="0.2">
      <c r="A213" s="81"/>
      <c r="B213" s="81"/>
      <c r="C213" s="195"/>
      <c r="D213" s="81"/>
      <c r="E213" s="81"/>
      <c r="F213" s="86"/>
      <c r="G213" s="197"/>
      <c r="H213" s="198"/>
    </row>
    <row r="214" spans="1:8" x14ac:dyDescent="0.2">
      <c r="A214" s="81"/>
      <c r="B214" s="81"/>
      <c r="C214" s="195"/>
      <c r="D214" s="81"/>
      <c r="E214" s="81"/>
      <c r="F214" s="86"/>
      <c r="G214" s="197"/>
      <c r="H214" s="198"/>
    </row>
    <row r="215" spans="1:8" x14ac:dyDescent="0.2">
      <c r="A215" s="81"/>
      <c r="B215" s="81"/>
      <c r="C215" s="195"/>
      <c r="D215" s="81"/>
      <c r="E215" s="81"/>
      <c r="F215" s="86"/>
      <c r="G215" s="197"/>
      <c r="H215" s="198"/>
    </row>
    <row r="216" spans="1:8" x14ac:dyDescent="0.2">
      <c r="A216" s="81"/>
      <c r="B216" s="81"/>
      <c r="C216" s="195"/>
      <c r="D216" s="81"/>
      <c r="E216" s="81"/>
      <c r="F216" s="86"/>
      <c r="G216" s="197"/>
      <c r="H216" s="198"/>
    </row>
    <row r="217" spans="1:8" x14ac:dyDescent="0.2">
      <c r="A217" s="81"/>
      <c r="B217" s="81"/>
      <c r="C217" s="195"/>
      <c r="D217" s="81"/>
      <c r="E217" s="81"/>
      <c r="F217" s="86"/>
      <c r="G217" s="197"/>
      <c r="H217" s="198"/>
    </row>
    <row r="218" spans="1:8" x14ac:dyDescent="0.2">
      <c r="A218" s="81"/>
      <c r="B218" s="81"/>
      <c r="C218" s="195"/>
      <c r="D218" s="81"/>
      <c r="E218" s="81"/>
      <c r="F218" s="86"/>
      <c r="G218" s="197"/>
      <c r="H218" s="198"/>
    </row>
    <row r="219" spans="1:8" x14ac:dyDescent="0.2">
      <c r="A219" s="81"/>
      <c r="B219" s="81"/>
      <c r="C219" s="195"/>
      <c r="D219" s="81"/>
      <c r="E219" s="81"/>
      <c r="F219" s="86"/>
      <c r="G219" s="197"/>
      <c r="H219" s="198"/>
    </row>
    <row r="220" spans="1:8" x14ac:dyDescent="0.2">
      <c r="A220" s="81"/>
      <c r="B220" s="81"/>
      <c r="C220" s="195"/>
      <c r="D220" s="81"/>
      <c r="E220" s="81"/>
      <c r="F220" s="86"/>
      <c r="G220" s="197"/>
      <c r="H220" s="198"/>
    </row>
    <row r="221" spans="1:8" x14ac:dyDescent="0.2">
      <c r="A221" s="81"/>
      <c r="B221" s="81"/>
      <c r="C221" s="195"/>
      <c r="D221" s="81"/>
      <c r="E221" s="81"/>
      <c r="F221" s="86"/>
      <c r="G221" s="197"/>
      <c r="H221" s="198"/>
    </row>
    <row r="222" spans="1:8" x14ac:dyDescent="0.2">
      <c r="A222" s="81"/>
      <c r="B222" s="81"/>
      <c r="C222" s="195"/>
      <c r="D222" s="81"/>
      <c r="E222" s="81"/>
      <c r="F222" s="86"/>
      <c r="G222" s="197"/>
      <c r="H222" s="198"/>
    </row>
    <row r="223" spans="1:8" x14ac:dyDescent="0.2">
      <c r="A223" s="81"/>
      <c r="B223" s="81"/>
      <c r="C223" s="195"/>
      <c r="D223" s="81"/>
      <c r="E223" s="81"/>
      <c r="F223" s="86"/>
      <c r="G223" s="197"/>
      <c r="H223" s="198"/>
    </row>
    <row r="224" spans="1:8" x14ac:dyDescent="0.2">
      <c r="A224" s="81"/>
      <c r="B224" s="81"/>
      <c r="C224" s="195"/>
      <c r="D224" s="81"/>
      <c r="E224" s="81"/>
      <c r="F224" s="86"/>
      <c r="G224" s="197"/>
      <c r="H224" s="198"/>
    </row>
    <row r="225" spans="1:8" x14ac:dyDescent="0.2">
      <c r="A225" s="81"/>
      <c r="B225" s="81"/>
      <c r="C225" s="195"/>
      <c r="D225" s="81"/>
      <c r="E225" s="81"/>
      <c r="F225" s="86"/>
      <c r="G225" s="197"/>
      <c r="H225" s="198"/>
    </row>
    <row r="226" spans="1:8" x14ac:dyDescent="0.2">
      <c r="A226" s="81"/>
      <c r="B226" s="81"/>
      <c r="C226" s="195"/>
      <c r="D226" s="81"/>
      <c r="E226" s="81"/>
      <c r="F226" s="86"/>
      <c r="G226" s="197"/>
      <c r="H226" s="198"/>
    </row>
    <row r="227" spans="1:8" x14ac:dyDescent="0.2">
      <c r="A227" s="81"/>
      <c r="B227" s="81"/>
      <c r="C227" s="195"/>
      <c r="D227" s="81"/>
      <c r="E227" s="81"/>
      <c r="F227" s="86"/>
      <c r="G227" s="197"/>
      <c r="H227" s="198"/>
    </row>
    <row r="228" spans="1:8" x14ac:dyDescent="0.2">
      <c r="A228" s="81"/>
      <c r="B228" s="81"/>
      <c r="C228" s="195"/>
      <c r="D228" s="81"/>
      <c r="E228" s="81"/>
      <c r="F228" s="86"/>
      <c r="G228" s="197"/>
      <c r="H228" s="198"/>
    </row>
    <row r="229" spans="1:8" x14ac:dyDescent="0.2">
      <c r="A229" s="81"/>
      <c r="B229" s="81"/>
      <c r="C229" s="195"/>
      <c r="D229" s="81"/>
      <c r="E229" s="81"/>
      <c r="F229" s="86"/>
      <c r="G229" s="197"/>
      <c r="H229" s="198"/>
    </row>
    <row r="230" spans="1:8" x14ac:dyDescent="0.2">
      <c r="A230" s="81"/>
      <c r="B230" s="81"/>
      <c r="C230" s="195"/>
      <c r="D230" s="81"/>
      <c r="E230" s="81"/>
      <c r="F230" s="86"/>
      <c r="G230" s="197"/>
      <c r="H230" s="198"/>
    </row>
    <row r="231" spans="1:8" x14ac:dyDescent="0.2">
      <c r="A231" s="81"/>
      <c r="B231" s="81"/>
      <c r="C231" s="195"/>
      <c r="D231" s="81"/>
      <c r="E231" s="81"/>
      <c r="F231" s="86"/>
      <c r="G231" s="197"/>
      <c r="H231" s="198"/>
    </row>
    <row r="232" spans="1:8" x14ac:dyDescent="0.2">
      <c r="A232" s="81"/>
      <c r="B232" s="81"/>
      <c r="C232" s="195"/>
      <c r="D232" s="81"/>
      <c r="E232" s="81"/>
      <c r="F232" s="86"/>
      <c r="G232" s="197"/>
      <c r="H232" s="198"/>
    </row>
    <row r="233" spans="1:8" x14ac:dyDescent="0.2">
      <c r="A233" s="81"/>
      <c r="B233" s="81"/>
      <c r="C233" s="195"/>
      <c r="D233" s="81"/>
      <c r="E233" s="81"/>
      <c r="F233" s="86"/>
      <c r="G233" s="197"/>
      <c r="H233" s="198"/>
    </row>
    <row r="234" spans="1:8" x14ac:dyDescent="0.2">
      <c r="A234" s="81"/>
      <c r="B234" s="81"/>
      <c r="C234" s="195"/>
      <c r="D234" s="81"/>
      <c r="E234" s="81"/>
      <c r="F234" s="86"/>
      <c r="G234" s="197"/>
      <c r="H234" s="198"/>
    </row>
    <row r="235" spans="1:8" x14ac:dyDescent="0.2">
      <c r="A235" s="81"/>
      <c r="B235" s="81"/>
      <c r="C235" s="195"/>
      <c r="D235" s="81"/>
      <c r="E235" s="81"/>
      <c r="F235" s="86"/>
      <c r="G235" s="197"/>
      <c r="H235" s="198"/>
    </row>
    <row r="236" spans="1:8" x14ac:dyDescent="0.2">
      <c r="A236" s="81"/>
      <c r="B236" s="81"/>
      <c r="C236" s="195"/>
      <c r="D236" s="81"/>
      <c r="E236" s="81"/>
      <c r="F236" s="86"/>
      <c r="G236" s="197"/>
      <c r="H236" s="198"/>
    </row>
    <row r="237" spans="1:8" x14ac:dyDescent="0.2">
      <c r="A237" s="81"/>
      <c r="B237" s="81"/>
      <c r="C237" s="195"/>
      <c r="D237" s="81"/>
      <c r="E237" s="81"/>
      <c r="F237" s="86"/>
      <c r="G237" s="197"/>
      <c r="H237" s="198"/>
    </row>
    <row r="238" spans="1:8" x14ac:dyDescent="0.2">
      <c r="A238" s="81"/>
      <c r="B238" s="81"/>
      <c r="C238" s="195"/>
      <c r="D238" s="81"/>
      <c r="E238" s="81"/>
      <c r="F238" s="86"/>
      <c r="G238" s="197"/>
      <c r="H238" s="198"/>
    </row>
    <row r="239" spans="1:8" x14ac:dyDescent="0.2">
      <c r="A239" s="81"/>
      <c r="B239" s="81"/>
      <c r="C239" s="195"/>
      <c r="D239" s="81"/>
      <c r="E239" s="81"/>
      <c r="F239" s="86"/>
      <c r="G239" s="197"/>
      <c r="H239" s="198"/>
    </row>
    <row r="240" spans="1:8" x14ac:dyDescent="0.2">
      <c r="A240" s="81"/>
      <c r="B240" s="81"/>
      <c r="C240" s="195"/>
      <c r="D240" s="81"/>
      <c r="E240" s="81"/>
      <c r="F240" s="86"/>
      <c r="G240" s="197"/>
      <c r="H240" s="198"/>
    </row>
    <row r="241" spans="1:8" x14ac:dyDescent="0.2">
      <c r="A241" s="81"/>
      <c r="B241" s="81"/>
      <c r="C241" s="195"/>
      <c r="D241" s="81"/>
      <c r="E241" s="81"/>
      <c r="F241" s="86"/>
      <c r="G241" s="197"/>
      <c r="H241" s="198"/>
    </row>
    <row r="242" spans="1:8" x14ac:dyDescent="0.2">
      <c r="A242" s="81"/>
      <c r="B242" s="81"/>
      <c r="C242" s="195"/>
      <c r="D242" s="81"/>
      <c r="E242" s="81"/>
      <c r="F242" s="86"/>
      <c r="G242" s="197"/>
      <c r="H242" s="198"/>
    </row>
    <row r="243" spans="1:8" x14ac:dyDescent="0.2">
      <c r="A243" s="81"/>
      <c r="B243" s="81"/>
      <c r="C243" s="195"/>
      <c r="D243" s="81"/>
      <c r="E243" s="81"/>
      <c r="F243" s="86"/>
      <c r="G243" s="197"/>
      <c r="H243" s="198"/>
    </row>
    <row r="244" spans="1:8" x14ac:dyDescent="0.2">
      <c r="A244" s="81"/>
      <c r="B244" s="81"/>
      <c r="C244" s="195"/>
      <c r="D244" s="81"/>
      <c r="E244" s="81"/>
      <c r="F244" s="86"/>
      <c r="G244" s="197"/>
      <c r="H244" s="198"/>
    </row>
    <row r="245" spans="1:8" x14ac:dyDescent="0.2">
      <c r="A245" s="81"/>
      <c r="B245" s="81"/>
      <c r="C245" s="195"/>
      <c r="D245" s="81"/>
      <c r="E245" s="81"/>
      <c r="F245" s="86"/>
      <c r="G245" s="197"/>
      <c r="H245" s="198"/>
    </row>
    <row r="246" spans="1:8" x14ac:dyDescent="0.2">
      <c r="A246" s="81"/>
      <c r="B246" s="81"/>
      <c r="C246" s="195"/>
      <c r="D246" s="81"/>
      <c r="E246" s="81"/>
      <c r="F246" s="86"/>
      <c r="G246" s="197"/>
      <c r="H246" s="198"/>
    </row>
    <row r="247" spans="1:8" x14ac:dyDescent="0.2">
      <c r="A247" s="81"/>
      <c r="B247" s="81"/>
      <c r="C247" s="195"/>
      <c r="D247" s="81"/>
      <c r="E247" s="81"/>
      <c r="F247" s="86"/>
      <c r="G247" s="197"/>
      <c r="H247" s="198"/>
    </row>
    <row r="248" spans="1:8" x14ac:dyDescent="0.2">
      <c r="A248" s="81"/>
      <c r="B248" s="81"/>
      <c r="C248" s="195"/>
      <c r="D248" s="81"/>
      <c r="E248" s="81"/>
      <c r="F248" s="86"/>
      <c r="G248" s="197"/>
      <c r="H248" s="198"/>
    </row>
    <row r="249" spans="1:8" x14ac:dyDescent="0.2">
      <c r="A249" s="81"/>
      <c r="B249" s="81"/>
      <c r="C249" s="195"/>
      <c r="D249" s="81"/>
      <c r="E249" s="81"/>
      <c r="F249" s="86"/>
      <c r="G249" s="197"/>
      <c r="H249" s="198"/>
    </row>
    <row r="250" spans="1:8" x14ac:dyDescent="0.2">
      <c r="A250" s="81"/>
      <c r="B250" s="81"/>
      <c r="C250" s="195"/>
      <c r="D250" s="81"/>
      <c r="E250" s="81"/>
      <c r="F250" s="86"/>
      <c r="G250" s="197"/>
      <c r="H250" s="198"/>
    </row>
    <row r="251" spans="1:8" x14ac:dyDescent="0.2">
      <c r="A251" s="81"/>
      <c r="B251" s="81"/>
      <c r="C251" s="195"/>
      <c r="D251" s="81"/>
      <c r="E251" s="81"/>
      <c r="F251" s="86"/>
      <c r="G251" s="197"/>
      <c r="H251" s="198"/>
    </row>
    <row r="252" spans="1:8" x14ac:dyDescent="0.2">
      <c r="A252" s="81"/>
      <c r="B252" s="81"/>
      <c r="C252" s="195"/>
      <c r="D252" s="81"/>
      <c r="E252" s="81"/>
      <c r="F252" s="86"/>
      <c r="G252" s="197"/>
      <c r="H252" s="198"/>
    </row>
    <row r="253" spans="1:8" x14ac:dyDescent="0.2">
      <c r="A253" s="81"/>
      <c r="B253" s="81"/>
      <c r="C253" s="195"/>
      <c r="D253" s="81"/>
      <c r="E253" s="81"/>
      <c r="F253" s="86"/>
      <c r="G253" s="197"/>
      <c r="H253" s="198"/>
    </row>
    <row r="254" spans="1:8" x14ac:dyDescent="0.2">
      <c r="A254" s="81"/>
      <c r="B254" s="81"/>
      <c r="C254" s="195"/>
      <c r="D254" s="81"/>
      <c r="E254" s="81"/>
      <c r="F254" s="86"/>
      <c r="G254" s="197"/>
      <c r="H254" s="198"/>
    </row>
    <row r="255" spans="1:8" x14ac:dyDescent="0.2">
      <c r="A255" s="81"/>
      <c r="B255" s="81"/>
      <c r="C255" s="195"/>
      <c r="D255" s="81"/>
      <c r="E255" s="81"/>
      <c r="F255" s="86"/>
      <c r="G255" s="197"/>
      <c r="H255" s="198"/>
    </row>
    <row r="256" spans="1:8" x14ac:dyDescent="0.2">
      <c r="A256" s="81"/>
      <c r="B256" s="81"/>
      <c r="C256" s="195"/>
      <c r="D256" s="81"/>
      <c r="E256" s="81"/>
      <c r="F256" s="86"/>
      <c r="G256" s="197"/>
      <c r="H256" s="198"/>
    </row>
    <row r="257" spans="1:8" x14ac:dyDescent="0.2">
      <c r="A257" s="81"/>
      <c r="B257" s="81"/>
      <c r="C257" s="195"/>
      <c r="D257" s="81"/>
      <c r="E257" s="81"/>
      <c r="F257" s="86"/>
      <c r="G257" s="197"/>
      <c r="H257" s="198"/>
    </row>
    <row r="258" spans="1:8" x14ac:dyDescent="0.2">
      <c r="A258" s="81"/>
      <c r="B258" s="81"/>
      <c r="C258" s="195"/>
      <c r="D258" s="81"/>
      <c r="E258" s="81"/>
      <c r="F258" s="86"/>
      <c r="G258" s="197"/>
      <c r="H258" s="198"/>
    </row>
    <row r="259" spans="1:8" x14ac:dyDescent="0.2">
      <c r="A259" s="81"/>
      <c r="B259" s="81"/>
      <c r="C259" s="195"/>
      <c r="D259" s="81"/>
      <c r="E259" s="81"/>
      <c r="F259" s="86"/>
      <c r="G259" s="197"/>
      <c r="H259" s="198"/>
    </row>
    <row r="260" spans="1:8" x14ac:dyDescent="0.2">
      <c r="A260" s="81"/>
      <c r="B260" s="81"/>
      <c r="C260" s="195"/>
      <c r="D260" s="81"/>
      <c r="E260" s="81"/>
      <c r="F260" s="86"/>
      <c r="G260" s="197"/>
      <c r="H260" s="198"/>
    </row>
    <row r="261" spans="1:8" x14ac:dyDescent="0.2">
      <c r="A261" s="81"/>
      <c r="B261" s="81"/>
      <c r="C261" s="195"/>
      <c r="D261" s="81"/>
      <c r="E261" s="81"/>
      <c r="F261" s="86"/>
      <c r="G261" s="197"/>
      <c r="H261" s="198"/>
    </row>
    <row r="262" spans="1:8" x14ac:dyDescent="0.2">
      <c r="A262" s="81"/>
      <c r="B262" s="81"/>
      <c r="C262" s="195"/>
      <c r="D262" s="81"/>
      <c r="E262" s="81"/>
      <c r="F262" s="86"/>
      <c r="G262" s="197"/>
      <c r="H262" s="198"/>
    </row>
    <row r="263" spans="1:8" x14ac:dyDescent="0.2">
      <c r="A263" s="81"/>
      <c r="B263" s="81"/>
      <c r="C263" s="195"/>
      <c r="D263" s="81"/>
      <c r="E263" s="81"/>
      <c r="F263" s="86"/>
      <c r="G263" s="197"/>
      <c r="H263" s="198"/>
    </row>
    <row r="264" spans="1:8" x14ac:dyDescent="0.2">
      <c r="A264" s="81"/>
      <c r="B264" s="81"/>
      <c r="C264" s="195"/>
      <c r="D264" s="81"/>
      <c r="E264" s="81"/>
      <c r="F264" s="86"/>
      <c r="G264" s="197"/>
      <c r="H264" s="198"/>
    </row>
    <row r="265" spans="1:8" x14ac:dyDescent="0.2">
      <c r="A265" s="81"/>
      <c r="B265" s="81"/>
      <c r="C265" s="195"/>
      <c r="D265" s="81"/>
      <c r="E265" s="81"/>
      <c r="F265" s="86"/>
      <c r="G265" s="197"/>
      <c r="H265" s="198"/>
    </row>
    <row r="266" spans="1:8" x14ac:dyDescent="0.2">
      <c r="A266" s="81"/>
      <c r="B266" s="81"/>
      <c r="C266" s="195"/>
      <c r="D266" s="81"/>
      <c r="E266" s="81"/>
      <c r="F266" s="86"/>
      <c r="G266" s="197"/>
      <c r="H266" s="198"/>
    </row>
    <row r="267" spans="1:8" x14ac:dyDescent="0.2">
      <c r="A267" s="81"/>
      <c r="B267" s="81"/>
      <c r="C267" s="195"/>
      <c r="D267" s="81"/>
      <c r="E267" s="81"/>
      <c r="F267" s="86"/>
      <c r="G267" s="197"/>
      <c r="H267" s="198"/>
    </row>
    <row r="268" spans="1:8" x14ac:dyDescent="0.2">
      <c r="A268" s="81"/>
      <c r="B268" s="81"/>
      <c r="C268" s="195"/>
      <c r="D268" s="81"/>
      <c r="E268" s="81"/>
      <c r="F268" s="86"/>
      <c r="G268" s="197"/>
      <c r="H268" s="198"/>
    </row>
    <row r="269" spans="1:8" x14ac:dyDescent="0.2">
      <c r="A269" s="81"/>
      <c r="B269" s="81"/>
      <c r="C269" s="195"/>
      <c r="D269" s="81"/>
      <c r="E269" s="81"/>
      <c r="F269" s="86"/>
      <c r="G269" s="197"/>
      <c r="H269" s="198"/>
    </row>
    <row r="270" spans="1:8" x14ac:dyDescent="0.2">
      <c r="A270" s="81"/>
      <c r="B270" s="81"/>
      <c r="C270" s="195"/>
      <c r="D270" s="81"/>
      <c r="E270" s="81"/>
      <c r="F270" s="86"/>
      <c r="G270" s="197"/>
      <c r="H270" s="198"/>
    </row>
    <row r="271" spans="1:8" x14ac:dyDescent="0.2">
      <c r="A271" s="81"/>
      <c r="B271" s="81"/>
      <c r="C271" s="195"/>
      <c r="D271" s="81"/>
      <c r="E271" s="81"/>
      <c r="F271" s="86"/>
      <c r="G271" s="197"/>
      <c r="H271" s="198"/>
    </row>
    <row r="272" spans="1:8" x14ac:dyDescent="0.2">
      <c r="A272" s="81"/>
      <c r="B272" s="81"/>
      <c r="C272" s="195"/>
      <c r="D272" s="81"/>
      <c r="E272" s="81"/>
      <c r="F272" s="86"/>
      <c r="G272" s="197"/>
      <c r="H272" s="198"/>
    </row>
    <row r="273" spans="1:8" x14ac:dyDescent="0.2">
      <c r="A273" s="81"/>
      <c r="B273" s="81"/>
      <c r="C273" s="195"/>
      <c r="D273" s="81"/>
      <c r="E273" s="81"/>
      <c r="F273" s="86"/>
      <c r="G273" s="197"/>
      <c r="H273" s="198"/>
    </row>
    <row r="274" spans="1:8" x14ac:dyDescent="0.2">
      <c r="A274" s="81"/>
      <c r="B274" s="81"/>
      <c r="C274" s="195"/>
      <c r="D274" s="81"/>
      <c r="E274" s="81"/>
      <c r="F274" s="86"/>
      <c r="G274" s="197"/>
      <c r="H274" s="198"/>
    </row>
    <row r="275" spans="1:8" x14ac:dyDescent="0.2">
      <c r="A275" s="81"/>
      <c r="B275" s="81"/>
      <c r="C275" s="195"/>
      <c r="D275" s="81"/>
      <c r="E275" s="81"/>
      <c r="F275" s="86"/>
      <c r="G275" s="197"/>
      <c r="H275" s="198"/>
    </row>
    <row r="276" spans="1:8" x14ac:dyDescent="0.2">
      <c r="A276" s="81"/>
      <c r="B276" s="81"/>
      <c r="C276" s="195"/>
      <c r="D276" s="81"/>
      <c r="E276" s="81"/>
      <c r="F276" s="86"/>
      <c r="G276" s="197"/>
      <c r="H276" s="198"/>
    </row>
    <row r="277" spans="1:8" x14ac:dyDescent="0.2">
      <c r="A277" s="81"/>
      <c r="B277" s="81"/>
      <c r="C277" s="195"/>
      <c r="D277" s="81"/>
      <c r="E277" s="81"/>
      <c r="F277" s="86"/>
      <c r="G277" s="197"/>
      <c r="H277" s="198"/>
    </row>
    <row r="278" spans="1:8" x14ac:dyDescent="0.2">
      <c r="A278" s="81"/>
      <c r="B278" s="81"/>
      <c r="C278" s="195"/>
      <c r="D278" s="81"/>
      <c r="E278" s="81"/>
      <c r="F278" s="86"/>
      <c r="G278" s="197"/>
      <c r="H278" s="198"/>
    </row>
    <row r="279" spans="1:8" x14ac:dyDescent="0.2">
      <c r="A279" s="81"/>
      <c r="B279" s="81"/>
      <c r="C279" s="195"/>
      <c r="D279" s="81"/>
      <c r="E279" s="81"/>
      <c r="F279" s="86"/>
      <c r="G279" s="197"/>
      <c r="H279" s="198"/>
    </row>
    <row r="280" spans="1:8" x14ac:dyDescent="0.2">
      <c r="A280" s="81"/>
      <c r="B280" s="81"/>
      <c r="C280" s="195"/>
      <c r="D280" s="81"/>
      <c r="E280" s="81"/>
      <c r="F280" s="86"/>
      <c r="G280" s="197"/>
      <c r="H280" s="198"/>
    </row>
    <row r="281" spans="1:8" x14ac:dyDescent="0.2">
      <c r="A281" s="81"/>
      <c r="B281" s="81"/>
      <c r="C281" s="195"/>
      <c r="D281" s="81"/>
      <c r="E281" s="81"/>
      <c r="F281" s="86"/>
      <c r="G281" s="197"/>
      <c r="H281" s="198"/>
    </row>
    <row r="282" spans="1:8" x14ac:dyDescent="0.2">
      <c r="A282" s="81"/>
      <c r="B282" s="81"/>
      <c r="C282" s="195"/>
      <c r="D282" s="81"/>
      <c r="E282" s="81"/>
      <c r="F282" s="86"/>
      <c r="G282" s="197"/>
      <c r="H282" s="198"/>
    </row>
    <row r="283" spans="1:8" x14ac:dyDescent="0.2">
      <c r="A283" s="81"/>
      <c r="B283" s="81"/>
      <c r="C283" s="195"/>
      <c r="D283" s="81"/>
      <c r="E283" s="81"/>
      <c r="F283" s="86"/>
      <c r="G283" s="197"/>
      <c r="H283" s="198"/>
    </row>
    <row r="284" spans="1:8" x14ac:dyDescent="0.2">
      <c r="A284" s="81"/>
      <c r="B284" s="81"/>
      <c r="C284" s="195"/>
      <c r="D284" s="81"/>
      <c r="E284" s="81"/>
      <c r="F284" s="86"/>
      <c r="G284" s="197"/>
      <c r="H284" s="198"/>
    </row>
    <row r="285" spans="1:8" x14ac:dyDescent="0.2">
      <c r="A285" s="81"/>
      <c r="B285" s="81"/>
      <c r="C285" s="195"/>
      <c r="D285" s="81"/>
      <c r="E285" s="81"/>
      <c r="F285" s="86"/>
      <c r="G285" s="197"/>
      <c r="H285" s="198"/>
    </row>
    <row r="286" spans="1:8" x14ac:dyDescent="0.2">
      <c r="A286" s="81"/>
      <c r="B286" s="81"/>
      <c r="C286" s="195"/>
      <c r="D286" s="81"/>
      <c r="E286" s="81"/>
      <c r="F286" s="86"/>
      <c r="G286" s="197"/>
      <c r="H286" s="198"/>
    </row>
    <row r="287" spans="1:8" x14ac:dyDescent="0.2">
      <c r="A287" s="81"/>
      <c r="B287" s="81"/>
      <c r="C287" s="195"/>
      <c r="D287" s="81"/>
      <c r="E287" s="81"/>
      <c r="F287" s="86"/>
      <c r="G287" s="197"/>
      <c r="H287" s="198"/>
    </row>
    <row r="288" spans="1:8" x14ac:dyDescent="0.2">
      <c r="A288" s="81"/>
      <c r="B288" s="81"/>
      <c r="C288" s="195"/>
      <c r="D288" s="81"/>
      <c r="E288" s="81"/>
      <c r="F288" s="86"/>
      <c r="G288" s="197"/>
      <c r="H288" s="198"/>
    </row>
    <row r="289" spans="1:12" x14ac:dyDescent="0.2">
      <c r="A289" s="81"/>
      <c r="B289" s="81"/>
      <c r="C289" s="195"/>
      <c r="D289" s="81"/>
      <c r="E289" s="81"/>
      <c r="F289" s="86"/>
      <c r="G289" s="197"/>
      <c r="H289" s="198"/>
    </row>
    <row r="290" spans="1:12" x14ac:dyDescent="0.2">
      <c r="A290" s="81"/>
      <c r="B290" s="81"/>
      <c r="C290" s="195"/>
      <c r="D290" s="81"/>
      <c r="E290" s="81"/>
      <c r="F290" s="86"/>
      <c r="G290" s="197"/>
      <c r="H290" s="198"/>
    </row>
    <row r="291" spans="1:12" x14ac:dyDescent="0.2">
      <c r="A291" s="81"/>
      <c r="B291" s="81"/>
      <c r="C291" s="195"/>
      <c r="D291" s="81"/>
      <c r="E291" s="81"/>
      <c r="F291" s="86"/>
      <c r="G291" s="197"/>
      <c r="H291" s="198"/>
    </row>
    <row r="292" spans="1:12" x14ac:dyDescent="0.2">
      <c r="A292" s="81"/>
      <c r="B292" s="81"/>
      <c r="C292" s="195"/>
      <c r="D292" s="81"/>
      <c r="E292" s="81"/>
      <c r="F292" s="86"/>
      <c r="G292" s="197"/>
      <c r="H292" s="198"/>
    </row>
    <row r="293" spans="1:12" x14ac:dyDescent="0.2">
      <c r="A293" s="81"/>
      <c r="B293" s="81"/>
      <c r="C293" s="195"/>
      <c r="D293" s="81"/>
      <c r="E293" s="81"/>
      <c r="F293" s="86"/>
      <c r="G293" s="197"/>
      <c r="H293" s="198"/>
    </row>
    <row r="294" spans="1:12" x14ac:dyDescent="0.2">
      <c r="A294" s="81"/>
      <c r="B294" s="81"/>
      <c r="C294" s="195"/>
      <c r="D294" s="81"/>
      <c r="E294" s="81"/>
      <c r="F294" s="86"/>
      <c r="G294" s="197"/>
      <c r="H294" s="198"/>
    </row>
    <row r="295" spans="1:12" x14ac:dyDescent="0.2">
      <c r="A295" s="81"/>
      <c r="B295" s="81"/>
      <c r="C295" s="195"/>
      <c r="D295" s="81"/>
      <c r="E295" s="81"/>
      <c r="F295" s="86"/>
      <c r="G295" s="197"/>
      <c r="H295" s="198"/>
    </row>
    <row r="296" spans="1:12" x14ac:dyDescent="0.2">
      <c r="A296" s="81"/>
      <c r="B296" s="81"/>
      <c r="C296" s="195"/>
      <c r="D296" s="81"/>
      <c r="E296" s="81"/>
      <c r="F296" s="86"/>
      <c r="G296" s="197"/>
      <c r="H296" s="198"/>
    </row>
    <row r="297" spans="1:12" x14ac:dyDescent="0.2">
      <c r="A297" s="81"/>
      <c r="B297" s="81"/>
      <c r="C297" s="195"/>
      <c r="D297" s="81"/>
      <c r="E297" s="81"/>
      <c r="F297" s="86"/>
      <c r="G297" s="197"/>
      <c r="H297" s="198"/>
    </row>
    <row r="298" spans="1:12" x14ac:dyDescent="0.2">
      <c r="A298" s="81"/>
      <c r="B298" s="81"/>
      <c r="C298" s="195"/>
      <c r="D298" s="81"/>
      <c r="E298" s="81"/>
      <c r="F298" s="86"/>
      <c r="G298" s="197"/>
      <c r="H298" s="198"/>
      <c r="I298" s="20"/>
      <c r="J298" s="20"/>
    </row>
    <row r="299" spans="1:12" x14ac:dyDescent="0.2">
      <c r="A299" s="81"/>
      <c r="B299" s="81"/>
      <c r="C299" s="195"/>
      <c r="D299" s="81"/>
      <c r="E299" s="81"/>
      <c r="F299" s="86"/>
      <c r="G299" s="197"/>
      <c r="H299" s="198"/>
    </row>
    <row r="300" spans="1:12" x14ac:dyDescent="0.2">
      <c r="A300" s="81"/>
      <c r="B300" s="81"/>
      <c r="C300" s="195"/>
      <c r="D300" s="81"/>
      <c r="E300" s="81"/>
      <c r="F300" s="86"/>
      <c r="G300" s="197"/>
      <c r="H300" s="198"/>
    </row>
    <row r="301" spans="1:12" x14ac:dyDescent="0.2">
      <c r="A301" s="81"/>
      <c r="B301" s="81"/>
      <c r="C301" s="195"/>
      <c r="D301" s="81"/>
      <c r="E301" s="81"/>
      <c r="F301" s="86"/>
      <c r="G301" s="197"/>
      <c r="H301" s="198"/>
    </row>
    <row r="302" spans="1:12" x14ac:dyDescent="0.2">
      <c r="A302" s="81"/>
      <c r="B302" s="81"/>
      <c r="C302" s="195"/>
      <c r="D302" s="81"/>
      <c r="E302" s="81"/>
      <c r="F302" s="86"/>
      <c r="G302" s="197"/>
      <c r="H302" s="198"/>
    </row>
    <row r="303" spans="1:12" x14ac:dyDescent="0.2">
      <c r="A303" s="81"/>
      <c r="B303" s="81"/>
      <c r="C303" s="195"/>
      <c r="D303" s="81"/>
      <c r="E303" s="81"/>
      <c r="F303" s="86"/>
      <c r="G303" s="197"/>
      <c r="H303" s="198"/>
    </row>
    <row r="304" spans="1:12" s="20" customFormat="1" x14ac:dyDescent="0.2">
      <c r="A304" s="81"/>
      <c r="B304" s="81"/>
      <c r="C304" s="195"/>
      <c r="D304" s="81"/>
      <c r="E304" s="81"/>
      <c r="F304" s="86"/>
      <c r="G304" s="197"/>
      <c r="H304" s="198"/>
      <c r="I304" s="5"/>
      <c r="J304" s="5"/>
      <c r="L304" s="92"/>
    </row>
    <row r="305" spans="1:8" x14ac:dyDescent="0.2">
      <c r="A305" s="81"/>
      <c r="B305" s="81"/>
      <c r="C305" s="195"/>
      <c r="D305" s="81"/>
      <c r="E305" s="81"/>
      <c r="F305" s="86"/>
      <c r="G305" s="197"/>
      <c r="H305" s="198"/>
    </row>
    <row r="306" spans="1:8" x14ac:dyDescent="0.2">
      <c r="A306" s="81"/>
      <c r="B306" s="81"/>
      <c r="C306" s="195"/>
      <c r="D306" s="81"/>
      <c r="E306" s="81"/>
      <c r="F306" s="86"/>
      <c r="G306" s="197"/>
      <c r="H306" s="198"/>
    </row>
    <row r="307" spans="1:8" x14ac:dyDescent="0.2">
      <c r="A307" s="81"/>
      <c r="B307" s="81"/>
      <c r="C307" s="195"/>
      <c r="D307" s="81"/>
      <c r="E307" s="81"/>
      <c r="F307" s="86"/>
      <c r="G307" s="197"/>
      <c r="H307" s="198"/>
    </row>
    <row r="308" spans="1:8" x14ac:dyDescent="0.2">
      <c r="A308" s="81"/>
      <c r="B308" s="81"/>
      <c r="C308" s="195"/>
      <c r="D308" s="81"/>
      <c r="E308" s="81"/>
      <c r="F308" s="86"/>
      <c r="G308" s="197"/>
      <c r="H308" s="198"/>
    </row>
    <row r="309" spans="1:8" x14ac:dyDescent="0.2">
      <c r="A309" s="81"/>
      <c r="B309" s="81"/>
      <c r="C309" s="195"/>
      <c r="D309" s="81"/>
      <c r="E309" s="81"/>
      <c r="F309" s="86"/>
      <c r="G309" s="197"/>
      <c r="H309" s="198"/>
    </row>
    <row r="310" spans="1:8" x14ac:dyDescent="0.2">
      <c r="A310" s="81"/>
      <c r="B310" s="81"/>
      <c r="C310" s="195"/>
      <c r="D310" s="81"/>
      <c r="E310" s="81"/>
      <c r="F310" s="86"/>
      <c r="G310" s="197"/>
      <c r="H310" s="198"/>
    </row>
    <row r="311" spans="1:8" x14ac:dyDescent="0.2">
      <c r="A311" s="81"/>
      <c r="B311" s="81"/>
      <c r="C311" s="195"/>
      <c r="D311" s="81"/>
      <c r="E311" s="81"/>
      <c r="F311" s="86"/>
      <c r="G311" s="197"/>
      <c r="H311" s="198"/>
    </row>
    <row r="312" spans="1:8" x14ac:dyDescent="0.2">
      <c r="A312" s="81"/>
      <c r="B312" s="81"/>
      <c r="C312" s="195"/>
      <c r="D312" s="81"/>
      <c r="E312" s="81"/>
      <c r="F312" s="86"/>
      <c r="G312" s="197"/>
      <c r="H312" s="198"/>
    </row>
    <row r="313" spans="1:8" x14ac:dyDescent="0.2">
      <c r="A313" s="81"/>
      <c r="B313" s="81"/>
      <c r="C313" s="195"/>
      <c r="D313" s="81"/>
      <c r="E313" s="81"/>
      <c r="F313" s="86"/>
      <c r="G313" s="197"/>
      <c r="H313" s="198"/>
    </row>
    <row r="314" spans="1:8" x14ac:dyDescent="0.2">
      <c r="A314" s="81"/>
      <c r="B314" s="81"/>
      <c r="C314" s="195"/>
      <c r="D314" s="81"/>
      <c r="E314" s="81"/>
      <c r="F314" s="86"/>
      <c r="G314" s="197"/>
      <c r="H314" s="198"/>
    </row>
    <row r="315" spans="1:8" x14ac:dyDescent="0.2">
      <c r="A315" s="81"/>
      <c r="B315" s="81"/>
      <c r="C315" s="195"/>
      <c r="D315" s="81"/>
      <c r="E315" s="81"/>
      <c r="F315" s="86"/>
      <c r="G315" s="197"/>
      <c r="H315" s="198"/>
    </row>
    <row r="316" spans="1:8" x14ac:dyDescent="0.2">
      <c r="A316" s="81"/>
      <c r="B316" s="81"/>
      <c r="C316" s="195"/>
      <c r="D316" s="81"/>
      <c r="E316" s="81"/>
      <c r="F316" s="86"/>
      <c r="G316" s="197"/>
      <c r="H316" s="198"/>
    </row>
    <row r="317" spans="1:8" x14ac:dyDescent="0.2">
      <c r="A317" s="81"/>
      <c r="B317" s="81"/>
      <c r="C317" s="195"/>
      <c r="D317" s="81"/>
      <c r="E317" s="81"/>
      <c r="F317" s="86"/>
      <c r="G317" s="197"/>
      <c r="H317" s="198"/>
    </row>
    <row r="318" spans="1:8" x14ac:dyDescent="0.2">
      <c r="A318" s="81"/>
      <c r="B318" s="81"/>
      <c r="C318" s="195"/>
      <c r="D318" s="81"/>
      <c r="E318" s="81"/>
      <c r="F318" s="86"/>
      <c r="G318" s="197"/>
      <c r="H318" s="198"/>
    </row>
    <row r="319" spans="1:8" x14ac:dyDescent="0.2">
      <c r="A319" s="81"/>
      <c r="B319" s="81"/>
      <c r="C319" s="195"/>
      <c r="D319" s="81"/>
      <c r="E319" s="81"/>
      <c r="F319" s="86"/>
      <c r="G319" s="197"/>
      <c r="H319" s="198"/>
    </row>
    <row r="320" spans="1:8" x14ac:dyDescent="0.2">
      <c r="A320" s="81"/>
      <c r="B320" s="81"/>
      <c r="C320" s="195"/>
      <c r="D320" s="81"/>
      <c r="E320" s="81"/>
      <c r="F320" s="86"/>
      <c r="G320" s="197"/>
      <c r="H320" s="198"/>
    </row>
    <row r="321" spans="1:8" x14ac:dyDescent="0.2">
      <c r="A321" s="81"/>
      <c r="B321" s="81"/>
      <c r="C321" s="195"/>
      <c r="D321" s="81"/>
      <c r="E321" s="81"/>
      <c r="F321" s="86"/>
      <c r="G321" s="197"/>
      <c r="H321" s="198"/>
    </row>
    <row r="322" spans="1:8" x14ac:dyDescent="0.2">
      <c r="A322" s="81"/>
      <c r="B322" s="81"/>
      <c r="C322" s="195"/>
      <c r="D322" s="81"/>
      <c r="E322" s="81"/>
      <c r="F322" s="86"/>
      <c r="G322" s="197"/>
      <c r="H322" s="198"/>
    </row>
    <row r="323" spans="1:8" x14ac:dyDescent="0.2">
      <c r="A323" s="81"/>
      <c r="B323" s="81"/>
      <c r="C323" s="195"/>
      <c r="D323" s="81"/>
      <c r="E323" s="81"/>
      <c r="F323" s="86"/>
      <c r="G323" s="197"/>
      <c r="H323" s="198"/>
    </row>
    <row r="324" spans="1:8" x14ac:dyDescent="0.2">
      <c r="A324" s="81"/>
      <c r="B324" s="81"/>
      <c r="C324" s="195"/>
      <c r="D324" s="81"/>
      <c r="E324" s="81"/>
      <c r="F324" s="86"/>
      <c r="G324" s="197"/>
      <c r="H324" s="198"/>
    </row>
    <row r="325" spans="1:8" x14ac:dyDescent="0.2">
      <c r="A325" s="81"/>
      <c r="B325" s="81"/>
      <c r="C325" s="195"/>
      <c r="D325" s="81"/>
      <c r="E325" s="81"/>
      <c r="F325" s="86"/>
      <c r="G325" s="197"/>
      <c r="H325" s="198"/>
    </row>
    <row r="326" spans="1:8" x14ac:dyDescent="0.2">
      <c r="A326" s="81"/>
      <c r="B326" s="81"/>
      <c r="C326" s="195"/>
      <c r="D326" s="81"/>
      <c r="E326" s="81"/>
      <c r="F326" s="86"/>
      <c r="G326" s="197"/>
      <c r="H326" s="198"/>
    </row>
    <row r="327" spans="1:8" x14ac:dyDescent="0.2">
      <c r="A327" s="81"/>
      <c r="B327" s="81"/>
      <c r="C327" s="195"/>
      <c r="D327" s="81"/>
      <c r="E327" s="81"/>
      <c r="F327" s="86"/>
      <c r="G327" s="197"/>
      <c r="H327" s="198"/>
    </row>
    <row r="328" spans="1:8" x14ac:dyDescent="0.2">
      <c r="A328" s="81"/>
      <c r="B328" s="81"/>
      <c r="C328" s="195"/>
      <c r="D328" s="81"/>
      <c r="E328" s="81"/>
      <c r="F328" s="86"/>
      <c r="G328" s="197"/>
      <c r="H328" s="198"/>
    </row>
    <row r="329" spans="1:8" x14ac:dyDescent="0.2">
      <c r="A329" s="81"/>
      <c r="B329" s="81"/>
      <c r="C329" s="195"/>
      <c r="D329" s="81"/>
      <c r="E329" s="81"/>
      <c r="F329" s="86"/>
      <c r="G329" s="197"/>
      <c r="H329" s="198"/>
    </row>
    <row r="330" spans="1:8" x14ac:dyDescent="0.2">
      <c r="H330" s="193"/>
    </row>
    <row r="335" spans="1:8" x14ac:dyDescent="0.2">
      <c r="C335"/>
      <c r="D335"/>
    </row>
    <row r="336" spans="1:8" x14ac:dyDescent="0.2">
      <c r="C336"/>
      <c r="D336"/>
    </row>
    <row r="337" spans="1:4" x14ac:dyDescent="0.2">
      <c r="C337"/>
      <c r="D337"/>
    </row>
    <row r="338" spans="1:4" x14ac:dyDescent="0.2">
      <c r="C338"/>
      <c r="D338"/>
    </row>
    <row r="339" spans="1:4" x14ac:dyDescent="0.2">
      <c r="C339"/>
      <c r="D339"/>
    </row>
    <row r="340" spans="1:4" x14ac:dyDescent="0.2">
      <c r="C340"/>
      <c r="D340"/>
    </row>
    <row r="341" spans="1:4" x14ac:dyDescent="0.2">
      <c r="C341"/>
      <c r="D341"/>
    </row>
    <row r="342" spans="1:4" x14ac:dyDescent="0.2">
      <c r="C342"/>
      <c r="D342"/>
    </row>
    <row r="343" spans="1:4" x14ac:dyDescent="0.2">
      <c r="C343"/>
      <c r="D343"/>
    </row>
    <row r="344" spans="1:4" x14ac:dyDescent="0.2">
      <c r="C344"/>
      <c r="D344"/>
    </row>
    <row r="345" spans="1:4" x14ac:dyDescent="0.2">
      <c r="C345"/>
      <c r="D345"/>
    </row>
    <row r="346" spans="1:4" x14ac:dyDescent="0.2">
      <c r="C346"/>
      <c r="D346"/>
    </row>
    <row r="347" spans="1:4" x14ac:dyDescent="0.2">
      <c r="C347"/>
      <c r="D347"/>
    </row>
    <row r="348" spans="1:4" x14ac:dyDescent="0.2">
      <c r="C348"/>
      <c r="D348"/>
    </row>
    <row r="349" spans="1:4" x14ac:dyDescent="0.2">
      <c r="C349"/>
      <c r="D349"/>
    </row>
    <row r="350" spans="1:4" x14ac:dyDescent="0.2">
      <c r="C350"/>
      <c r="D350"/>
    </row>
    <row r="351" spans="1:4" x14ac:dyDescent="0.2">
      <c r="A351"/>
      <c r="B351"/>
      <c r="C351"/>
      <c r="D351"/>
    </row>
    <row r="352" spans="1:4" x14ac:dyDescent="0.2">
      <c r="A352"/>
      <c r="B352"/>
      <c r="C352"/>
      <c r="D352"/>
    </row>
    <row r="353" spans="1:7" x14ac:dyDescent="0.2">
      <c r="A353"/>
      <c r="B353"/>
      <c r="C353"/>
      <c r="D353"/>
    </row>
    <row r="354" spans="1:7" x14ac:dyDescent="0.2">
      <c r="A354"/>
      <c r="B354"/>
      <c r="C354"/>
      <c r="D354"/>
      <c r="F354"/>
      <c r="G354"/>
    </row>
    <row r="355" spans="1:7" x14ac:dyDescent="0.2">
      <c r="A355"/>
      <c r="B355"/>
      <c r="C355"/>
      <c r="D355"/>
    </row>
    <row r="356" spans="1:7" x14ac:dyDescent="0.2">
      <c r="A356"/>
      <c r="B356"/>
      <c r="C356"/>
      <c r="D356"/>
    </row>
    <row r="357" spans="1:7" x14ac:dyDescent="0.2">
      <c r="A357"/>
      <c r="B357"/>
      <c r="C357"/>
      <c r="D357"/>
    </row>
    <row r="358" spans="1:7" x14ac:dyDescent="0.2">
      <c r="A358"/>
      <c r="B358"/>
      <c r="C358"/>
      <c r="D358"/>
    </row>
    <row r="359" spans="1:7" x14ac:dyDescent="0.2">
      <c r="A359"/>
      <c r="B359"/>
      <c r="C359"/>
      <c r="D359"/>
    </row>
    <row r="360" spans="1:7" x14ac:dyDescent="0.2">
      <c r="A360"/>
      <c r="B360"/>
      <c r="C360"/>
      <c r="D360"/>
    </row>
    <row r="361" spans="1:7" x14ac:dyDescent="0.2">
      <c r="A361"/>
      <c r="B361"/>
      <c r="C361"/>
      <c r="D361"/>
    </row>
    <row r="362" spans="1:7" x14ac:dyDescent="0.2">
      <c r="A362"/>
      <c r="B362"/>
      <c r="C362"/>
      <c r="D362"/>
    </row>
    <row r="363" spans="1:7" x14ac:dyDescent="0.2">
      <c r="A363"/>
      <c r="B363"/>
      <c r="C363"/>
      <c r="D363"/>
    </row>
    <row r="364" spans="1:7" x14ac:dyDescent="0.2">
      <c r="A364"/>
      <c r="B364"/>
      <c r="C364"/>
      <c r="D364"/>
    </row>
    <row r="365" spans="1:7" x14ac:dyDescent="0.2">
      <c r="A365"/>
      <c r="B365"/>
      <c r="C365"/>
      <c r="D365"/>
    </row>
    <row r="366" spans="1:7" x14ac:dyDescent="0.2">
      <c r="A366"/>
      <c r="B366"/>
      <c r="C366"/>
      <c r="D366"/>
    </row>
    <row r="367" spans="1:7" x14ac:dyDescent="0.2">
      <c r="A367"/>
      <c r="B367"/>
      <c r="C367"/>
      <c r="D367"/>
    </row>
    <row r="368" spans="1:7" x14ac:dyDescent="0.2">
      <c r="A368"/>
      <c r="B368"/>
      <c r="C368"/>
      <c r="D368"/>
    </row>
    <row r="369" spans="1:4" x14ac:dyDescent="0.2">
      <c r="A369"/>
      <c r="B369"/>
      <c r="C369"/>
      <c r="D369"/>
    </row>
    <row r="370" spans="1:4" x14ac:dyDescent="0.2">
      <c r="A370"/>
      <c r="B370"/>
      <c r="C370"/>
      <c r="D370"/>
    </row>
    <row r="371" spans="1:4" x14ac:dyDescent="0.2">
      <c r="A371"/>
      <c r="B371"/>
      <c r="C371"/>
      <c r="D371"/>
    </row>
    <row r="372" spans="1:4" x14ac:dyDescent="0.2">
      <c r="A372"/>
      <c r="B372"/>
      <c r="C372"/>
      <c r="D372"/>
    </row>
    <row r="373" spans="1:4" x14ac:dyDescent="0.2">
      <c r="A373"/>
      <c r="B373"/>
      <c r="C373"/>
      <c r="D373"/>
    </row>
    <row r="374" spans="1:4" x14ac:dyDescent="0.2">
      <c r="A374"/>
      <c r="B374"/>
      <c r="C374"/>
      <c r="D374"/>
    </row>
    <row r="375" spans="1:4" x14ac:dyDescent="0.2">
      <c r="A375"/>
      <c r="B375"/>
      <c r="C375"/>
      <c r="D375"/>
    </row>
    <row r="376" spans="1:4" x14ac:dyDescent="0.2">
      <c r="A376"/>
      <c r="B376"/>
      <c r="C376"/>
      <c r="D376"/>
    </row>
    <row r="377" spans="1:4" x14ac:dyDescent="0.2">
      <c r="A377"/>
      <c r="B377"/>
      <c r="C377"/>
      <c r="D377"/>
    </row>
    <row r="378" spans="1:4" x14ac:dyDescent="0.2">
      <c r="A378"/>
      <c r="B378"/>
      <c r="C378"/>
      <c r="D378"/>
    </row>
    <row r="379" spans="1:4" x14ac:dyDescent="0.2">
      <c r="A379"/>
      <c r="B379"/>
      <c r="C379"/>
      <c r="D379"/>
    </row>
    <row r="380" spans="1:4" x14ac:dyDescent="0.2">
      <c r="A380"/>
      <c r="B380"/>
      <c r="C380"/>
      <c r="D380"/>
    </row>
    <row r="381" spans="1:4" x14ac:dyDescent="0.2">
      <c r="A381"/>
      <c r="B381"/>
      <c r="C381"/>
      <c r="D381"/>
    </row>
    <row r="382" spans="1:4" x14ac:dyDescent="0.2">
      <c r="A382"/>
      <c r="B382"/>
      <c r="C382"/>
      <c r="D382"/>
    </row>
    <row r="383" spans="1:4" x14ac:dyDescent="0.2">
      <c r="A383"/>
      <c r="B383"/>
      <c r="C383"/>
      <c r="D383"/>
    </row>
    <row r="384" spans="1:4" x14ac:dyDescent="0.2">
      <c r="A384"/>
      <c r="B384"/>
      <c r="C384"/>
      <c r="D384"/>
    </row>
    <row r="385" spans="1:4" x14ac:dyDescent="0.2">
      <c r="A385"/>
      <c r="B385"/>
      <c r="C385"/>
      <c r="D385"/>
    </row>
    <row r="386" spans="1:4" x14ac:dyDescent="0.2">
      <c r="A386"/>
      <c r="B386"/>
      <c r="C386"/>
      <c r="D386"/>
    </row>
    <row r="387" spans="1:4" x14ac:dyDescent="0.2">
      <c r="A387"/>
      <c r="B387"/>
      <c r="C387"/>
      <c r="D387"/>
    </row>
    <row r="388" spans="1:4" x14ac:dyDescent="0.2">
      <c r="A388"/>
      <c r="B388"/>
      <c r="C388"/>
      <c r="D388"/>
    </row>
    <row r="389" spans="1:4" x14ac:dyDescent="0.2">
      <c r="A389"/>
      <c r="B389"/>
      <c r="C389"/>
      <c r="D389"/>
    </row>
    <row r="390" spans="1:4" x14ac:dyDescent="0.2">
      <c r="A390"/>
      <c r="B390"/>
      <c r="C390"/>
      <c r="D390"/>
    </row>
    <row r="391" spans="1:4" x14ac:dyDescent="0.2">
      <c r="A391"/>
      <c r="B391"/>
      <c r="C391"/>
      <c r="D391"/>
    </row>
    <row r="392" spans="1:4" x14ac:dyDescent="0.2">
      <c r="A392"/>
      <c r="B392"/>
      <c r="C392"/>
      <c r="D392"/>
    </row>
    <row r="393" spans="1:4" x14ac:dyDescent="0.2">
      <c r="A393"/>
      <c r="B393"/>
      <c r="C393"/>
      <c r="D393"/>
    </row>
    <row r="394" spans="1:4" x14ac:dyDescent="0.2">
      <c r="A394"/>
      <c r="B394"/>
      <c r="C394"/>
      <c r="D394"/>
    </row>
    <row r="395" spans="1:4" x14ac:dyDescent="0.2">
      <c r="A395"/>
      <c r="B395"/>
      <c r="C395"/>
      <c r="D395"/>
    </row>
    <row r="396" spans="1:4" x14ac:dyDescent="0.2">
      <c r="A396"/>
      <c r="B396"/>
      <c r="C396"/>
      <c r="D396"/>
    </row>
    <row r="397" spans="1:4" x14ac:dyDescent="0.2">
      <c r="A397"/>
      <c r="B397"/>
      <c r="C397"/>
      <c r="D397"/>
    </row>
    <row r="398" spans="1:4" x14ac:dyDescent="0.2">
      <c r="A398"/>
      <c r="B398"/>
      <c r="C398"/>
      <c r="D398"/>
    </row>
    <row r="399" spans="1:4" x14ac:dyDescent="0.2">
      <c r="A399"/>
      <c r="B399"/>
      <c r="C399"/>
      <c r="D399"/>
    </row>
    <row r="400" spans="1:4" x14ac:dyDescent="0.2">
      <c r="A400"/>
      <c r="B400"/>
      <c r="C400"/>
      <c r="D400"/>
    </row>
    <row r="401" spans="1:4" x14ac:dyDescent="0.2">
      <c r="A401"/>
      <c r="B401"/>
      <c r="C401"/>
      <c r="D401"/>
    </row>
    <row r="402" spans="1:4" x14ac:dyDescent="0.2">
      <c r="A402"/>
      <c r="B402"/>
      <c r="C402"/>
      <c r="D402"/>
    </row>
    <row r="403" spans="1:4" x14ac:dyDescent="0.2">
      <c r="A403"/>
      <c r="B403"/>
      <c r="C403"/>
      <c r="D403"/>
    </row>
    <row r="404" spans="1:4" x14ac:dyDescent="0.2">
      <c r="A404"/>
      <c r="B404"/>
      <c r="C404"/>
      <c r="D404"/>
    </row>
    <row r="405" spans="1:4" x14ac:dyDescent="0.2">
      <c r="A405"/>
      <c r="B405"/>
      <c r="C405"/>
      <c r="D405"/>
    </row>
    <row r="406" spans="1:4" x14ac:dyDescent="0.2">
      <c r="A406"/>
      <c r="B406"/>
      <c r="C406"/>
      <c r="D406"/>
    </row>
    <row r="407" spans="1:4" x14ac:dyDescent="0.2">
      <c r="A407"/>
      <c r="B407"/>
      <c r="C407"/>
      <c r="D407"/>
    </row>
    <row r="408" spans="1:4" x14ac:dyDescent="0.2">
      <c r="A408"/>
      <c r="B408"/>
      <c r="C408"/>
      <c r="D408"/>
    </row>
    <row r="409" spans="1:4" x14ac:dyDescent="0.2">
      <c r="A409"/>
      <c r="B409"/>
      <c r="C409"/>
      <c r="D409"/>
    </row>
    <row r="410" spans="1:4" x14ac:dyDescent="0.2">
      <c r="A410"/>
      <c r="B410"/>
      <c r="C410"/>
      <c r="D410"/>
    </row>
    <row r="411" spans="1:4" x14ac:dyDescent="0.2">
      <c r="A411"/>
      <c r="B411"/>
      <c r="C411"/>
      <c r="D411"/>
    </row>
    <row r="412" spans="1:4" x14ac:dyDescent="0.2">
      <c r="A412"/>
      <c r="B412"/>
      <c r="C412"/>
      <c r="D412"/>
    </row>
    <row r="413" spans="1:4" x14ac:dyDescent="0.2">
      <c r="A413"/>
      <c r="B413"/>
      <c r="C413"/>
      <c r="D413"/>
    </row>
    <row r="414" spans="1:4" x14ac:dyDescent="0.2">
      <c r="A414"/>
      <c r="B414"/>
      <c r="C414"/>
      <c r="D414"/>
    </row>
    <row r="415" spans="1:4" x14ac:dyDescent="0.2">
      <c r="A415"/>
      <c r="B415"/>
      <c r="C415"/>
      <c r="D415"/>
    </row>
    <row r="416" spans="1:4" x14ac:dyDescent="0.2">
      <c r="A416"/>
      <c r="B416"/>
      <c r="C416"/>
      <c r="D416"/>
    </row>
    <row r="417" spans="1:4" x14ac:dyDescent="0.2">
      <c r="A417"/>
      <c r="B417"/>
      <c r="C417"/>
      <c r="D417"/>
    </row>
    <row r="418" spans="1:4" x14ac:dyDescent="0.2">
      <c r="A418"/>
      <c r="B418"/>
      <c r="C418"/>
      <c r="D418"/>
    </row>
    <row r="419" spans="1:4" x14ac:dyDescent="0.2">
      <c r="A419"/>
      <c r="B419"/>
      <c r="C419"/>
      <c r="D419"/>
    </row>
    <row r="420" spans="1:4" x14ac:dyDescent="0.2">
      <c r="A420"/>
      <c r="B420"/>
      <c r="C420"/>
      <c r="D420"/>
    </row>
    <row r="421" spans="1:4" x14ac:dyDescent="0.2">
      <c r="A421"/>
      <c r="B421"/>
      <c r="C421"/>
      <c r="D421"/>
    </row>
    <row r="422" spans="1:4" x14ac:dyDescent="0.2">
      <c r="A422"/>
      <c r="B422"/>
      <c r="C422"/>
      <c r="D422"/>
    </row>
    <row r="423" spans="1:4" x14ac:dyDescent="0.2">
      <c r="A423"/>
      <c r="B423"/>
      <c r="C423"/>
      <c r="D423"/>
    </row>
    <row r="424" spans="1:4" x14ac:dyDescent="0.2">
      <c r="A424"/>
      <c r="B424"/>
      <c r="C424"/>
      <c r="D424"/>
    </row>
    <row r="425" spans="1:4" x14ac:dyDescent="0.2">
      <c r="A425"/>
      <c r="B425"/>
      <c r="C425"/>
      <c r="D425"/>
    </row>
    <row r="426" spans="1:4" x14ac:dyDescent="0.2">
      <c r="A426"/>
      <c r="B426"/>
      <c r="C426"/>
      <c r="D426"/>
    </row>
    <row r="427" spans="1:4" x14ac:dyDescent="0.2">
      <c r="A427"/>
      <c r="B427"/>
      <c r="C427"/>
      <c r="D427"/>
    </row>
    <row r="428" spans="1:4" x14ac:dyDescent="0.2">
      <c r="A428"/>
      <c r="B428"/>
      <c r="C428"/>
      <c r="D428"/>
    </row>
    <row r="429" spans="1:4" x14ac:dyDescent="0.2">
      <c r="A429"/>
      <c r="B429"/>
      <c r="C429"/>
      <c r="D429"/>
    </row>
    <row r="430" spans="1:4" x14ac:dyDescent="0.2">
      <c r="A430"/>
      <c r="B430"/>
      <c r="C430"/>
      <c r="D430"/>
    </row>
    <row r="431" spans="1:4" x14ac:dyDescent="0.2">
      <c r="A431"/>
      <c r="B431"/>
      <c r="C431"/>
      <c r="D431"/>
    </row>
    <row r="432" spans="1:4" x14ac:dyDescent="0.2">
      <c r="A432"/>
      <c r="B432"/>
      <c r="C432"/>
      <c r="D432"/>
    </row>
    <row r="433" spans="1:4" x14ac:dyDescent="0.2">
      <c r="A433"/>
      <c r="B433"/>
      <c r="C433"/>
      <c r="D433"/>
    </row>
    <row r="434" spans="1:4" x14ac:dyDescent="0.2">
      <c r="A434"/>
      <c r="B434"/>
      <c r="C434"/>
      <c r="D434"/>
    </row>
    <row r="435" spans="1:4" x14ac:dyDescent="0.2">
      <c r="A435"/>
      <c r="B435"/>
      <c r="C435"/>
      <c r="D435"/>
    </row>
    <row r="436" spans="1:4" x14ac:dyDescent="0.2">
      <c r="A436"/>
      <c r="B436"/>
      <c r="C436"/>
      <c r="D436"/>
    </row>
    <row r="437" spans="1:4" x14ac:dyDescent="0.2">
      <c r="A437"/>
      <c r="B437"/>
      <c r="C437"/>
      <c r="D437"/>
    </row>
    <row r="438" spans="1:4" x14ac:dyDescent="0.2">
      <c r="A438"/>
      <c r="B438"/>
      <c r="C438"/>
      <c r="D438"/>
    </row>
    <row r="439" spans="1:4" x14ac:dyDescent="0.2">
      <c r="A439"/>
      <c r="B439"/>
      <c r="C439"/>
      <c r="D439"/>
    </row>
    <row r="440" spans="1:4" x14ac:dyDescent="0.2">
      <c r="A440"/>
      <c r="B440"/>
      <c r="C440"/>
      <c r="D440"/>
    </row>
    <row r="441" spans="1:4" x14ac:dyDescent="0.2">
      <c r="A441"/>
      <c r="B441"/>
      <c r="C441"/>
      <c r="D441"/>
    </row>
    <row r="442" spans="1:4" x14ac:dyDescent="0.2">
      <c r="A442"/>
      <c r="B442"/>
      <c r="C442"/>
      <c r="D442"/>
    </row>
    <row r="443" spans="1:4" x14ac:dyDescent="0.2">
      <c r="A443"/>
      <c r="B443"/>
      <c r="C443"/>
      <c r="D443"/>
    </row>
    <row r="444" spans="1:4" x14ac:dyDescent="0.2">
      <c r="A444"/>
      <c r="B444"/>
      <c r="C444"/>
      <c r="D444"/>
    </row>
    <row r="445" spans="1:4" x14ac:dyDescent="0.2">
      <c r="A445"/>
      <c r="B445"/>
      <c r="C445"/>
      <c r="D445"/>
    </row>
    <row r="446" spans="1:4" x14ac:dyDescent="0.2">
      <c r="A446"/>
      <c r="B446"/>
      <c r="C446"/>
      <c r="D446"/>
    </row>
    <row r="447" spans="1:4" x14ac:dyDescent="0.2">
      <c r="A447"/>
      <c r="B447"/>
      <c r="C447"/>
      <c r="D447"/>
    </row>
    <row r="448" spans="1:4" x14ac:dyDescent="0.2">
      <c r="A448"/>
      <c r="B448"/>
      <c r="C448"/>
      <c r="D448"/>
    </row>
    <row r="449" spans="1:4" x14ac:dyDescent="0.2">
      <c r="A449"/>
      <c r="B449"/>
      <c r="C449"/>
      <c r="D449"/>
    </row>
    <row r="450" spans="1:4" x14ac:dyDescent="0.2">
      <c r="A450"/>
      <c r="B450"/>
      <c r="C450"/>
      <c r="D450"/>
    </row>
    <row r="451" spans="1:4" x14ac:dyDescent="0.2">
      <c r="A451"/>
      <c r="B451"/>
      <c r="C451"/>
      <c r="D451"/>
    </row>
    <row r="452" spans="1:4" x14ac:dyDescent="0.2">
      <c r="A452"/>
      <c r="B452"/>
      <c r="C452"/>
      <c r="D452"/>
    </row>
    <row r="453" spans="1:4" x14ac:dyDescent="0.2">
      <c r="A453"/>
      <c r="B453"/>
      <c r="C453"/>
      <c r="D453"/>
    </row>
    <row r="454" spans="1:4" x14ac:dyDescent="0.2">
      <c r="A454"/>
      <c r="B454"/>
      <c r="C454"/>
      <c r="D454"/>
    </row>
    <row r="455" spans="1:4" x14ac:dyDescent="0.2">
      <c r="A455"/>
      <c r="B455"/>
      <c r="C455"/>
      <c r="D455"/>
    </row>
    <row r="456" spans="1:4" x14ac:dyDescent="0.2">
      <c r="A456"/>
      <c r="B456"/>
      <c r="C456"/>
      <c r="D456"/>
    </row>
    <row r="457" spans="1:4" x14ac:dyDescent="0.2">
      <c r="A457"/>
      <c r="B457"/>
      <c r="C457"/>
      <c r="D457"/>
    </row>
    <row r="458" spans="1:4" x14ac:dyDescent="0.2">
      <c r="A458"/>
      <c r="B458"/>
      <c r="C458"/>
      <c r="D458"/>
    </row>
    <row r="459" spans="1:4" x14ac:dyDescent="0.2">
      <c r="A459"/>
      <c r="B459"/>
      <c r="C459"/>
      <c r="D459"/>
    </row>
    <row r="460" spans="1:4" x14ac:dyDescent="0.2">
      <c r="A460"/>
      <c r="B460"/>
      <c r="C460"/>
      <c r="D460"/>
    </row>
  </sheetData>
  <pageMargins left="0.16" right="0.16" top="0.5" bottom="0.37" header="0.51181102362204722" footer="0.51181102362204722"/>
  <pageSetup paperSize="9" scale="9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9"/>
  <sheetViews>
    <sheetView zoomScaleNormal="100" workbookViewId="0">
      <selection activeCell="L25" sqref="L25"/>
    </sheetView>
  </sheetViews>
  <sheetFormatPr baseColWidth="10" defaultColWidth="11.42578125" defaultRowHeight="12.75" x14ac:dyDescent="0.2"/>
  <cols>
    <col min="1" max="1" width="8" style="5" customWidth="1"/>
    <col min="2" max="2" width="18" style="5" customWidth="1"/>
    <col min="3" max="3" width="15.28515625" style="5" customWidth="1"/>
    <col min="4" max="4" width="23.42578125" style="5" customWidth="1"/>
    <col min="5" max="5" width="9.42578125" style="95" customWidth="1"/>
    <col min="6" max="6" width="20.28515625" style="6" customWidth="1"/>
    <col min="7" max="7" width="9.28515625" style="25" customWidth="1"/>
    <col min="8" max="8" width="26" style="6" customWidth="1"/>
    <col min="9" max="10" width="11.28515625" style="6" customWidth="1"/>
    <col min="11" max="11" width="17.42578125" style="6" customWidth="1"/>
    <col min="12" max="12" width="6.140625" style="25" customWidth="1"/>
    <col min="13" max="16384" width="11.42578125" style="5"/>
  </cols>
  <sheetData>
    <row r="1" spans="1:14" x14ac:dyDescent="0.2">
      <c r="A1" s="94" t="s">
        <v>29</v>
      </c>
      <c r="B1" s="83" t="s">
        <v>78</v>
      </c>
      <c r="C1" s="83" t="s">
        <v>79</v>
      </c>
      <c r="D1" s="81" t="s">
        <v>80</v>
      </c>
      <c r="E1" s="94" t="s">
        <v>82</v>
      </c>
      <c r="F1" s="84" t="s">
        <v>83</v>
      </c>
      <c r="G1" s="85" t="s">
        <v>90</v>
      </c>
      <c r="H1" s="86" t="s">
        <v>85</v>
      </c>
    </row>
    <row r="2" spans="1:14" x14ac:dyDescent="0.2">
      <c r="A2" s="206"/>
      <c r="B2" s="195"/>
      <c r="C2" s="195"/>
      <c r="D2" s="81"/>
      <c r="E2" s="94"/>
      <c r="F2" s="196"/>
      <c r="G2" s="197"/>
      <c r="H2" s="86"/>
      <c r="I2" s="91"/>
      <c r="J2" s="91"/>
      <c r="K2" s="5" t="s">
        <v>138</v>
      </c>
      <c r="L2" s="93">
        <f t="shared" ref="L2:L10" si="0">SUMIF(H:H,K2,G:G)</f>
        <v>0</v>
      </c>
    </row>
    <row r="3" spans="1:14" x14ac:dyDescent="0.2">
      <c r="A3" s="206"/>
      <c r="B3" s="195"/>
      <c r="C3" s="195"/>
      <c r="D3" s="81"/>
      <c r="E3" s="94"/>
      <c r="F3" s="196"/>
      <c r="G3" s="197"/>
      <c r="H3" s="86"/>
      <c r="K3" s="5" t="s">
        <v>92</v>
      </c>
      <c r="L3" s="93">
        <f t="shared" si="0"/>
        <v>0</v>
      </c>
    </row>
    <row r="4" spans="1:14" x14ac:dyDescent="0.2">
      <c r="A4" s="206"/>
      <c r="B4" s="195"/>
      <c r="C4" s="195"/>
      <c r="D4" s="81"/>
      <c r="E4" s="94"/>
      <c r="F4" s="196"/>
      <c r="G4" s="197"/>
      <c r="H4" s="86"/>
      <c r="K4" s="5" t="s">
        <v>87</v>
      </c>
      <c r="L4" s="93">
        <f t="shared" si="0"/>
        <v>0</v>
      </c>
    </row>
    <row r="5" spans="1:14" x14ac:dyDescent="0.2">
      <c r="A5" s="206"/>
      <c r="B5" s="195"/>
      <c r="C5" s="195"/>
      <c r="D5" s="81"/>
      <c r="E5" s="94"/>
      <c r="F5" s="196"/>
      <c r="G5" s="197"/>
      <c r="H5" s="86"/>
      <c r="K5" s="5" t="s">
        <v>89</v>
      </c>
      <c r="L5" s="93">
        <f t="shared" si="0"/>
        <v>0</v>
      </c>
    </row>
    <row r="6" spans="1:14" x14ac:dyDescent="0.2">
      <c r="A6" s="206"/>
      <c r="B6" s="195"/>
      <c r="C6" s="195"/>
      <c r="D6" s="81"/>
      <c r="E6" s="94"/>
      <c r="F6" s="196"/>
      <c r="G6" s="197"/>
      <c r="H6" s="86"/>
      <c r="K6" s="5" t="s">
        <v>88</v>
      </c>
      <c r="L6" s="93">
        <f t="shared" si="0"/>
        <v>0</v>
      </c>
    </row>
    <row r="7" spans="1:14" x14ac:dyDescent="0.2">
      <c r="A7" s="206"/>
      <c r="B7" s="195"/>
      <c r="C7" s="195"/>
      <c r="D7" s="81"/>
      <c r="E7" s="94"/>
      <c r="F7" s="196"/>
      <c r="G7" s="197"/>
      <c r="H7" s="86"/>
      <c r="K7" s="5" t="s">
        <v>135</v>
      </c>
      <c r="L7" s="93">
        <f t="shared" si="0"/>
        <v>0</v>
      </c>
    </row>
    <row r="8" spans="1:14" x14ac:dyDescent="0.2">
      <c r="A8" s="206"/>
      <c r="B8" s="195"/>
      <c r="C8" s="195"/>
      <c r="D8" s="81"/>
      <c r="E8" s="94"/>
      <c r="F8" s="196"/>
      <c r="G8" s="197"/>
      <c r="H8" s="86"/>
      <c r="K8" s="6" t="s">
        <v>141</v>
      </c>
      <c r="L8" s="93">
        <f t="shared" si="0"/>
        <v>0</v>
      </c>
    </row>
    <row r="9" spans="1:14" x14ac:dyDescent="0.2">
      <c r="A9" s="206"/>
      <c r="B9" s="195"/>
      <c r="C9" s="195"/>
      <c r="D9" s="81"/>
      <c r="E9" s="94"/>
      <c r="F9" s="196"/>
      <c r="G9" s="197"/>
      <c r="H9" s="86"/>
      <c r="K9" s="6" t="s">
        <v>150</v>
      </c>
      <c r="L9" s="93">
        <f t="shared" si="0"/>
        <v>0</v>
      </c>
    </row>
    <row r="10" spans="1:14" x14ac:dyDescent="0.2">
      <c r="A10" s="206"/>
      <c r="B10" s="195"/>
      <c r="C10" s="195"/>
      <c r="D10" s="81"/>
      <c r="E10" s="94"/>
      <c r="F10" s="196"/>
      <c r="G10" s="197"/>
      <c r="H10" s="86"/>
      <c r="K10" s="6" t="s">
        <v>222</v>
      </c>
      <c r="L10" s="25">
        <f t="shared" si="0"/>
        <v>0</v>
      </c>
    </row>
    <row r="11" spans="1:14" x14ac:dyDescent="0.2">
      <c r="A11" s="206"/>
      <c r="B11" s="195"/>
      <c r="C11" s="195"/>
      <c r="D11" s="81"/>
      <c r="E11" s="94"/>
      <c r="F11" s="196"/>
      <c r="G11" s="197"/>
      <c r="H11" s="86"/>
    </row>
    <row r="12" spans="1:14" x14ac:dyDescent="0.2">
      <c r="A12" s="206"/>
      <c r="B12" s="195"/>
      <c r="C12" s="195"/>
      <c r="D12" s="81"/>
      <c r="E12" s="94"/>
      <c r="F12" s="196"/>
      <c r="G12" s="197"/>
      <c r="H12" s="86"/>
    </row>
    <row r="13" spans="1:14" x14ac:dyDescent="0.2">
      <c r="A13" s="206"/>
      <c r="B13" s="195"/>
      <c r="C13" s="195"/>
      <c r="D13" s="81"/>
      <c r="E13" s="94"/>
      <c r="F13" s="196"/>
      <c r="G13" s="197"/>
      <c r="H13" s="86"/>
    </row>
    <row r="14" spans="1:14" x14ac:dyDescent="0.2">
      <c r="A14" s="206"/>
      <c r="B14" s="195"/>
      <c r="C14" s="195"/>
      <c r="D14" s="81"/>
      <c r="E14" s="94"/>
      <c r="F14" s="196"/>
      <c r="G14" s="197"/>
      <c r="H14" s="86"/>
    </row>
    <row r="15" spans="1:14" x14ac:dyDescent="0.2">
      <c r="A15" s="206"/>
      <c r="B15" s="195"/>
      <c r="C15" s="195"/>
      <c r="D15" s="81"/>
      <c r="E15" s="94"/>
      <c r="F15" s="196"/>
      <c r="G15" s="197"/>
      <c r="H15" s="86"/>
      <c r="N15" s="224" t="s">
        <v>256</v>
      </c>
    </row>
    <row r="16" spans="1:14" x14ac:dyDescent="0.2">
      <c r="A16" s="206"/>
      <c r="B16" s="195"/>
      <c r="C16" s="195"/>
      <c r="D16" s="81"/>
      <c r="E16" s="94"/>
      <c r="F16" s="196"/>
      <c r="G16" s="197"/>
      <c r="H16" s="86"/>
      <c r="K16" s="5"/>
    </row>
    <row r="17" spans="1:12" x14ac:dyDescent="0.2">
      <c r="A17" s="206"/>
      <c r="B17" s="195"/>
      <c r="C17" s="195"/>
      <c r="D17" s="81"/>
      <c r="E17" s="94"/>
      <c r="F17" s="196"/>
      <c r="G17" s="197"/>
      <c r="H17" s="86"/>
      <c r="K17" s="203" t="s">
        <v>91</v>
      </c>
      <c r="L17" s="205"/>
    </row>
    <row r="18" spans="1:12" x14ac:dyDescent="0.2">
      <c r="A18" s="206"/>
      <c r="B18" s="195"/>
      <c r="C18" s="195"/>
      <c r="D18" s="81"/>
      <c r="E18" s="94"/>
      <c r="F18" s="196"/>
      <c r="G18" s="197"/>
      <c r="H18" s="86"/>
      <c r="K18" s="203" t="s">
        <v>85</v>
      </c>
      <c r="L18" t="s">
        <v>102</v>
      </c>
    </row>
    <row r="19" spans="1:12" x14ac:dyDescent="0.2">
      <c r="A19" s="206"/>
      <c r="B19" s="195"/>
      <c r="C19" s="195"/>
      <c r="D19" s="81"/>
      <c r="E19" s="94"/>
      <c r="F19" s="196"/>
      <c r="G19" s="197"/>
      <c r="H19" s="86"/>
      <c r="K19" t="s">
        <v>235</v>
      </c>
      <c r="L19" s="205"/>
    </row>
    <row r="20" spans="1:12" x14ac:dyDescent="0.2">
      <c r="A20" s="206"/>
      <c r="B20" s="195"/>
      <c r="C20" s="195"/>
      <c r="D20" s="81"/>
      <c r="E20" s="94"/>
      <c r="F20" s="196"/>
      <c r="G20" s="197"/>
      <c r="H20" s="86"/>
      <c r="K20" t="s">
        <v>95</v>
      </c>
      <c r="L20" s="205"/>
    </row>
    <row r="21" spans="1:12" x14ac:dyDescent="0.2">
      <c r="A21" s="206"/>
      <c r="B21" s="195"/>
      <c r="C21" s="195"/>
      <c r="D21" s="81"/>
      <c r="E21" s="94"/>
      <c r="F21" s="196"/>
      <c r="G21" s="197"/>
      <c r="H21" s="86"/>
      <c r="K21"/>
      <c r="L21"/>
    </row>
    <row r="22" spans="1:12" x14ac:dyDescent="0.2">
      <c r="A22" s="206"/>
      <c r="B22" s="195"/>
      <c r="C22" s="195"/>
      <c r="D22" s="81"/>
      <c r="E22" s="94"/>
      <c r="F22" s="196"/>
      <c r="G22" s="197"/>
      <c r="H22" s="86"/>
      <c r="K22"/>
      <c r="L22"/>
    </row>
    <row r="23" spans="1:12" x14ac:dyDescent="0.2">
      <c r="A23" s="206"/>
      <c r="B23" s="195"/>
      <c r="C23" s="195"/>
      <c r="D23" s="81"/>
      <c r="E23" s="94"/>
      <c r="F23" s="196"/>
      <c r="G23" s="197"/>
      <c r="H23" s="86"/>
      <c r="K23"/>
      <c r="L23"/>
    </row>
    <row r="24" spans="1:12" x14ac:dyDescent="0.2">
      <c r="A24" s="206"/>
      <c r="B24" s="195"/>
      <c r="C24" s="195"/>
      <c r="D24" s="81"/>
      <c r="E24" s="94"/>
      <c r="F24" s="196"/>
      <c r="G24" s="197"/>
      <c r="H24" s="86"/>
      <c r="K24"/>
      <c r="L24"/>
    </row>
    <row r="25" spans="1:12" x14ac:dyDescent="0.2">
      <c r="A25" s="206"/>
      <c r="B25" s="195"/>
      <c r="C25" s="195"/>
      <c r="D25" s="81"/>
      <c r="E25" s="94"/>
      <c r="F25" s="196"/>
      <c r="G25" s="197"/>
      <c r="H25" s="86"/>
      <c r="K25"/>
      <c r="L25"/>
    </row>
    <row r="26" spans="1:12" x14ac:dyDescent="0.2">
      <c r="A26" s="206"/>
      <c r="B26" s="195"/>
      <c r="C26" s="195"/>
      <c r="D26" s="81"/>
      <c r="E26" s="94"/>
      <c r="F26" s="196"/>
      <c r="G26" s="197"/>
      <c r="H26" s="86"/>
      <c r="K26"/>
      <c r="L26"/>
    </row>
    <row r="27" spans="1:12" x14ac:dyDescent="0.2">
      <c r="A27" s="206"/>
      <c r="B27" s="195"/>
      <c r="C27" s="195"/>
      <c r="D27" s="81"/>
      <c r="E27" s="94"/>
      <c r="F27" s="196"/>
      <c r="G27" s="197"/>
      <c r="H27" s="86"/>
      <c r="K27"/>
      <c r="L27"/>
    </row>
    <row r="28" spans="1:12" x14ac:dyDescent="0.2">
      <c r="A28" s="206"/>
      <c r="B28" s="195"/>
      <c r="C28" s="195"/>
      <c r="D28" s="81"/>
      <c r="E28" s="94"/>
      <c r="F28" s="196"/>
      <c r="G28" s="197"/>
      <c r="H28" s="86"/>
      <c r="K28"/>
      <c r="L28"/>
    </row>
    <row r="29" spans="1:12" x14ac:dyDescent="0.2">
      <c r="A29" s="206"/>
      <c r="B29" s="195"/>
      <c r="C29" s="195"/>
      <c r="D29" s="81"/>
      <c r="E29" s="94"/>
      <c r="F29" s="196"/>
      <c r="G29" s="197"/>
      <c r="H29" s="86"/>
    </row>
    <row r="30" spans="1:12" x14ac:dyDescent="0.2">
      <c r="A30" s="206"/>
      <c r="B30" s="195"/>
      <c r="C30" s="195"/>
      <c r="D30" s="81"/>
      <c r="E30" s="94"/>
      <c r="F30" s="196"/>
      <c r="G30" s="197"/>
      <c r="H30" s="86"/>
    </row>
    <row r="31" spans="1:12" x14ac:dyDescent="0.2">
      <c r="A31" s="206"/>
      <c r="B31" s="195"/>
      <c r="C31" s="195"/>
      <c r="D31" s="81"/>
      <c r="E31" s="94"/>
      <c r="F31" s="196"/>
      <c r="G31" s="197"/>
      <c r="H31" s="86"/>
    </row>
    <row r="32" spans="1:12" x14ac:dyDescent="0.2">
      <c r="A32" s="206"/>
      <c r="B32" s="195"/>
      <c r="C32" s="195"/>
      <c r="D32" s="81"/>
      <c r="E32" s="94"/>
      <c r="F32" s="196"/>
      <c r="G32" s="197"/>
      <c r="H32" s="86"/>
    </row>
    <row r="33" spans="1:8" x14ac:dyDescent="0.2">
      <c r="A33" s="206"/>
      <c r="B33" s="195"/>
      <c r="C33" s="195"/>
      <c r="D33" s="81"/>
      <c r="E33" s="94"/>
      <c r="F33" s="196"/>
      <c r="G33" s="197"/>
      <c r="H33" s="86"/>
    </row>
    <row r="34" spans="1:8" x14ac:dyDescent="0.2">
      <c r="A34" s="206"/>
      <c r="B34" s="195"/>
      <c r="C34" s="195"/>
      <c r="D34" s="81"/>
      <c r="E34" s="94"/>
      <c r="F34" s="196"/>
      <c r="G34" s="197"/>
      <c r="H34" s="86"/>
    </row>
    <row r="35" spans="1:8" x14ac:dyDescent="0.2">
      <c r="A35" s="206"/>
      <c r="B35" s="195"/>
      <c r="C35" s="195"/>
      <c r="D35" s="81"/>
      <c r="E35" s="94"/>
      <c r="F35" s="196"/>
      <c r="G35" s="197"/>
      <c r="H35" s="86"/>
    </row>
    <row r="36" spans="1:8" x14ac:dyDescent="0.2">
      <c r="A36" s="206"/>
      <c r="B36" s="195"/>
      <c r="C36" s="195"/>
      <c r="D36" s="81"/>
      <c r="E36" s="94"/>
      <c r="F36" s="196"/>
      <c r="G36" s="197"/>
      <c r="H36" s="86"/>
    </row>
    <row r="37" spans="1:8" x14ac:dyDescent="0.2">
      <c r="A37" s="206"/>
      <c r="B37" s="195"/>
      <c r="C37" s="195"/>
      <c r="D37" s="81"/>
      <c r="E37" s="94"/>
      <c r="F37" s="196"/>
      <c r="G37" s="197"/>
      <c r="H37" s="86"/>
    </row>
    <row r="38" spans="1:8" x14ac:dyDescent="0.2">
      <c r="A38" s="206"/>
      <c r="B38" s="195"/>
      <c r="C38" s="195"/>
      <c r="D38" s="81"/>
      <c r="E38" s="94"/>
      <c r="F38" s="196"/>
      <c r="G38" s="197"/>
      <c r="H38" s="86"/>
    </row>
    <row r="39" spans="1:8" x14ac:dyDescent="0.2">
      <c r="A39" s="206"/>
      <c r="B39" s="195"/>
      <c r="C39" s="195"/>
      <c r="D39" s="81"/>
      <c r="E39" s="94"/>
      <c r="F39" s="196"/>
      <c r="G39" s="197"/>
      <c r="H39" s="86"/>
    </row>
    <row r="40" spans="1:8" x14ac:dyDescent="0.2">
      <c r="A40" s="206"/>
      <c r="B40" s="195"/>
      <c r="C40" s="195"/>
      <c r="D40" s="81"/>
      <c r="E40" s="94"/>
      <c r="F40" s="196"/>
      <c r="G40" s="197"/>
      <c r="H40" s="86"/>
    </row>
    <row r="41" spans="1:8" x14ac:dyDescent="0.2">
      <c r="A41" s="206"/>
      <c r="B41" s="195"/>
      <c r="C41" s="195"/>
      <c r="D41" s="81"/>
      <c r="E41" s="94"/>
      <c r="F41" s="196"/>
      <c r="G41" s="197"/>
      <c r="H41" s="86"/>
    </row>
    <row r="42" spans="1:8" x14ac:dyDescent="0.2">
      <c r="A42" s="206"/>
      <c r="B42" s="195"/>
      <c r="C42" s="195"/>
      <c r="D42" s="81"/>
      <c r="E42" s="94"/>
      <c r="F42" s="196"/>
      <c r="G42" s="197"/>
      <c r="H42" s="86"/>
    </row>
    <row r="43" spans="1:8" x14ac:dyDescent="0.2">
      <c r="A43" s="206"/>
      <c r="B43" s="195"/>
      <c r="C43" s="195"/>
      <c r="D43" s="81"/>
      <c r="E43" s="94"/>
      <c r="F43" s="196"/>
      <c r="G43" s="197"/>
      <c r="H43" s="86"/>
    </row>
    <row r="44" spans="1:8" x14ac:dyDescent="0.2">
      <c r="A44" s="206"/>
      <c r="B44" s="195"/>
      <c r="C44" s="195"/>
      <c r="D44" s="81"/>
      <c r="E44" s="94"/>
      <c r="F44" s="196"/>
      <c r="G44" s="197"/>
      <c r="H44" s="86"/>
    </row>
    <row r="45" spans="1:8" x14ac:dyDescent="0.2">
      <c r="A45" s="206"/>
      <c r="B45" s="195"/>
      <c r="C45" s="195"/>
      <c r="D45" s="81"/>
      <c r="E45" s="94"/>
      <c r="F45" s="196"/>
      <c r="G45" s="197"/>
      <c r="H45" s="86"/>
    </row>
    <row r="46" spans="1:8" x14ac:dyDescent="0.2">
      <c r="A46" s="206"/>
      <c r="B46" s="195"/>
      <c r="C46" s="195"/>
      <c r="D46" s="81"/>
      <c r="E46" s="94"/>
      <c r="F46" s="196"/>
      <c r="G46" s="197"/>
      <c r="H46" s="86"/>
    </row>
    <row r="47" spans="1:8" x14ac:dyDescent="0.2">
      <c r="A47" s="206"/>
      <c r="B47" s="195"/>
      <c r="C47" s="195"/>
      <c r="D47" s="81"/>
      <c r="E47" s="94"/>
      <c r="F47" s="196"/>
      <c r="G47" s="197"/>
      <c r="H47" s="86"/>
    </row>
    <row r="48" spans="1:8" x14ac:dyDescent="0.2">
      <c r="A48" s="206"/>
      <c r="B48" s="195"/>
      <c r="C48" s="195"/>
      <c r="D48" s="81"/>
      <c r="E48" s="94"/>
      <c r="F48" s="196"/>
      <c r="G48" s="197"/>
      <c r="H48" s="86"/>
    </row>
    <row r="49" spans="1:8" x14ac:dyDescent="0.2">
      <c r="A49" s="206"/>
      <c r="B49" s="195"/>
      <c r="C49" s="195"/>
      <c r="D49" s="81"/>
      <c r="E49" s="94"/>
      <c r="F49" s="196"/>
      <c r="G49" s="197"/>
      <c r="H49" s="86"/>
    </row>
    <row r="50" spans="1:8" x14ac:dyDescent="0.2">
      <c r="A50" s="206"/>
      <c r="B50" s="195"/>
      <c r="C50" s="195"/>
      <c r="D50" s="81"/>
      <c r="E50" s="94"/>
      <c r="F50" s="196"/>
      <c r="G50" s="197"/>
      <c r="H50" s="86"/>
    </row>
    <row r="51" spans="1:8" x14ac:dyDescent="0.2">
      <c r="A51" s="206"/>
      <c r="B51" s="195"/>
      <c r="C51" s="195"/>
      <c r="D51" s="81"/>
      <c r="E51" s="94"/>
      <c r="F51" s="196"/>
      <c r="G51" s="197"/>
      <c r="H51" s="86"/>
    </row>
    <row r="52" spans="1:8" x14ac:dyDescent="0.2">
      <c r="A52" s="206"/>
      <c r="B52" s="195"/>
      <c r="C52" s="195"/>
      <c r="D52" s="81"/>
      <c r="E52" s="94"/>
      <c r="F52" s="196"/>
      <c r="G52" s="197"/>
      <c r="H52" s="86"/>
    </row>
    <row r="53" spans="1:8" x14ac:dyDescent="0.2">
      <c r="A53" s="206"/>
      <c r="B53" s="195"/>
      <c r="C53" s="195"/>
      <c r="D53" s="81"/>
      <c r="E53" s="94"/>
      <c r="F53" s="196"/>
      <c r="G53" s="197"/>
      <c r="H53" s="86"/>
    </row>
    <row r="54" spans="1:8" x14ac:dyDescent="0.2">
      <c r="A54" s="206"/>
      <c r="B54" s="195"/>
      <c r="C54" s="195"/>
      <c r="D54" s="81"/>
      <c r="E54" s="94"/>
      <c r="F54" s="196"/>
      <c r="G54" s="197"/>
      <c r="H54" s="86"/>
    </row>
    <row r="55" spans="1:8" x14ac:dyDescent="0.2">
      <c r="A55" s="206"/>
      <c r="B55" s="195"/>
      <c r="C55" s="195"/>
      <c r="D55" s="81"/>
      <c r="E55" s="94"/>
      <c r="F55" s="196"/>
      <c r="G55" s="197"/>
      <c r="H55" s="86"/>
    </row>
    <row r="56" spans="1:8" x14ac:dyDescent="0.2">
      <c r="A56" s="206"/>
      <c r="B56" s="195"/>
      <c r="C56" s="195"/>
      <c r="D56" s="81"/>
      <c r="E56" s="94"/>
      <c r="F56" s="196"/>
      <c r="G56" s="197"/>
      <c r="H56" s="86"/>
    </row>
    <row r="57" spans="1:8" x14ac:dyDescent="0.2">
      <c r="A57" s="206"/>
      <c r="B57" s="195"/>
      <c r="C57" s="195"/>
      <c r="D57" s="81"/>
      <c r="E57" s="94"/>
      <c r="F57" s="196"/>
      <c r="G57" s="197"/>
      <c r="H57" s="86"/>
    </row>
    <row r="58" spans="1:8" x14ac:dyDescent="0.2">
      <c r="A58" s="206"/>
      <c r="B58" s="195"/>
      <c r="C58" s="195"/>
      <c r="D58" s="81"/>
      <c r="E58" s="94"/>
      <c r="F58" s="196"/>
      <c r="G58" s="197"/>
      <c r="H58" s="86"/>
    </row>
    <row r="59" spans="1:8" x14ac:dyDescent="0.2">
      <c r="A59" s="206"/>
      <c r="B59" s="195"/>
      <c r="C59" s="195"/>
      <c r="D59" s="81"/>
      <c r="E59" s="94"/>
      <c r="F59" s="196"/>
      <c r="G59" s="197"/>
      <c r="H59" s="86"/>
    </row>
    <row r="60" spans="1:8" x14ac:dyDescent="0.2">
      <c r="A60" s="206"/>
      <c r="B60" s="195"/>
      <c r="C60" s="195"/>
      <c r="D60" s="81"/>
      <c r="E60" s="94"/>
      <c r="F60" s="196"/>
      <c r="G60" s="197"/>
      <c r="H60" s="86"/>
    </row>
    <row r="61" spans="1:8" x14ac:dyDescent="0.2">
      <c r="A61" s="206"/>
      <c r="B61" s="195"/>
      <c r="C61" s="195"/>
      <c r="D61" s="81"/>
      <c r="E61" s="94"/>
      <c r="F61" s="196"/>
      <c r="G61" s="197"/>
      <c r="H61" s="86"/>
    </row>
    <row r="62" spans="1:8" x14ac:dyDescent="0.2">
      <c r="A62" s="206"/>
      <c r="B62" s="195"/>
      <c r="C62" s="195"/>
      <c r="D62" s="81"/>
      <c r="E62" s="94"/>
      <c r="F62" s="196"/>
      <c r="G62" s="197"/>
      <c r="H62" s="86"/>
    </row>
    <row r="63" spans="1:8" x14ac:dyDescent="0.2">
      <c r="A63" s="206"/>
      <c r="B63" s="195"/>
      <c r="C63" s="195"/>
      <c r="D63" s="81"/>
      <c r="E63" s="94"/>
      <c r="F63" s="196"/>
      <c r="G63" s="197"/>
      <c r="H63" s="86"/>
    </row>
    <row r="64" spans="1:8" x14ac:dyDescent="0.2">
      <c r="A64" s="206"/>
      <c r="B64" s="195"/>
      <c r="C64" s="195"/>
      <c r="D64" s="81"/>
      <c r="E64" s="94"/>
      <c r="F64" s="196"/>
      <c r="G64" s="197"/>
      <c r="H64" s="86"/>
    </row>
    <row r="65" spans="1:8" x14ac:dyDescent="0.2">
      <c r="A65" s="206"/>
      <c r="B65" s="195"/>
      <c r="C65" s="195"/>
      <c r="D65" s="81"/>
      <c r="E65" s="94"/>
      <c r="F65" s="196"/>
      <c r="G65" s="197"/>
      <c r="H65" s="86"/>
    </row>
    <row r="66" spans="1:8" x14ac:dyDescent="0.2">
      <c r="A66" s="206"/>
      <c r="B66" s="195"/>
      <c r="C66" s="195"/>
      <c r="D66" s="81"/>
      <c r="E66" s="94"/>
      <c r="F66" s="196"/>
      <c r="G66" s="197"/>
      <c r="H66" s="86"/>
    </row>
    <row r="67" spans="1:8" x14ac:dyDescent="0.2">
      <c r="A67" s="206"/>
      <c r="B67" s="195"/>
      <c r="C67" s="195"/>
      <c r="D67" s="81"/>
      <c r="E67" s="94"/>
      <c r="F67" s="196"/>
      <c r="G67" s="197"/>
      <c r="H67" s="86"/>
    </row>
    <row r="68" spans="1:8" x14ac:dyDescent="0.2">
      <c r="A68" s="206"/>
      <c r="B68" s="195"/>
      <c r="C68" s="195"/>
      <c r="D68" s="81"/>
      <c r="E68" s="94"/>
      <c r="F68" s="196"/>
      <c r="G68" s="197"/>
      <c r="H68" s="86"/>
    </row>
    <row r="69" spans="1:8" x14ac:dyDescent="0.2">
      <c r="A69" s="206"/>
      <c r="B69" s="195"/>
      <c r="C69" s="195"/>
      <c r="D69" s="81"/>
      <c r="E69" s="94"/>
      <c r="F69" s="196"/>
      <c r="G69" s="197"/>
      <c r="H69" s="86"/>
    </row>
    <row r="70" spans="1:8" x14ac:dyDescent="0.2">
      <c r="A70" s="206"/>
      <c r="B70" s="195"/>
      <c r="C70" s="195"/>
      <c r="D70" s="81"/>
      <c r="E70" s="94"/>
      <c r="F70" s="196"/>
      <c r="G70" s="197"/>
      <c r="H70" s="86"/>
    </row>
    <row r="71" spans="1:8" x14ac:dyDescent="0.2">
      <c r="A71" s="206"/>
      <c r="B71" s="195"/>
      <c r="C71" s="195"/>
      <c r="D71" s="81"/>
      <c r="E71" s="94"/>
      <c r="F71" s="196"/>
      <c r="G71" s="197"/>
      <c r="H71" s="86"/>
    </row>
    <row r="72" spans="1:8" x14ac:dyDescent="0.2">
      <c r="A72" s="94"/>
      <c r="B72" s="81"/>
      <c r="C72" s="94"/>
      <c r="D72" s="81"/>
      <c r="E72" s="94"/>
      <c r="F72" s="86"/>
      <c r="G72" s="197"/>
      <c r="H72" s="86"/>
    </row>
    <row r="74" spans="1:8" x14ac:dyDescent="0.2">
      <c r="G74" s="6"/>
    </row>
    <row r="76" spans="1:8" x14ac:dyDescent="0.2">
      <c r="C76"/>
      <c r="D76"/>
      <c r="E76" s="96"/>
      <c r="F76" s="5"/>
      <c r="G76" s="6"/>
    </row>
    <row r="77" spans="1:8" x14ac:dyDescent="0.2">
      <c r="C77"/>
      <c r="D77"/>
      <c r="E77" s="96"/>
    </row>
    <row r="78" spans="1:8" x14ac:dyDescent="0.2">
      <c r="C78"/>
      <c r="D78"/>
      <c r="E78" s="96"/>
    </row>
    <row r="79" spans="1:8" x14ac:dyDescent="0.2">
      <c r="C79"/>
      <c r="D79"/>
      <c r="E79" s="96"/>
    </row>
    <row r="80" spans="1:8" x14ac:dyDescent="0.2">
      <c r="C80"/>
      <c r="D80"/>
      <c r="E80" s="96"/>
    </row>
    <row r="81" spans="1:7" x14ac:dyDescent="0.2">
      <c r="C81"/>
      <c r="D81"/>
      <c r="E81" s="96"/>
    </row>
    <row r="82" spans="1:7" x14ac:dyDescent="0.2">
      <c r="C82"/>
      <c r="D82"/>
      <c r="E82" s="96"/>
    </row>
    <row r="83" spans="1:7" x14ac:dyDescent="0.2">
      <c r="C83"/>
      <c r="D83"/>
      <c r="E83" s="96"/>
    </row>
    <row r="84" spans="1:7" x14ac:dyDescent="0.2">
      <c r="C84"/>
      <c r="D84"/>
      <c r="E84" s="96"/>
    </row>
    <row r="85" spans="1:7" x14ac:dyDescent="0.2">
      <c r="A85"/>
      <c r="B85"/>
      <c r="C85"/>
      <c r="D85"/>
      <c r="E85" s="96"/>
    </row>
    <row r="86" spans="1:7" x14ac:dyDescent="0.2">
      <c r="A86"/>
      <c r="B86"/>
      <c r="C86"/>
      <c r="D86"/>
      <c r="E86" s="96"/>
    </row>
    <row r="87" spans="1:7" x14ac:dyDescent="0.2">
      <c r="A87"/>
      <c r="B87"/>
      <c r="C87"/>
      <c r="D87"/>
      <c r="E87" s="96"/>
    </row>
    <row r="88" spans="1:7" x14ac:dyDescent="0.2">
      <c r="A88"/>
      <c r="B88"/>
      <c r="C88"/>
      <c r="D88"/>
      <c r="E88" s="96"/>
    </row>
    <row r="89" spans="1:7" x14ac:dyDescent="0.2">
      <c r="A89"/>
      <c r="B89"/>
      <c r="C89"/>
      <c r="D89"/>
      <c r="E89" s="96"/>
      <c r="F89"/>
      <c r="G89"/>
    </row>
  </sheetData>
  <autoFilter ref="A1:H89" xr:uid="{00000000-0009-0000-0000-000004000000}"/>
  <pageMargins left="0.75" right="0.75" top="1" bottom="1" header="0.5" footer="0.5"/>
  <pageSetup paperSize="9" scale="54"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95"/>
  <sheetViews>
    <sheetView zoomScaleNormal="100" workbookViewId="0">
      <pane ySplit="1" topLeftCell="A62" activePane="bottomLeft" state="frozen"/>
      <selection pane="bottomLeft" activeCell="D77" sqref="D77"/>
    </sheetView>
  </sheetViews>
  <sheetFormatPr baseColWidth="10" defaultColWidth="11.42578125" defaultRowHeight="14.25" x14ac:dyDescent="0.2"/>
  <cols>
    <col min="1" max="1" width="45.7109375" style="32" bestFit="1" customWidth="1"/>
    <col min="2" max="2" width="16.5703125" style="32" customWidth="1"/>
    <col min="3" max="3" width="17.42578125" style="32" customWidth="1"/>
    <col min="4" max="4" width="15.5703125" style="56" customWidth="1"/>
    <col min="5" max="5" width="26.7109375" style="32" customWidth="1"/>
    <col min="6" max="6" width="15.5703125" style="32" bestFit="1" customWidth="1"/>
    <col min="7" max="16384" width="11.42578125" style="32"/>
  </cols>
  <sheetData>
    <row r="1" spans="1:9" s="31" customFormat="1" ht="30" x14ac:dyDescent="0.25">
      <c r="A1" s="26" t="s">
        <v>2</v>
      </c>
      <c r="B1" s="26" t="s">
        <v>55</v>
      </c>
      <c r="C1" s="26" t="s">
        <v>71</v>
      </c>
      <c r="D1" s="59" t="s">
        <v>278</v>
      </c>
      <c r="E1" s="31" t="s">
        <v>57</v>
      </c>
    </row>
    <row r="2" spans="1:9" x14ac:dyDescent="0.2">
      <c r="A2" s="32" t="s">
        <v>228</v>
      </c>
      <c r="B2" s="33" t="s">
        <v>139</v>
      </c>
      <c r="C2" s="33"/>
      <c r="D2" s="51">
        <f>'2. Økonomirapport 201'!L2</f>
        <v>0</v>
      </c>
      <c r="F2" s="88"/>
    </row>
    <row r="3" spans="1:9" x14ac:dyDescent="0.2">
      <c r="A3" s="32" t="s">
        <v>226</v>
      </c>
      <c r="B3" s="186" t="s">
        <v>230</v>
      </c>
      <c r="C3" s="33"/>
      <c r="D3" s="51">
        <f>'2. Økonomirapport 201'!L9</f>
        <v>0</v>
      </c>
      <c r="E3" s="221" t="s">
        <v>255</v>
      </c>
      <c r="F3" s="88"/>
    </row>
    <row r="4" spans="1:9" x14ac:dyDescent="0.2">
      <c r="A4" s="32" t="s">
        <v>227</v>
      </c>
      <c r="B4" s="186" t="s">
        <v>229</v>
      </c>
      <c r="C4" s="33"/>
      <c r="D4" s="51">
        <f>'2. Økonomirapport 201'!L10</f>
        <v>0</v>
      </c>
      <c r="F4" s="88"/>
    </row>
    <row r="5" spans="1:9" ht="15" thickBot="1" x14ac:dyDescent="0.25">
      <c r="A5" s="32" t="s">
        <v>288</v>
      </c>
      <c r="B5" s="186" t="s">
        <v>231</v>
      </c>
      <c r="C5" s="33"/>
      <c r="D5" s="51">
        <f>-D3-(D3*C7)</f>
        <v>0</v>
      </c>
      <c r="E5" s="221" t="s">
        <v>255</v>
      </c>
      <c r="F5" s="88"/>
    </row>
    <row r="6" spans="1:9" x14ac:dyDescent="0.2">
      <c r="A6" s="32" t="s">
        <v>287</v>
      </c>
      <c r="B6" s="33" t="s">
        <v>219</v>
      </c>
      <c r="C6" s="260">
        <v>0.1</v>
      </c>
      <c r="D6" s="51">
        <f>D2*C6</f>
        <v>0</v>
      </c>
      <c r="E6" s="270" t="s">
        <v>276</v>
      </c>
      <c r="F6" s="88"/>
    </row>
    <row r="7" spans="1:9" ht="15" thickBot="1" x14ac:dyDescent="0.25">
      <c r="A7" s="32" t="s">
        <v>225</v>
      </c>
      <c r="B7" s="33" t="s">
        <v>219</v>
      </c>
      <c r="C7" s="261">
        <v>0.14099999999999999</v>
      </c>
      <c r="D7" s="51">
        <f>D6*C7</f>
        <v>0</v>
      </c>
      <c r="F7" s="88"/>
    </row>
    <row r="8" spans="1:9" x14ac:dyDescent="0.2">
      <c r="A8" s="32" t="s">
        <v>53</v>
      </c>
      <c r="B8" s="33" t="s">
        <v>50</v>
      </c>
      <c r="C8" s="33" t="s">
        <v>72</v>
      </c>
      <c r="D8" s="51">
        <f>'2. Økonomirapport 201'!L3</f>
        <v>0</v>
      </c>
      <c r="F8" s="88"/>
      <c r="I8" s="258" t="s">
        <v>276</v>
      </c>
    </row>
    <row r="9" spans="1:9" x14ac:dyDescent="0.2">
      <c r="A9" s="32" t="s">
        <v>51</v>
      </c>
      <c r="B9" s="33">
        <v>429</v>
      </c>
      <c r="C9" s="33" t="s">
        <v>72</v>
      </c>
      <c r="D9" s="51">
        <f>'2. Økonomirapport 201'!L4</f>
        <v>0</v>
      </c>
      <c r="F9" s="88"/>
    </row>
    <row r="10" spans="1:9" x14ac:dyDescent="0.2">
      <c r="A10" s="32" t="s">
        <v>56</v>
      </c>
      <c r="B10" s="33">
        <v>710</v>
      </c>
      <c r="C10" s="33"/>
      <c r="D10" s="51">
        <f>'2. Økonomirapport 201'!L5</f>
        <v>0</v>
      </c>
      <c r="F10" s="88"/>
    </row>
    <row r="11" spans="1:9" x14ac:dyDescent="0.2">
      <c r="A11" s="32" t="s">
        <v>54</v>
      </c>
      <c r="B11" s="33">
        <v>729</v>
      </c>
      <c r="C11" s="33" t="s">
        <v>72</v>
      </c>
      <c r="D11" s="51">
        <f>'2. Økonomirapport 201'!L6</f>
        <v>0</v>
      </c>
      <c r="F11" s="88"/>
    </row>
    <row r="12" spans="1:9" x14ac:dyDescent="0.2">
      <c r="A12" s="32" t="s">
        <v>52</v>
      </c>
      <c r="B12" s="33" t="s">
        <v>142</v>
      </c>
      <c r="C12" s="33"/>
      <c r="D12" s="51">
        <f>'2. Økonomirapport 201'!L8</f>
        <v>0</v>
      </c>
    </row>
    <row r="13" spans="1:9" ht="15" thickBot="1" x14ac:dyDescent="0.25">
      <c r="A13" s="34" t="s">
        <v>64</v>
      </c>
      <c r="B13" s="35"/>
      <c r="C13" s="35"/>
      <c r="D13" s="52">
        <f>SUM(D2,D3:D5,D6:D12)</f>
        <v>0</v>
      </c>
    </row>
    <row r="14" spans="1:9" ht="15.75" thickTop="1" x14ac:dyDescent="0.25">
      <c r="A14" s="27" t="s">
        <v>3</v>
      </c>
      <c r="B14" s="28"/>
      <c r="C14" s="28"/>
      <c r="D14" s="53"/>
    </row>
    <row r="15" spans="1:9" x14ac:dyDescent="0.2">
      <c r="A15" s="32" t="s">
        <v>228</v>
      </c>
      <c r="B15" s="33" t="s">
        <v>139</v>
      </c>
      <c r="C15" s="33"/>
      <c r="D15" s="51">
        <f>'3. Økonomirapport 221'!L2</f>
        <v>0</v>
      </c>
    </row>
    <row r="16" spans="1:9" x14ac:dyDescent="0.2">
      <c r="A16" s="32" t="s">
        <v>226</v>
      </c>
      <c r="B16" s="186" t="s">
        <v>230</v>
      </c>
      <c r="C16" s="33"/>
      <c r="D16" s="51">
        <f>'3. Økonomirapport 221'!L9</f>
        <v>0</v>
      </c>
      <c r="E16" s="221" t="s">
        <v>255</v>
      </c>
    </row>
    <row r="17" spans="1:6" x14ac:dyDescent="0.2">
      <c r="A17" s="32" t="s">
        <v>227</v>
      </c>
      <c r="B17" s="33" t="s">
        <v>229</v>
      </c>
      <c r="C17" s="33"/>
      <c r="D17" s="51">
        <f>'3. Økonomirapport 221'!L10</f>
        <v>0</v>
      </c>
    </row>
    <row r="18" spans="1:6" x14ac:dyDescent="0.2">
      <c r="A18" s="32" t="s">
        <v>288</v>
      </c>
      <c r="B18" s="33" t="s">
        <v>231</v>
      </c>
      <c r="C18" s="33"/>
      <c r="D18" s="51">
        <f>-D16-(D16*C20)</f>
        <v>0</v>
      </c>
      <c r="E18" s="221" t="s">
        <v>255</v>
      </c>
    </row>
    <row r="19" spans="1:6" x14ac:dyDescent="0.2">
      <c r="A19" s="32" t="s">
        <v>287</v>
      </c>
      <c r="B19" s="33" t="s">
        <v>219</v>
      </c>
      <c r="C19" s="268">
        <f>C6</f>
        <v>0.1</v>
      </c>
      <c r="D19" s="51">
        <f>D15*C19</f>
        <v>0</v>
      </c>
    </row>
    <row r="20" spans="1:6" x14ac:dyDescent="0.2">
      <c r="A20" s="32" t="s">
        <v>225</v>
      </c>
      <c r="B20" s="33" t="s">
        <v>219</v>
      </c>
      <c r="C20" s="269">
        <f>C7</f>
        <v>0.14099999999999999</v>
      </c>
      <c r="D20" s="51">
        <f>D19*C20</f>
        <v>0</v>
      </c>
    </row>
    <row r="21" spans="1:6" x14ac:dyDescent="0.2">
      <c r="A21" s="32" t="s">
        <v>53</v>
      </c>
      <c r="B21" s="33" t="s">
        <v>50</v>
      </c>
      <c r="C21" s="33" t="s">
        <v>73</v>
      </c>
      <c r="D21" s="51">
        <f>'3. Økonomirapport 221'!L3</f>
        <v>0</v>
      </c>
    </row>
    <row r="22" spans="1:6" x14ac:dyDescent="0.2">
      <c r="A22" s="32" t="s">
        <v>51</v>
      </c>
      <c r="B22" s="33">
        <v>429</v>
      </c>
      <c r="C22" s="33" t="s">
        <v>73</v>
      </c>
      <c r="D22" s="51">
        <f>'3. Økonomirapport 221'!L4</f>
        <v>0</v>
      </c>
    </row>
    <row r="23" spans="1:6" x14ac:dyDescent="0.2">
      <c r="A23" s="32" t="s">
        <v>56</v>
      </c>
      <c r="B23" s="33">
        <v>710</v>
      </c>
      <c r="C23" s="33"/>
      <c r="D23" s="51">
        <f>'3. Økonomirapport 221'!L5</f>
        <v>0</v>
      </c>
      <c r="F23" s="88"/>
    </row>
    <row r="24" spans="1:6" x14ac:dyDescent="0.2">
      <c r="A24" s="32" t="s">
        <v>54</v>
      </c>
      <c r="B24" s="33">
        <v>729</v>
      </c>
      <c r="C24" s="33" t="s">
        <v>73</v>
      </c>
      <c r="D24" s="51">
        <f>'3. Økonomirapport 221'!L6</f>
        <v>0</v>
      </c>
      <c r="F24" s="88"/>
    </row>
    <row r="25" spans="1:6" x14ac:dyDescent="0.2">
      <c r="A25" s="32" t="s">
        <v>52</v>
      </c>
      <c r="B25" s="33" t="s">
        <v>142</v>
      </c>
      <c r="C25" s="33"/>
      <c r="D25" s="51">
        <f>'3. Økonomirapport 221'!L8</f>
        <v>0</v>
      </c>
      <c r="F25" s="88"/>
    </row>
    <row r="26" spans="1:6" ht="15" thickBot="1" x14ac:dyDescent="0.25">
      <c r="A26" s="34" t="s">
        <v>65</v>
      </c>
      <c r="B26" s="35"/>
      <c r="C26" s="35"/>
      <c r="D26" s="52">
        <f>(SUM(D15,D16:D18,D19:D25))</f>
        <v>0</v>
      </c>
      <c r="F26" s="88"/>
    </row>
    <row r="27" spans="1:6" ht="15.75" thickTop="1" x14ac:dyDescent="0.25">
      <c r="A27" s="36" t="s">
        <v>63</v>
      </c>
      <c r="B27" s="33"/>
      <c r="C27" s="33"/>
      <c r="D27" s="53"/>
      <c r="F27" s="88"/>
    </row>
    <row r="28" spans="1:6" x14ac:dyDescent="0.2">
      <c r="A28" s="37" t="s">
        <v>59</v>
      </c>
      <c r="B28" s="33"/>
      <c r="C28" s="33"/>
      <c r="D28" s="51"/>
      <c r="E28" s="221" t="s">
        <v>254</v>
      </c>
    </row>
    <row r="29" spans="1:6" x14ac:dyDescent="0.2">
      <c r="A29" s="37" t="s">
        <v>58</v>
      </c>
      <c r="B29" s="33"/>
      <c r="C29" s="33"/>
      <c r="D29" s="60"/>
    </row>
    <row r="30" spans="1:6" x14ac:dyDescent="0.2">
      <c r="A30" s="37" t="s">
        <v>66</v>
      </c>
      <c r="B30" s="33"/>
      <c r="C30" s="33" t="s">
        <v>72</v>
      </c>
      <c r="D30" s="60"/>
    </row>
    <row r="31" spans="1:6" x14ac:dyDescent="0.2">
      <c r="A31" s="37" t="s">
        <v>60</v>
      </c>
      <c r="B31" s="33"/>
      <c r="C31" s="33" t="s">
        <v>72</v>
      </c>
      <c r="D31" s="60"/>
    </row>
    <row r="32" spans="1:6" x14ac:dyDescent="0.2">
      <c r="A32" s="37" t="s">
        <v>61</v>
      </c>
      <c r="B32" s="33"/>
      <c r="C32" s="33" t="s">
        <v>72</v>
      </c>
      <c r="D32" s="60"/>
    </row>
    <row r="33" spans="1:17" x14ac:dyDescent="0.2">
      <c r="A33" s="37" t="s">
        <v>67</v>
      </c>
      <c r="B33" s="33"/>
      <c r="C33" s="33" t="s">
        <v>72</v>
      </c>
      <c r="D33" s="60"/>
    </row>
    <row r="34" spans="1:17" ht="15" x14ac:dyDescent="0.25">
      <c r="A34" s="38" t="s">
        <v>103</v>
      </c>
      <c r="B34" s="33"/>
      <c r="C34" s="33"/>
      <c r="D34" s="60"/>
    </row>
    <row r="35" spans="1:17" x14ac:dyDescent="0.2">
      <c r="A35" s="37" t="s">
        <v>62</v>
      </c>
      <c r="B35" s="33"/>
      <c r="C35" s="33"/>
      <c r="D35" s="60"/>
    </row>
    <row r="36" spans="1:17" x14ac:dyDescent="0.2">
      <c r="A36" s="37" t="s">
        <v>143</v>
      </c>
      <c r="B36" s="33"/>
      <c r="C36" s="33"/>
      <c r="D36" s="60"/>
      <c r="E36" s="32" t="s">
        <v>232</v>
      </c>
    </row>
    <row r="37" spans="1:17" x14ac:dyDescent="0.2">
      <c r="A37" s="37" t="s">
        <v>144</v>
      </c>
      <c r="B37" s="33"/>
      <c r="C37" s="33" t="s">
        <v>72</v>
      </c>
      <c r="D37" s="60"/>
    </row>
    <row r="38" spans="1:17" x14ac:dyDescent="0.2">
      <c r="A38" s="37" t="s">
        <v>69</v>
      </c>
      <c r="B38" s="33">
        <v>190</v>
      </c>
      <c r="C38" s="33" t="s">
        <v>73</v>
      </c>
      <c r="D38" s="60"/>
    </row>
    <row r="39" spans="1:17" ht="15" thickBot="1" x14ac:dyDescent="0.25">
      <c r="A39" s="39" t="s">
        <v>70</v>
      </c>
      <c r="B39" s="35"/>
      <c r="C39" s="35"/>
      <c r="D39" s="52">
        <f>SUM(D29:D38)</f>
        <v>0</v>
      </c>
    </row>
    <row r="40" spans="1:17" ht="15.75" thickTop="1" thickBot="1" x14ac:dyDescent="0.25">
      <c r="A40" s="40" t="s">
        <v>39</v>
      </c>
      <c r="B40" s="40"/>
      <c r="C40" s="40"/>
      <c r="D40" s="54">
        <f>D13+D26+D39</f>
        <v>0</v>
      </c>
    </row>
    <row r="41" spans="1:17" ht="27" customHeight="1" thickTop="1" thickBot="1" x14ac:dyDescent="0.25">
      <c r="A41" s="32" t="s">
        <v>68</v>
      </c>
      <c r="C41" s="97">
        <v>4.2999999999999997E-2</v>
      </c>
      <c r="D41" s="55">
        <f>D40*$C$41</f>
        <v>0</v>
      </c>
    </row>
    <row r="42" spans="1:17" ht="15" thickBot="1" x14ac:dyDescent="0.25">
      <c r="A42" s="34" t="s">
        <v>35</v>
      </c>
      <c r="B42" s="34"/>
      <c r="C42" s="34"/>
      <c r="D42" s="52">
        <f>SUM(D40:D41)</f>
        <v>0</v>
      </c>
      <c r="K42" s="225" t="s">
        <v>298</v>
      </c>
      <c r="L42" s="226"/>
      <c r="M42" s="226"/>
      <c r="N42" s="226"/>
      <c r="O42" s="226"/>
      <c r="P42" s="226"/>
      <c r="Q42" s="227"/>
    </row>
    <row r="43" spans="1:17" ht="22.9" customHeight="1" thickTop="1" x14ac:dyDescent="0.2">
      <c r="A43" s="32" t="s">
        <v>121</v>
      </c>
      <c r="B43" s="32" t="s">
        <v>100</v>
      </c>
      <c r="C43" s="98"/>
      <c r="D43" s="55">
        <f>D42*(1+$C$43)</f>
        <v>0</v>
      </c>
      <c r="E43" s="32">
        <v>2023</v>
      </c>
      <c r="F43" s="32" t="s">
        <v>258</v>
      </c>
      <c r="H43" s="223" t="s">
        <v>269</v>
      </c>
      <c r="K43" s="228" t="s">
        <v>257</v>
      </c>
      <c r="Q43" s="229"/>
    </row>
    <row r="44" spans="1:17" ht="15" thickBot="1" x14ac:dyDescent="0.25">
      <c r="A44" s="34" t="s">
        <v>121</v>
      </c>
      <c r="B44" s="34" t="s">
        <v>101</v>
      </c>
      <c r="C44" s="99"/>
      <c r="D44" s="52">
        <f>D43*(1+$C$44)</f>
        <v>0</v>
      </c>
      <c r="E44" s="32">
        <v>2024</v>
      </c>
      <c r="F44" s="32" t="s">
        <v>258</v>
      </c>
      <c r="H44" s="223" t="str">
        <f>"anslag fra statsbudsjett for tilskuddsåret. Kommer i statsbudsjett for"&amp;" "&amp;E44</f>
        <v>anslag fra statsbudsjett for tilskuddsåret. Kommer i statsbudsjett for 2024</v>
      </c>
      <c r="K44" s="230"/>
      <c r="L44" s="49"/>
      <c r="M44" s="49"/>
      <c r="N44" s="49"/>
      <c r="O44" s="49"/>
      <c r="P44" s="49"/>
      <c r="Q44" s="231"/>
    </row>
    <row r="45" spans="1:17" ht="30" customHeight="1" thickTop="1" x14ac:dyDescent="0.25">
      <c r="A45" s="236" t="s">
        <v>49</v>
      </c>
      <c r="B45" s="236"/>
      <c r="C45" s="236"/>
      <c r="D45" s="237"/>
      <c r="E45" s="238"/>
    </row>
    <row r="46" spans="1:17" x14ac:dyDescent="0.2">
      <c r="A46" s="238" t="s">
        <v>40</v>
      </c>
      <c r="B46" s="238"/>
      <c r="C46" s="238"/>
      <c r="D46" s="239">
        <f>((7/12)*'1a. Årsmelding 1.1.'!$K69)+((5/12)*'1b. Årsmelding 31.12.'!$K69)</f>
        <v>0</v>
      </c>
      <c r="E46" s="238" t="s">
        <v>279</v>
      </c>
    </row>
    <row r="47" spans="1:17" x14ac:dyDescent="0.2">
      <c r="A47" s="238" t="s">
        <v>41</v>
      </c>
      <c r="B47" s="238"/>
      <c r="C47" s="238"/>
      <c r="D47" s="239">
        <f>((7/12)*'1a. Årsmelding 1.1.'!$K70)+((5/12)*'1b. Årsmelding 31.12.'!$K70)</f>
        <v>0</v>
      </c>
      <c r="E47" s="238" t="s">
        <v>279</v>
      </c>
    </row>
    <row r="48" spans="1:17" ht="15" thickBot="1" x14ac:dyDescent="0.25">
      <c r="A48" s="240" t="s">
        <v>11</v>
      </c>
      <c r="B48" s="240"/>
      <c r="C48" s="240"/>
      <c r="D48" s="241">
        <f>SUM(D46:D47)</f>
        <v>0</v>
      </c>
      <c r="E48" s="238"/>
    </row>
    <row r="49" spans="1:5" ht="30" customHeight="1" thickTop="1" x14ac:dyDescent="0.25">
      <c r="A49" s="27" t="s">
        <v>12</v>
      </c>
      <c r="B49" s="27" t="s">
        <v>25</v>
      </c>
      <c r="C49" s="27"/>
    </row>
    <row r="50" spans="1:5" x14ac:dyDescent="0.2">
      <c r="A50" s="32" t="s">
        <v>1</v>
      </c>
      <c r="B50" s="32">
        <v>1.8</v>
      </c>
      <c r="D50" s="101">
        <f>D46*$B50</f>
        <v>0</v>
      </c>
    </row>
    <row r="51" spans="1:5" x14ac:dyDescent="0.2">
      <c r="A51" s="32" t="s">
        <v>10</v>
      </c>
      <c r="B51" s="41">
        <v>1</v>
      </c>
      <c r="C51" s="41"/>
      <c r="D51" s="101">
        <f>D47*$B51</f>
        <v>0</v>
      </c>
    </row>
    <row r="52" spans="1:5" ht="15" thickBot="1" x14ac:dyDescent="0.25">
      <c r="A52" s="34" t="s">
        <v>11</v>
      </c>
      <c r="B52" s="34"/>
      <c r="C52" s="34"/>
      <c r="D52" s="100">
        <f>SUM(D50:D51)</f>
        <v>0</v>
      </c>
    </row>
    <row r="53" spans="1:5" ht="33.75" customHeight="1" thickTop="1" x14ac:dyDescent="0.25">
      <c r="A53" s="27" t="s">
        <v>37</v>
      </c>
    </row>
    <row r="54" spans="1:5" x14ac:dyDescent="0.2">
      <c r="A54" s="29" t="s">
        <v>1</v>
      </c>
      <c r="D54" s="42" t="e">
        <f>D50/D52</f>
        <v>#DIV/0!</v>
      </c>
    </row>
    <row r="55" spans="1:5" x14ac:dyDescent="0.2">
      <c r="A55" s="29" t="s">
        <v>10</v>
      </c>
      <c r="D55" s="42" t="e">
        <f>D51/D52</f>
        <v>#DIV/0!</v>
      </c>
    </row>
    <row r="56" spans="1:5" ht="15" thickBot="1" x14ac:dyDescent="0.25">
      <c r="A56" s="30" t="s">
        <v>28</v>
      </c>
      <c r="B56" s="34"/>
      <c r="C56" s="34"/>
      <c r="D56" s="43" t="e">
        <f>SUM(D54:D55)</f>
        <v>#DIV/0!</v>
      </c>
    </row>
    <row r="57" spans="1:5" ht="36.75" customHeight="1" thickTop="1" x14ac:dyDescent="0.25">
      <c r="A57" s="27" t="s">
        <v>38</v>
      </c>
      <c r="C57" s="36" t="s">
        <v>99</v>
      </c>
    </row>
    <row r="58" spans="1:5" x14ac:dyDescent="0.2">
      <c r="A58" s="32" t="s">
        <v>1</v>
      </c>
      <c r="B58" s="44"/>
      <c r="C58" s="44"/>
      <c r="D58" s="51" t="e">
        <f>D44*D54</f>
        <v>#DIV/0!</v>
      </c>
    </row>
    <row r="59" spans="1:5" x14ac:dyDescent="0.2">
      <c r="A59" s="32" t="s">
        <v>10</v>
      </c>
      <c r="B59" s="44"/>
      <c r="C59" s="44"/>
      <c r="D59" s="51" t="e">
        <f>D44*D55</f>
        <v>#DIV/0!</v>
      </c>
    </row>
    <row r="60" spans="1:5" ht="15" thickBot="1" x14ac:dyDescent="0.25">
      <c r="A60" s="34" t="s">
        <v>0</v>
      </c>
      <c r="B60" s="45"/>
      <c r="C60" s="45"/>
      <c r="D60" s="52" t="e">
        <f>SUM(D58:D59)</f>
        <v>#DIV/0!</v>
      </c>
    </row>
    <row r="61" spans="1:5" ht="28.5" customHeight="1" thickTop="1" x14ac:dyDescent="0.25">
      <c r="A61" s="27" t="s">
        <v>260</v>
      </c>
    </row>
    <row r="62" spans="1:5" ht="23.25" customHeight="1" x14ac:dyDescent="0.2">
      <c r="A62" s="29" t="s">
        <v>47</v>
      </c>
      <c r="B62" s="32" t="s">
        <v>104</v>
      </c>
      <c r="D62" s="56" t="s">
        <v>105</v>
      </c>
    </row>
    <row r="63" spans="1:5" ht="15" x14ac:dyDescent="0.25">
      <c r="A63" s="32" t="s">
        <v>36</v>
      </c>
      <c r="B63" s="46" t="s">
        <v>106</v>
      </c>
      <c r="C63" s="46"/>
      <c r="D63" s="60"/>
      <c r="E63" s="232" t="s">
        <v>259</v>
      </c>
    </row>
    <row r="64" spans="1:5" x14ac:dyDescent="0.2">
      <c r="A64" s="32" t="s">
        <v>148</v>
      </c>
      <c r="B64" s="46" t="s">
        <v>149</v>
      </c>
      <c r="C64" s="46"/>
      <c r="D64" s="51" t="e">
        <f>-'2. Økonomirapport 201'!$L7/D48</f>
        <v>#DIV/0!</v>
      </c>
      <c r="E64" s="32" t="s">
        <v>223</v>
      </c>
    </row>
    <row r="65" spans="1:5" x14ac:dyDescent="0.2">
      <c r="A65" s="32" t="s">
        <v>147</v>
      </c>
      <c r="B65" s="46" t="s">
        <v>146</v>
      </c>
      <c r="C65" s="46"/>
      <c r="D65" s="51" t="e">
        <f>D64*(1+C43)*(1+C44)</f>
        <v>#DIV/0!</v>
      </c>
    </row>
    <row r="66" spans="1:5" x14ac:dyDescent="0.2">
      <c r="B66" s="46"/>
      <c r="C66" s="46"/>
      <c r="D66" s="51"/>
    </row>
    <row r="67" spans="1:5" ht="33" customHeight="1" x14ac:dyDescent="0.2">
      <c r="A67" s="32" t="s">
        <v>48</v>
      </c>
      <c r="B67" s="46"/>
      <c r="C67" s="46"/>
      <c r="D67" s="51"/>
    </row>
    <row r="68" spans="1:5" x14ac:dyDescent="0.2">
      <c r="A68" s="32" t="s">
        <v>1</v>
      </c>
      <c r="B68" s="46"/>
      <c r="C68" s="46"/>
      <c r="D68" s="51" t="e">
        <f>(D63+D65)*D46</f>
        <v>#DIV/0!</v>
      </c>
    </row>
    <row r="69" spans="1:5" x14ac:dyDescent="0.2">
      <c r="A69" s="32" t="s">
        <v>10</v>
      </c>
      <c r="B69" s="46"/>
      <c r="C69" s="46"/>
      <c r="D69" s="51" t="e">
        <f>(D63+D65)*D47</f>
        <v>#DIV/0!</v>
      </c>
    </row>
    <row r="70" spans="1:5" ht="15" thickBot="1" x14ac:dyDescent="0.25">
      <c r="A70" s="34" t="s">
        <v>13</v>
      </c>
      <c r="B70" s="34"/>
      <c r="C70" s="34"/>
      <c r="D70" s="52" t="e">
        <f>SUM(D68:D69)</f>
        <v>#DIV/0!</v>
      </c>
    </row>
    <row r="71" spans="1:5" ht="36" customHeight="1" thickTop="1" x14ac:dyDescent="0.25">
      <c r="A71" s="27" t="s">
        <v>42</v>
      </c>
    </row>
    <row r="72" spans="1:5" x14ac:dyDescent="0.2">
      <c r="A72" s="32" t="s">
        <v>1</v>
      </c>
      <c r="D72" s="51" t="e">
        <f>D58-D68</f>
        <v>#DIV/0!</v>
      </c>
    </row>
    <row r="73" spans="1:5" x14ac:dyDescent="0.2">
      <c r="A73" s="32" t="s">
        <v>10</v>
      </c>
      <c r="D73" s="51" t="e">
        <f>D59-D69</f>
        <v>#DIV/0!</v>
      </c>
    </row>
    <row r="74" spans="1:5" ht="15" thickBot="1" x14ac:dyDescent="0.25">
      <c r="A74" s="34" t="s">
        <v>11</v>
      </c>
      <c r="B74" s="34"/>
      <c r="C74" s="34"/>
      <c r="D74" s="52" t="e">
        <f>SUM(D72:D73)</f>
        <v>#DIV/0!</v>
      </c>
    </row>
    <row r="75" spans="1:5" ht="29.25" customHeight="1" thickTop="1" x14ac:dyDescent="0.25">
      <c r="A75" s="209" t="s">
        <v>14</v>
      </c>
      <c r="B75" s="210"/>
      <c r="C75" s="210"/>
      <c r="D75" s="211"/>
    </row>
    <row r="76" spans="1:5" x14ac:dyDescent="0.2">
      <c r="A76" s="32" t="s">
        <v>1</v>
      </c>
      <c r="D76" s="183" t="e">
        <f>D72/D46</f>
        <v>#DIV/0!</v>
      </c>
    </row>
    <row r="77" spans="1:5" x14ac:dyDescent="0.2">
      <c r="A77" s="32" t="s">
        <v>10</v>
      </c>
      <c r="D77" s="183" t="e">
        <f>D73/D47</f>
        <v>#DIV/0!</v>
      </c>
    </row>
    <row r="78" spans="1:5" x14ac:dyDescent="0.2">
      <c r="D78" s="183"/>
    </row>
    <row r="79" spans="1:5" ht="15" x14ac:dyDescent="0.25">
      <c r="A79" s="248"/>
      <c r="B79" s="249"/>
      <c r="C79" s="249"/>
      <c r="D79" s="250"/>
      <c r="E79" s="208"/>
    </row>
    <row r="80" spans="1:5" x14ac:dyDescent="0.2">
      <c r="D80" s="183"/>
    </row>
    <row r="81" spans="1:6" x14ac:dyDescent="0.2">
      <c r="D81" s="183"/>
    </row>
    <row r="82" spans="1:6" x14ac:dyDescent="0.2">
      <c r="D82" s="183"/>
    </row>
    <row r="83" spans="1:6" ht="47.25" customHeight="1" thickBot="1" x14ac:dyDescent="0.3">
      <c r="A83" s="48" t="s">
        <v>43</v>
      </c>
      <c r="B83" s="49"/>
      <c r="C83" s="49"/>
      <c r="D83" s="57" t="s">
        <v>90</v>
      </c>
    </row>
    <row r="84" spans="1:6" x14ac:dyDescent="0.2">
      <c r="A84" s="32" t="s">
        <v>44</v>
      </c>
      <c r="B84" s="47"/>
      <c r="C84" s="47"/>
      <c r="D84" s="101">
        <f>((7/12)*'1a. Årsmelding 1.1.'!K80)+((5/12)*'1b. Årsmelding 31.12.'!K80)</f>
        <v>0</v>
      </c>
      <c r="E84" s="221" t="s">
        <v>291</v>
      </c>
    </row>
    <row r="85" spans="1:6" x14ac:dyDescent="0.2">
      <c r="A85" s="32" t="s">
        <v>46</v>
      </c>
      <c r="D85" s="56">
        <f>D46*2+D47</f>
        <v>0</v>
      </c>
    </row>
    <row r="86" spans="1:6" ht="15" x14ac:dyDescent="0.25">
      <c r="A86" s="36" t="s">
        <v>45</v>
      </c>
      <c r="B86" s="36"/>
      <c r="C86" s="36"/>
      <c r="D86" s="89" t="e">
        <f>D85/D84</f>
        <v>#DIV/0!</v>
      </c>
    </row>
    <row r="87" spans="1:6" ht="23.25" customHeight="1" x14ac:dyDescent="0.2">
      <c r="A87" s="32" t="s">
        <v>199</v>
      </c>
      <c r="B87" s="32" t="s">
        <v>152</v>
      </c>
      <c r="D87" s="51">
        <f>'2. Økonomirapport 201'!L9+'2. Økonomirapport 201'!L10+'2. Økonomirapport 201'!L2+'2. Økonomirapport 201'!L5</f>
        <v>0</v>
      </c>
      <c r="E87" s="32" t="s">
        <v>145</v>
      </c>
      <c r="F87" s="32" t="s">
        <v>221</v>
      </c>
    </row>
    <row r="88" spans="1:6" ht="23.25" customHeight="1" x14ac:dyDescent="0.2">
      <c r="A88" s="32" t="s">
        <v>151</v>
      </c>
      <c r="B88" s="32" t="s">
        <v>153</v>
      </c>
      <c r="D88" s="101">
        <f>D84</f>
        <v>0</v>
      </c>
      <c r="E88" s="32" t="s">
        <v>202</v>
      </c>
    </row>
    <row r="89" spans="1:6" ht="15" x14ac:dyDescent="0.25">
      <c r="A89" s="36" t="s">
        <v>200</v>
      </c>
      <c r="B89" s="36"/>
      <c r="C89" s="36"/>
      <c r="D89" s="58" t="e">
        <f>D87/D88</f>
        <v>#DIV/0!</v>
      </c>
    </row>
    <row r="90" spans="1:6" ht="26.25" customHeight="1" x14ac:dyDescent="0.2">
      <c r="A90" s="32" t="s">
        <v>75</v>
      </c>
      <c r="C90" s="32" t="s">
        <v>72</v>
      </c>
      <c r="D90" s="51">
        <f>D8+D9+D11+D30+D31+D32+D33+D37</f>
        <v>0</v>
      </c>
      <c r="E90" s="32" t="s">
        <v>220</v>
      </c>
    </row>
    <row r="91" spans="1:6" ht="15" x14ac:dyDescent="0.25">
      <c r="A91" s="36" t="s">
        <v>74</v>
      </c>
      <c r="B91" s="36" t="s">
        <v>270</v>
      </c>
      <c r="C91" s="36"/>
      <c r="D91" s="89" t="e">
        <f>D90/D48</f>
        <v>#DIV/0!</v>
      </c>
    </row>
    <row r="93" spans="1:6" x14ac:dyDescent="0.2">
      <c r="A93" s="32" t="s">
        <v>293</v>
      </c>
      <c r="D93" s="60">
        <v>0</v>
      </c>
      <c r="E93" s="221" t="s">
        <v>292</v>
      </c>
    </row>
    <row r="94" spans="1:6" x14ac:dyDescent="0.2">
      <c r="A94" s="32" t="s">
        <v>294</v>
      </c>
      <c r="D94" s="60">
        <v>0</v>
      </c>
      <c r="E94" s="221" t="s">
        <v>292</v>
      </c>
    </row>
    <row r="95" spans="1:6" ht="15" x14ac:dyDescent="0.25">
      <c r="A95" s="36" t="s">
        <v>77</v>
      </c>
      <c r="B95" s="36"/>
      <c r="C95" s="36"/>
      <c r="D95" s="61" t="e">
        <f>D94/D93</f>
        <v>#DIV/0!</v>
      </c>
    </row>
  </sheetData>
  <hyperlinks>
    <hyperlink ref="K43" r:id="rId1" xr:uid="{00000000-0004-0000-0500-000000000000}"/>
    <hyperlink ref="E6" r:id="rId2" display="Lenke til forskrift" xr:uid="{71DD9810-81D1-44DD-AB77-C13B176B5373}"/>
    <hyperlink ref="I8" r:id="rId3" display="Lenke til forskrift" xr:uid="{C8DE777F-7F01-408D-AAC0-67A45A329A6A}"/>
  </hyperlinks>
  <pageMargins left="0.7" right="0.7" top="0.78740157499999996" bottom="0.78740157499999996" header="0.3" footer="0.3"/>
  <pageSetup paperSize="9" orientation="portrait"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99"/>
  <sheetViews>
    <sheetView zoomScaleNormal="100" workbookViewId="0">
      <pane ySplit="4" topLeftCell="A5" activePane="bottomLeft" state="frozen"/>
      <selection pane="bottomLeft" activeCell="A5" sqref="A5"/>
    </sheetView>
  </sheetViews>
  <sheetFormatPr baseColWidth="10" defaultColWidth="11.42578125" defaultRowHeight="12.75" x14ac:dyDescent="0.2"/>
  <cols>
    <col min="1" max="1" width="35.5703125" customWidth="1"/>
    <col min="2" max="11" width="12.5703125" customWidth="1"/>
  </cols>
  <sheetData>
    <row r="2" spans="1:11" ht="18" x14ac:dyDescent="0.25">
      <c r="A2" s="251" t="s">
        <v>16</v>
      </c>
    </row>
    <row r="3" spans="1:11" ht="18" x14ac:dyDescent="0.25">
      <c r="A3" s="251"/>
    </row>
    <row r="4" spans="1:11" ht="26.25" customHeight="1" x14ac:dyDescent="0.2">
      <c r="A4" s="152" t="s">
        <v>30</v>
      </c>
      <c r="B4" s="152" t="s">
        <v>122</v>
      </c>
      <c r="C4" s="252" t="str">
        <f>B4</f>
        <v>Privat 1</v>
      </c>
      <c r="D4" s="152" t="s">
        <v>123</v>
      </c>
      <c r="E4" s="152" t="s">
        <v>124</v>
      </c>
      <c r="F4" s="152" t="s">
        <v>125</v>
      </c>
      <c r="G4" s="152" t="s">
        <v>126</v>
      </c>
      <c r="H4" s="152" t="s">
        <v>127</v>
      </c>
      <c r="I4" s="152" t="s">
        <v>128</v>
      </c>
      <c r="J4" s="152" t="s">
        <v>183</v>
      </c>
      <c r="K4" s="152" t="s">
        <v>28</v>
      </c>
    </row>
    <row r="5" spans="1:11" x14ac:dyDescent="0.2">
      <c r="A5" s="14" t="s">
        <v>185</v>
      </c>
      <c r="B5" s="153"/>
      <c r="C5" s="253"/>
      <c r="D5" s="153"/>
      <c r="E5" s="153"/>
      <c r="F5" s="153"/>
      <c r="G5" s="153"/>
      <c r="H5" s="154"/>
      <c r="I5" s="154"/>
      <c r="J5" s="153"/>
    </row>
    <row r="6" spans="1:11" x14ac:dyDescent="0.2">
      <c r="A6" s="14" t="s">
        <v>190</v>
      </c>
      <c r="B6" s="180" t="e">
        <f t="shared" ref="B6:J6" si="0">VLOOKUP(B$5,$A$21:$B$76,2,FALSE)</f>
        <v>#N/A</v>
      </c>
      <c r="C6" s="180" t="e">
        <f t="shared" si="0"/>
        <v>#N/A</v>
      </c>
      <c r="D6" s="180" t="e">
        <f t="shared" si="0"/>
        <v>#N/A</v>
      </c>
      <c r="E6" s="180" t="e">
        <f t="shared" si="0"/>
        <v>#N/A</v>
      </c>
      <c r="F6" s="180" t="e">
        <f t="shared" si="0"/>
        <v>#N/A</v>
      </c>
      <c r="G6" s="180" t="e">
        <f t="shared" si="0"/>
        <v>#N/A</v>
      </c>
      <c r="H6" s="180" t="e">
        <f t="shared" si="0"/>
        <v>#N/A</v>
      </c>
      <c r="I6" s="180" t="e">
        <f t="shared" si="0"/>
        <v>#N/A</v>
      </c>
      <c r="J6" s="180" t="e">
        <f t="shared" si="0"/>
        <v>#N/A</v>
      </c>
      <c r="K6" s="180"/>
    </row>
    <row r="7" spans="1:11" x14ac:dyDescent="0.2">
      <c r="A7" s="14" t="s">
        <v>181</v>
      </c>
      <c r="B7" s="207"/>
      <c r="C7" s="207"/>
      <c r="D7" s="207"/>
      <c r="E7" s="207"/>
      <c r="F7" s="207"/>
      <c r="G7" s="155"/>
      <c r="H7" s="155"/>
      <c r="I7" s="155"/>
      <c r="J7" s="155"/>
      <c r="K7" s="159">
        <f>SUM(B7:J7)</f>
        <v>0</v>
      </c>
    </row>
    <row r="8" spans="1:11" x14ac:dyDescent="0.2">
      <c r="A8" s="14" t="s">
        <v>191</v>
      </c>
      <c r="B8" s="207"/>
      <c r="C8" s="207"/>
      <c r="D8" s="153"/>
      <c r="E8" s="153"/>
      <c r="F8" s="153"/>
      <c r="G8" s="153"/>
      <c r="H8" s="153"/>
      <c r="I8" s="153"/>
      <c r="J8" s="153"/>
      <c r="K8" s="159">
        <f>SUM(B8:J8)</f>
        <v>0</v>
      </c>
    </row>
    <row r="9" spans="1:11" x14ac:dyDescent="0.2">
      <c r="A9" s="14" t="s">
        <v>182</v>
      </c>
      <c r="B9" s="207"/>
      <c r="C9" s="207"/>
      <c r="D9" s="153"/>
      <c r="E9" s="153"/>
      <c r="F9" s="153"/>
      <c r="G9" s="153"/>
      <c r="H9" s="153"/>
      <c r="I9" s="153"/>
      <c r="J9" s="153"/>
      <c r="K9" s="159">
        <f>SUM(B9:J9)</f>
        <v>0</v>
      </c>
    </row>
    <row r="10" spans="1:11" x14ac:dyDescent="0.2">
      <c r="A10" s="14" t="s">
        <v>192</v>
      </c>
      <c r="B10" s="180" t="e">
        <f>B6*B9</f>
        <v>#N/A</v>
      </c>
      <c r="C10" s="254" t="e">
        <f t="shared" ref="C10:J10" si="1">C6*C9</f>
        <v>#N/A</v>
      </c>
      <c r="D10" s="180" t="e">
        <f t="shared" si="1"/>
        <v>#N/A</v>
      </c>
      <c r="E10" s="180" t="e">
        <f t="shared" si="1"/>
        <v>#N/A</v>
      </c>
      <c r="F10" s="180" t="e">
        <f t="shared" si="1"/>
        <v>#N/A</v>
      </c>
      <c r="G10" s="180" t="e">
        <f t="shared" si="1"/>
        <v>#N/A</v>
      </c>
      <c r="H10" s="180" t="e">
        <f t="shared" si="1"/>
        <v>#N/A</v>
      </c>
      <c r="I10" s="180" t="e">
        <f t="shared" si="1"/>
        <v>#N/A</v>
      </c>
      <c r="J10" s="180" t="e">
        <f t="shared" si="1"/>
        <v>#N/A</v>
      </c>
      <c r="K10" s="180" t="e">
        <f>SUM(B10:J10)</f>
        <v>#N/A</v>
      </c>
    </row>
    <row r="11" spans="1:11" x14ac:dyDescent="0.2">
      <c r="A11" s="14" t="s">
        <v>193</v>
      </c>
      <c r="B11" s="180"/>
      <c r="C11" s="254" t="e">
        <f>(B10+C10)/(B9+C9)</f>
        <v>#N/A</v>
      </c>
      <c r="D11" s="7" t="e">
        <f>D6</f>
        <v>#N/A</v>
      </c>
      <c r="E11" s="7" t="e">
        <f t="shared" ref="E11:J11" si="2">E6</f>
        <v>#N/A</v>
      </c>
      <c r="F11" s="7" t="e">
        <f t="shared" si="2"/>
        <v>#N/A</v>
      </c>
      <c r="G11" s="7" t="e">
        <f t="shared" si="2"/>
        <v>#N/A</v>
      </c>
      <c r="H11" s="7" t="e">
        <f t="shared" si="2"/>
        <v>#N/A</v>
      </c>
      <c r="I11" s="7" t="e">
        <f t="shared" si="2"/>
        <v>#N/A</v>
      </c>
      <c r="J11" s="7" t="e">
        <f t="shared" si="2"/>
        <v>#N/A</v>
      </c>
      <c r="K11" s="7"/>
    </row>
    <row r="12" spans="1:11" x14ac:dyDescent="0.2">
      <c r="B12" s="9"/>
      <c r="C12" s="255"/>
      <c r="D12" s="9"/>
      <c r="F12" s="9"/>
      <c r="G12" s="9"/>
      <c r="H12" s="9"/>
      <c r="I12" s="9"/>
      <c r="J12" s="9"/>
      <c r="K12" s="9"/>
    </row>
    <row r="13" spans="1:11" s="14" customFormat="1" x14ac:dyDescent="0.2">
      <c r="B13" s="180"/>
      <c r="C13" s="180"/>
      <c r="D13" s="7"/>
      <c r="E13" s="7"/>
      <c r="F13" s="7"/>
      <c r="G13" s="7"/>
      <c r="H13" s="7"/>
      <c r="I13" s="7"/>
      <c r="J13" s="7"/>
      <c r="K13" s="7"/>
    </row>
    <row r="14" spans="1:11" s="14" customFormat="1" x14ac:dyDescent="0.2">
      <c r="B14" s="180" t="e">
        <f>+B10</f>
        <v>#N/A</v>
      </c>
      <c r="C14" s="180" t="e">
        <f t="shared" ref="C14:J14" si="3">+C10</f>
        <v>#N/A</v>
      </c>
      <c r="D14" s="180" t="e">
        <f t="shared" si="3"/>
        <v>#N/A</v>
      </c>
      <c r="E14" s="180" t="e">
        <f t="shared" si="3"/>
        <v>#N/A</v>
      </c>
      <c r="F14" s="180" t="e">
        <f t="shared" si="3"/>
        <v>#N/A</v>
      </c>
      <c r="G14" s="180" t="e">
        <f t="shared" si="3"/>
        <v>#N/A</v>
      </c>
      <c r="H14" s="180" t="e">
        <f t="shared" si="3"/>
        <v>#N/A</v>
      </c>
      <c r="I14" s="180" t="e">
        <f t="shared" si="3"/>
        <v>#N/A</v>
      </c>
      <c r="J14" s="180" t="e">
        <f t="shared" si="3"/>
        <v>#N/A</v>
      </c>
      <c r="K14" s="7"/>
    </row>
    <row r="15" spans="1:11" s="14" customFormat="1" x14ac:dyDescent="0.2">
      <c r="A15" s="14" t="s">
        <v>272</v>
      </c>
      <c r="B15" s="259" t="e">
        <f>SUM(B14:C14)</f>
        <v>#N/A</v>
      </c>
    </row>
    <row r="16" spans="1:11" s="14" customFormat="1" x14ac:dyDescent="0.2">
      <c r="B16" s="215"/>
    </row>
    <row r="17" spans="1:10" s="14" customFormat="1" x14ac:dyDescent="0.2">
      <c r="B17" s="215"/>
    </row>
    <row r="18" spans="1:10" s="14" customFormat="1" x14ac:dyDescent="0.2">
      <c r="B18" s="215"/>
    </row>
    <row r="19" spans="1:10" s="14" customFormat="1" x14ac:dyDescent="0.2"/>
    <row r="20" spans="1:10" ht="13.5" thickBot="1" x14ac:dyDescent="0.25">
      <c r="A20" s="181" t="s">
        <v>184</v>
      </c>
      <c r="B20" s="256" t="s">
        <v>273</v>
      </c>
      <c r="C20" s="182"/>
      <c r="D20" s="234"/>
      <c r="E20" s="235"/>
      <c r="F20" s="234"/>
      <c r="G20" s="234"/>
      <c r="H20" s="234"/>
      <c r="I20" s="234"/>
      <c r="J20" s="234"/>
    </row>
    <row r="21" spans="1:10" hidden="1" x14ac:dyDescent="0.2">
      <c r="A21">
        <v>1970</v>
      </c>
      <c r="B21">
        <f t="shared" ref="B21:B65" si="4">$B$77</f>
        <v>11800</v>
      </c>
      <c r="C21">
        <f t="shared" ref="C21:C62" si="5">$C$77</f>
        <v>0</v>
      </c>
    </row>
    <row r="22" spans="1:10" hidden="1" x14ac:dyDescent="0.2">
      <c r="A22">
        <v>1971</v>
      </c>
      <c r="B22">
        <f t="shared" si="4"/>
        <v>11800</v>
      </c>
      <c r="C22">
        <f t="shared" si="5"/>
        <v>0</v>
      </c>
    </row>
    <row r="23" spans="1:10" hidden="1" x14ac:dyDescent="0.2">
      <c r="A23">
        <v>1972</v>
      </c>
      <c r="B23">
        <f t="shared" si="4"/>
        <v>11800</v>
      </c>
      <c r="C23">
        <f t="shared" si="5"/>
        <v>0</v>
      </c>
    </row>
    <row r="24" spans="1:10" hidden="1" x14ac:dyDescent="0.2">
      <c r="A24">
        <v>1973</v>
      </c>
      <c r="B24">
        <f t="shared" si="4"/>
        <v>11800</v>
      </c>
      <c r="C24">
        <f t="shared" si="5"/>
        <v>0</v>
      </c>
    </row>
    <row r="25" spans="1:10" hidden="1" x14ac:dyDescent="0.2">
      <c r="A25">
        <v>1974</v>
      </c>
      <c r="B25">
        <f t="shared" si="4"/>
        <v>11800</v>
      </c>
      <c r="C25">
        <f t="shared" si="5"/>
        <v>0</v>
      </c>
    </row>
    <row r="26" spans="1:10" hidden="1" x14ac:dyDescent="0.2">
      <c r="A26">
        <v>1975</v>
      </c>
      <c r="B26">
        <f t="shared" si="4"/>
        <v>11800</v>
      </c>
      <c r="C26">
        <f t="shared" si="5"/>
        <v>0</v>
      </c>
    </row>
    <row r="27" spans="1:10" hidden="1" x14ac:dyDescent="0.2">
      <c r="A27">
        <v>1976</v>
      </c>
      <c r="B27">
        <f t="shared" si="4"/>
        <v>11800</v>
      </c>
      <c r="C27">
        <f t="shared" si="5"/>
        <v>0</v>
      </c>
    </row>
    <row r="28" spans="1:10" hidden="1" x14ac:dyDescent="0.2">
      <c r="A28">
        <v>1977</v>
      </c>
      <c r="B28">
        <f t="shared" si="4"/>
        <v>11800</v>
      </c>
      <c r="C28">
        <f t="shared" si="5"/>
        <v>0</v>
      </c>
    </row>
    <row r="29" spans="1:10" hidden="1" x14ac:dyDescent="0.2">
      <c r="A29">
        <v>1978</v>
      </c>
      <c r="B29">
        <f t="shared" si="4"/>
        <v>11800</v>
      </c>
      <c r="C29">
        <f t="shared" si="5"/>
        <v>0</v>
      </c>
    </row>
    <row r="30" spans="1:10" hidden="1" x14ac:dyDescent="0.2">
      <c r="A30">
        <v>1979</v>
      </c>
      <c r="B30">
        <f t="shared" si="4"/>
        <v>11800</v>
      </c>
      <c r="C30">
        <f t="shared" si="5"/>
        <v>0</v>
      </c>
    </row>
    <row r="31" spans="1:10" hidden="1" x14ac:dyDescent="0.2">
      <c r="A31">
        <v>1980</v>
      </c>
      <c r="B31">
        <f t="shared" si="4"/>
        <v>11800</v>
      </c>
      <c r="C31">
        <f t="shared" si="5"/>
        <v>0</v>
      </c>
    </row>
    <row r="32" spans="1:10" hidden="1" x14ac:dyDescent="0.2">
      <c r="A32">
        <v>1981</v>
      </c>
      <c r="B32">
        <f t="shared" si="4"/>
        <v>11800</v>
      </c>
      <c r="C32">
        <f t="shared" si="5"/>
        <v>0</v>
      </c>
    </row>
    <row r="33" spans="1:3" hidden="1" x14ac:dyDescent="0.2">
      <c r="A33">
        <v>1982</v>
      </c>
      <c r="B33">
        <f t="shared" si="4"/>
        <v>11800</v>
      </c>
      <c r="C33">
        <f t="shared" si="5"/>
        <v>0</v>
      </c>
    </row>
    <row r="34" spans="1:3" hidden="1" x14ac:dyDescent="0.2">
      <c r="A34">
        <v>1983</v>
      </c>
      <c r="B34">
        <f t="shared" si="4"/>
        <v>11800</v>
      </c>
      <c r="C34">
        <f t="shared" si="5"/>
        <v>0</v>
      </c>
    </row>
    <row r="35" spans="1:3" hidden="1" x14ac:dyDescent="0.2">
      <c r="A35">
        <v>1984</v>
      </c>
      <c r="B35">
        <f t="shared" si="4"/>
        <v>11800</v>
      </c>
      <c r="C35">
        <f t="shared" si="5"/>
        <v>0</v>
      </c>
    </row>
    <row r="36" spans="1:3" hidden="1" x14ac:dyDescent="0.2">
      <c r="A36">
        <v>1985</v>
      </c>
      <c r="B36">
        <f t="shared" si="4"/>
        <v>11800</v>
      </c>
      <c r="C36">
        <f t="shared" si="5"/>
        <v>0</v>
      </c>
    </row>
    <row r="37" spans="1:3" hidden="1" x14ac:dyDescent="0.2">
      <c r="A37">
        <v>1986</v>
      </c>
      <c r="B37">
        <f t="shared" si="4"/>
        <v>11800</v>
      </c>
      <c r="C37">
        <f t="shared" si="5"/>
        <v>0</v>
      </c>
    </row>
    <row r="38" spans="1:3" hidden="1" x14ac:dyDescent="0.2">
      <c r="A38">
        <v>1987</v>
      </c>
      <c r="B38">
        <f t="shared" si="4"/>
        <v>11800</v>
      </c>
      <c r="C38">
        <f t="shared" si="5"/>
        <v>0</v>
      </c>
    </row>
    <row r="39" spans="1:3" hidden="1" x14ac:dyDescent="0.2">
      <c r="A39">
        <v>1988</v>
      </c>
      <c r="B39">
        <f t="shared" si="4"/>
        <v>11800</v>
      </c>
      <c r="C39">
        <f t="shared" si="5"/>
        <v>0</v>
      </c>
    </row>
    <row r="40" spans="1:3" hidden="1" x14ac:dyDescent="0.2">
      <c r="A40">
        <v>1989</v>
      </c>
      <c r="B40">
        <f t="shared" si="4"/>
        <v>11800</v>
      </c>
      <c r="C40">
        <f t="shared" si="5"/>
        <v>0</v>
      </c>
    </row>
    <row r="41" spans="1:3" hidden="1" x14ac:dyDescent="0.2">
      <c r="A41">
        <v>1990</v>
      </c>
      <c r="B41">
        <f t="shared" si="4"/>
        <v>11800</v>
      </c>
      <c r="C41">
        <f t="shared" si="5"/>
        <v>0</v>
      </c>
    </row>
    <row r="42" spans="1:3" hidden="1" x14ac:dyDescent="0.2">
      <c r="A42">
        <v>1991</v>
      </c>
      <c r="B42">
        <f t="shared" si="4"/>
        <v>11800</v>
      </c>
      <c r="C42">
        <f t="shared" si="5"/>
        <v>0</v>
      </c>
    </row>
    <row r="43" spans="1:3" hidden="1" x14ac:dyDescent="0.2">
      <c r="A43">
        <v>1992</v>
      </c>
      <c r="B43">
        <f t="shared" si="4"/>
        <v>11800</v>
      </c>
      <c r="C43">
        <f t="shared" si="5"/>
        <v>0</v>
      </c>
    </row>
    <row r="44" spans="1:3" hidden="1" x14ac:dyDescent="0.2">
      <c r="A44">
        <v>1993</v>
      </c>
      <c r="B44">
        <f t="shared" si="4"/>
        <v>11800</v>
      </c>
      <c r="C44">
        <f t="shared" si="5"/>
        <v>0</v>
      </c>
    </row>
    <row r="45" spans="1:3" hidden="1" x14ac:dyDescent="0.2">
      <c r="A45">
        <v>1994</v>
      </c>
      <c r="B45">
        <f t="shared" si="4"/>
        <v>11800</v>
      </c>
      <c r="C45">
        <f t="shared" si="5"/>
        <v>0</v>
      </c>
    </row>
    <row r="46" spans="1:3" hidden="1" x14ac:dyDescent="0.2">
      <c r="A46">
        <v>1995</v>
      </c>
      <c r="B46">
        <f t="shared" si="4"/>
        <v>11800</v>
      </c>
      <c r="C46">
        <f t="shared" si="5"/>
        <v>0</v>
      </c>
    </row>
    <row r="47" spans="1:3" hidden="1" x14ac:dyDescent="0.2">
      <c r="A47">
        <v>1996</v>
      </c>
      <c r="B47">
        <f t="shared" si="4"/>
        <v>11800</v>
      </c>
      <c r="C47">
        <f t="shared" si="5"/>
        <v>0</v>
      </c>
    </row>
    <row r="48" spans="1:3" hidden="1" x14ac:dyDescent="0.2">
      <c r="A48">
        <v>1997</v>
      </c>
      <c r="B48">
        <f t="shared" si="4"/>
        <v>11800</v>
      </c>
      <c r="C48">
        <f t="shared" si="5"/>
        <v>0</v>
      </c>
    </row>
    <row r="49" spans="1:3" hidden="1" x14ac:dyDescent="0.2">
      <c r="A49">
        <v>1998</v>
      </c>
      <c r="B49">
        <f t="shared" si="4"/>
        <v>11800</v>
      </c>
      <c r="C49">
        <f t="shared" si="5"/>
        <v>0</v>
      </c>
    </row>
    <row r="50" spans="1:3" hidden="1" x14ac:dyDescent="0.2">
      <c r="A50">
        <v>1999</v>
      </c>
      <c r="B50">
        <f t="shared" si="4"/>
        <v>11800</v>
      </c>
      <c r="C50">
        <f t="shared" si="5"/>
        <v>0</v>
      </c>
    </row>
    <row r="51" spans="1:3" hidden="1" x14ac:dyDescent="0.2">
      <c r="A51">
        <v>2000</v>
      </c>
      <c r="B51">
        <f t="shared" si="4"/>
        <v>11800</v>
      </c>
      <c r="C51">
        <f t="shared" si="5"/>
        <v>0</v>
      </c>
    </row>
    <row r="52" spans="1:3" hidden="1" x14ac:dyDescent="0.2">
      <c r="A52">
        <v>2001</v>
      </c>
      <c r="B52">
        <f t="shared" si="4"/>
        <v>11800</v>
      </c>
      <c r="C52">
        <f t="shared" si="5"/>
        <v>0</v>
      </c>
    </row>
    <row r="53" spans="1:3" hidden="1" x14ac:dyDescent="0.2">
      <c r="A53">
        <v>2002</v>
      </c>
      <c r="B53">
        <f t="shared" si="4"/>
        <v>11800</v>
      </c>
      <c r="C53">
        <f t="shared" si="5"/>
        <v>0</v>
      </c>
    </row>
    <row r="54" spans="1:3" hidden="1" x14ac:dyDescent="0.2">
      <c r="A54">
        <v>2003</v>
      </c>
      <c r="B54">
        <f t="shared" si="4"/>
        <v>11800</v>
      </c>
      <c r="C54">
        <f t="shared" si="5"/>
        <v>0</v>
      </c>
    </row>
    <row r="55" spans="1:3" hidden="1" x14ac:dyDescent="0.2">
      <c r="A55">
        <v>2004</v>
      </c>
      <c r="B55">
        <f t="shared" si="4"/>
        <v>11800</v>
      </c>
      <c r="C55">
        <f t="shared" si="5"/>
        <v>0</v>
      </c>
    </row>
    <row r="56" spans="1:3" hidden="1" x14ac:dyDescent="0.2">
      <c r="A56">
        <v>2005</v>
      </c>
      <c r="B56">
        <f t="shared" si="4"/>
        <v>11800</v>
      </c>
      <c r="C56">
        <f t="shared" si="5"/>
        <v>0</v>
      </c>
    </row>
    <row r="57" spans="1:3" hidden="1" x14ac:dyDescent="0.2">
      <c r="A57">
        <v>2006</v>
      </c>
      <c r="B57">
        <f t="shared" si="4"/>
        <v>11800</v>
      </c>
      <c r="C57">
        <f t="shared" si="5"/>
        <v>0</v>
      </c>
    </row>
    <row r="58" spans="1:3" hidden="1" x14ac:dyDescent="0.2">
      <c r="A58">
        <v>2007</v>
      </c>
      <c r="B58">
        <f t="shared" si="4"/>
        <v>11800</v>
      </c>
      <c r="C58">
        <f t="shared" si="5"/>
        <v>0</v>
      </c>
    </row>
    <row r="59" spans="1:3" hidden="1" x14ac:dyDescent="0.2">
      <c r="A59">
        <v>2008</v>
      </c>
      <c r="B59">
        <f t="shared" si="4"/>
        <v>11800</v>
      </c>
      <c r="C59">
        <f t="shared" si="5"/>
        <v>0</v>
      </c>
    </row>
    <row r="60" spans="1:3" hidden="1" x14ac:dyDescent="0.2">
      <c r="A60">
        <v>2009</v>
      </c>
      <c r="B60">
        <f t="shared" si="4"/>
        <v>11800</v>
      </c>
      <c r="C60">
        <f t="shared" si="5"/>
        <v>0</v>
      </c>
    </row>
    <row r="61" spans="1:3" hidden="1" x14ac:dyDescent="0.2">
      <c r="A61">
        <v>2010</v>
      </c>
      <c r="B61">
        <f t="shared" si="4"/>
        <v>11800</v>
      </c>
      <c r="C61">
        <f t="shared" si="5"/>
        <v>0</v>
      </c>
    </row>
    <row r="62" spans="1:3" hidden="1" x14ac:dyDescent="0.2">
      <c r="A62">
        <v>2011</v>
      </c>
      <c r="B62">
        <f t="shared" si="4"/>
        <v>11800</v>
      </c>
      <c r="C62">
        <f t="shared" si="5"/>
        <v>0</v>
      </c>
    </row>
    <row r="63" spans="1:3" hidden="1" x14ac:dyDescent="0.2">
      <c r="A63">
        <v>2012</v>
      </c>
      <c r="B63">
        <f t="shared" si="4"/>
        <v>11800</v>
      </c>
      <c r="C63">
        <f>$C$90</f>
        <v>0</v>
      </c>
    </row>
    <row r="64" spans="1:3" hidden="1" x14ac:dyDescent="0.2">
      <c r="A64">
        <v>2013</v>
      </c>
      <c r="B64">
        <f t="shared" si="4"/>
        <v>11800</v>
      </c>
      <c r="C64">
        <f t="shared" ref="C64:C73" si="6">SUMIFS(C90:C99,A90:A99,A64)</f>
        <v>0</v>
      </c>
    </row>
    <row r="65" spans="1:4" hidden="1" x14ac:dyDescent="0.2">
      <c r="A65">
        <v>2014</v>
      </c>
      <c r="B65">
        <f t="shared" si="4"/>
        <v>11800</v>
      </c>
      <c r="C65">
        <f t="shared" si="6"/>
        <v>0</v>
      </c>
    </row>
    <row r="66" spans="1:4" hidden="1" x14ac:dyDescent="0.2">
      <c r="A66">
        <v>2015</v>
      </c>
      <c r="B66">
        <f t="shared" ref="B66:B73" si="7">SUMIFS(B90:B99,A90:A99,A66)</f>
        <v>22900</v>
      </c>
      <c r="C66">
        <f t="shared" si="6"/>
        <v>0</v>
      </c>
    </row>
    <row r="67" spans="1:4" hidden="1" x14ac:dyDescent="0.2">
      <c r="A67">
        <v>2016</v>
      </c>
      <c r="B67">
        <f t="shared" si="7"/>
        <v>22900</v>
      </c>
      <c r="C67">
        <f t="shared" si="6"/>
        <v>0</v>
      </c>
    </row>
    <row r="68" spans="1:4" hidden="1" x14ac:dyDescent="0.2">
      <c r="A68">
        <v>2017</v>
      </c>
      <c r="B68">
        <f t="shared" si="7"/>
        <v>22900</v>
      </c>
      <c r="C68">
        <f t="shared" si="6"/>
        <v>0</v>
      </c>
    </row>
    <row r="69" spans="1:4" hidden="1" x14ac:dyDescent="0.2">
      <c r="A69">
        <v>2018</v>
      </c>
      <c r="B69">
        <f t="shared" si="7"/>
        <v>26000</v>
      </c>
      <c r="C69">
        <f t="shared" si="6"/>
        <v>0</v>
      </c>
    </row>
    <row r="70" spans="1:4" hidden="1" x14ac:dyDescent="0.2">
      <c r="A70">
        <v>2019</v>
      </c>
      <c r="B70">
        <f t="shared" si="7"/>
        <v>26000</v>
      </c>
      <c r="C70">
        <f t="shared" si="6"/>
        <v>0</v>
      </c>
    </row>
    <row r="71" spans="1:4" hidden="1" x14ac:dyDescent="0.2">
      <c r="A71">
        <v>2020</v>
      </c>
      <c r="B71">
        <f t="shared" si="7"/>
        <v>26000</v>
      </c>
      <c r="C71">
        <f t="shared" si="6"/>
        <v>0</v>
      </c>
    </row>
    <row r="72" spans="1:4" hidden="1" x14ac:dyDescent="0.2">
      <c r="A72">
        <v>2021</v>
      </c>
      <c r="B72">
        <f t="shared" si="7"/>
        <v>29200</v>
      </c>
      <c r="C72">
        <f t="shared" si="6"/>
        <v>0</v>
      </c>
    </row>
    <row r="73" spans="1:4" hidden="1" x14ac:dyDescent="0.2">
      <c r="A73">
        <v>2022</v>
      </c>
      <c r="B73">
        <f t="shared" si="7"/>
        <v>29200</v>
      </c>
      <c r="C73">
        <f t="shared" si="6"/>
        <v>0</v>
      </c>
    </row>
    <row r="74" spans="1:4" hidden="1" x14ac:dyDescent="0.2">
      <c r="A74">
        <v>2023</v>
      </c>
      <c r="B74">
        <f t="shared" ref="B74:B76" si="8">SUMIFS(B98:B107,A98:A107,A74)</f>
        <v>29200</v>
      </c>
    </row>
    <row r="75" spans="1:4" hidden="1" x14ac:dyDescent="0.2">
      <c r="A75">
        <v>2024</v>
      </c>
      <c r="B75">
        <f t="shared" si="8"/>
        <v>0</v>
      </c>
    </row>
    <row r="76" spans="1:4" hidden="1" x14ac:dyDescent="0.2">
      <c r="A76">
        <v>2025</v>
      </c>
      <c r="B76">
        <f t="shared" si="8"/>
        <v>0</v>
      </c>
    </row>
    <row r="77" spans="1:4" x14ac:dyDescent="0.2">
      <c r="B77" s="153">
        <f>B90</f>
        <v>11800</v>
      </c>
      <c r="C77" s="153"/>
      <c r="D77" s="215" t="str">
        <f>D90</f>
        <v>2014 eller før</v>
      </c>
    </row>
    <row r="87" spans="1:4" x14ac:dyDescent="0.2">
      <c r="D87" s="214" t="s">
        <v>262</v>
      </c>
    </row>
    <row r="88" spans="1:4" x14ac:dyDescent="0.2">
      <c r="B88" t="s">
        <v>296</v>
      </c>
      <c r="D88" s="233" t="s">
        <v>261</v>
      </c>
    </row>
    <row r="89" spans="1:4" x14ac:dyDescent="0.2">
      <c r="B89" s="153"/>
    </row>
    <row r="90" spans="1:4" x14ac:dyDescent="0.2">
      <c r="A90">
        <v>2014</v>
      </c>
      <c r="B90" s="153">
        <v>11800</v>
      </c>
      <c r="D90" s="215" t="s">
        <v>295</v>
      </c>
    </row>
    <row r="91" spans="1:4" x14ac:dyDescent="0.2">
      <c r="A91">
        <v>2015</v>
      </c>
      <c r="B91" s="153">
        <v>22900</v>
      </c>
    </row>
    <row r="92" spans="1:4" x14ac:dyDescent="0.2">
      <c r="A92">
        <v>2016</v>
      </c>
      <c r="B92" s="153">
        <v>22900</v>
      </c>
    </row>
    <row r="93" spans="1:4" x14ac:dyDescent="0.2">
      <c r="A93">
        <v>2017</v>
      </c>
      <c r="B93" s="153">
        <v>22900</v>
      </c>
    </row>
    <row r="94" spans="1:4" x14ac:dyDescent="0.2">
      <c r="A94">
        <v>2018</v>
      </c>
      <c r="B94" s="153">
        <v>26000</v>
      </c>
    </row>
    <row r="95" spans="1:4" x14ac:dyDescent="0.2">
      <c r="A95">
        <v>2019</v>
      </c>
      <c r="B95" s="153">
        <v>26000</v>
      </c>
    </row>
    <row r="96" spans="1:4" x14ac:dyDescent="0.2">
      <c r="A96">
        <v>2020</v>
      </c>
      <c r="B96" s="153">
        <v>26000</v>
      </c>
    </row>
    <row r="97" spans="1:2" x14ac:dyDescent="0.2">
      <c r="A97">
        <v>2021</v>
      </c>
      <c r="B97" s="153">
        <v>29200</v>
      </c>
    </row>
    <row r="98" spans="1:2" x14ac:dyDescent="0.2">
      <c r="A98">
        <v>2022</v>
      </c>
      <c r="B98" s="153">
        <v>29200</v>
      </c>
    </row>
    <row r="99" spans="1:2" x14ac:dyDescent="0.2">
      <c r="A99">
        <v>2023</v>
      </c>
      <c r="B99" s="153">
        <v>29200</v>
      </c>
    </row>
  </sheetData>
  <hyperlinks>
    <hyperlink ref="D88" r:id="rId1" xr:uid="{0BF45836-4D98-4CB4-BC5F-74E14CD93E4D}"/>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9"/>
  <sheetViews>
    <sheetView zoomScaleNormal="100" workbookViewId="0">
      <pane xSplit="3" ySplit="1" topLeftCell="D83" activePane="bottomRight" state="frozen"/>
      <selection pane="topRight" activeCell="E1" sqref="E1"/>
      <selection pane="bottomLeft" activeCell="A2" sqref="A2"/>
      <selection pane="bottomRight" activeCell="D106" sqref="D106"/>
    </sheetView>
  </sheetViews>
  <sheetFormatPr baseColWidth="10" defaultColWidth="11.42578125" defaultRowHeight="12.75" outlineLevelRow="1" x14ac:dyDescent="0.2"/>
  <cols>
    <col min="1" max="1" width="15.42578125" style="5" customWidth="1"/>
    <col min="2" max="2" width="5.42578125" style="5" bestFit="1" customWidth="1"/>
    <col min="3" max="3" width="13.42578125" style="5" customWidth="1"/>
    <col min="4" max="6" width="10.42578125" style="5" bestFit="1" customWidth="1"/>
    <col min="7" max="7" width="7.85546875" style="5" bestFit="1" customWidth="1"/>
    <col min="8" max="10" width="10.42578125" style="5" hidden="1" customWidth="1"/>
    <col min="11" max="11" width="11.42578125" style="5" bestFit="1" customWidth="1"/>
    <col min="12" max="12" width="11.42578125" style="5"/>
    <col min="13" max="13" width="39.28515625" style="5" customWidth="1"/>
    <col min="14" max="19" width="11.42578125" style="5"/>
    <col min="20" max="20" width="0" style="5" hidden="1" customWidth="1"/>
    <col min="21" max="16384" width="11.42578125" style="5"/>
  </cols>
  <sheetData>
    <row r="1" spans="1:20" x14ac:dyDescent="0.2">
      <c r="A1" s="5" t="s">
        <v>34</v>
      </c>
      <c r="B1" s="5" t="s">
        <v>20</v>
      </c>
      <c r="C1" s="5" t="s">
        <v>34</v>
      </c>
      <c r="D1" s="64" t="s">
        <v>122</v>
      </c>
      <c r="E1" s="64" t="s">
        <v>123</v>
      </c>
      <c r="F1" s="64" t="s">
        <v>124</v>
      </c>
      <c r="G1" s="64" t="s">
        <v>125</v>
      </c>
      <c r="H1" s="64" t="s">
        <v>126</v>
      </c>
      <c r="I1" s="64" t="s">
        <v>127</v>
      </c>
      <c r="J1" s="64" t="s">
        <v>128</v>
      </c>
      <c r="K1" s="20" t="s">
        <v>28</v>
      </c>
      <c r="M1" s="5" t="s">
        <v>57</v>
      </c>
    </row>
    <row r="2" spans="1:20" ht="86.25" customHeight="1" x14ac:dyDescent="0.2">
      <c r="D2" s="264" t="s">
        <v>277</v>
      </c>
      <c r="E2" s="264"/>
      <c r="F2" s="264"/>
      <c r="G2" s="264"/>
      <c r="H2" s="264"/>
      <c r="I2" s="264"/>
      <c r="J2" s="264"/>
      <c r="K2" s="265"/>
      <c r="M2" s="262" t="s">
        <v>282</v>
      </c>
      <c r="N2" s="263" t="s">
        <v>281</v>
      </c>
      <c r="T2" s="185" t="s">
        <v>283</v>
      </c>
    </row>
    <row r="3" spans="1:20" outlineLevel="1" x14ac:dyDescent="0.2">
      <c r="A3" s="5" t="s">
        <v>4</v>
      </c>
      <c r="B3" s="5">
        <v>0</v>
      </c>
      <c r="C3" s="79">
        <v>2023</v>
      </c>
      <c r="D3" s="81"/>
      <c r="E3" s="81"/>
      <c r="F3" s="81"/>
      <c r="G3" s="81"/>
      <c r="H3" s="81"/>
      <c r="I3" s="81"/>
      <c r="J3" s="81"/>
      <c r="K3" s="65">
        <f t="shared" ref="K3:K50" si="0">SUM(D3:J3)</f>
        <v>0</v>
      </c>
      <c r="M3" s="5" t="s">
        <v>201</v>
      </c>
      <c r="T3" s="185" t="s">
        <v>277</v>
      </c>
    </row>
    <row r="4" spans="1:20" outlineLevel="1" x14ac:dyDescent="0.2">
      <c r="B4" s="5">
        <v>1</v>
      </c>
      <c r="C4" s="5" t="str">
        <f>$C$3-B4&amp;" etter 1.12."</f>
        <v>2022 etter 1.12.</v>
      </c>
      <c r="D4" s="81"/>
      <c r="E4" s="81"/>
      <c r="F4" s="81"/>
      <c r="G4" s="81"/>
      <c r="H4" s="81"/>
      <c r="I4" s="81"/>
      <c r="J4" s="81"/>
      <c r="K4" s="65">
        <f t="shared" si="0"/>
        <v>0</v>
      </c>
      <c r="T4" s="185" t="s">
        <v>284</v>
      </c>
    </row>
    <row r="5" spans="1:20" outlineLevel="1" x14ac:dyDescent="0.2">
      <c r="B5" s="5">
        <v>1</v>
      </c>
      <c r="C5" s="5" t="str">
        <f>$C$3-B5&amp;" før 1.12."</f>
        <v>2022 før 1.12.</v>
      </c>
      <c r="D5" s="81"/>
      <c r="E5" s="81"/>
      <c r="F5" s="81"/>
      <c r="G5" s="81"/>
      <c r="H5" s="81"/>
      <c r="I5" s="81"/>
      <c r="J5" s="81"/>
      <c r="K5" s="65">
        <f t="shared" si="0"/>
        <v>0</v>
      </c>
    </row>
    <row r="6" spans="1:20" outlineLevel="1" x14ac:dyDescent="0.2">
      <c r="B6" s="5">
        <v>2</v>
      </c>
      <c r="C6" s="5">
        <f>$C$3-B6</f>
        <v>2021</v>
      </c>
      <c r="D6" s="81"/>
      <c r="E6" s="81"/>
      <c r="F6" s="81"/>
      <c r="G6" s="81"/>
      <c r="H6" s="81"/>
      <c r="I6" s="81"/>
      <c r="J6" s="81"/>
      <c r="K6" s="65">
        <f t="shared" si="0"/>
        <v>0</v>
      </c>
    </row>
    <row r="7" spans="1:20" outlineLevel="1" x14ac:dyDescent="0.2">
      <c r="B7" s="5">
        <v>3</v>
      </c>
      <c r="C7" s="5">
        <f>$C$3-B7</f>
        <v>2020</v>
      </c>
      <c r="D7" s="81"/>
      <c r="E7" s="81"/>
      <c r="F7" s="81"/>
      <c r="G7" s="81"/>
      <c r="H7" s="81"/>
      <c r="I7" s="81"/>
      <c r="J7" s="81"/>
      <c r="K7" s="65">
        <f t="shared" si="0"/>
        <v>0</v>
      </c>
    </row>
    <row r="8" spans="1:20" outlineLevel="1" x14ac:dyDescent="0.2">
      <c r="B8" s="5">
        <v>4</v>
      </c>
      <c r="C8" s="5">
        <f>$C$3-B8</f>
        <v>2019</v>
      </c>
      <c r="D8" s="81"/>
      <c r="E8" s="81"/>
      <c r="F8" s="81"/>
      <c r="G8" s="81"/>
      <c r="H8" s="81"/>
      <c r="I8" s="81"/>
      <c r="J8" s="81"/>
      <c r="K8" s="65">
        <f t="shared" si="0"/>
        <v>0</v>
      </c>
    </row>
    <row r="9" spans="1:20" outlineLevel="1" x14ac:dyDescent="0.2">
      <c r="B9" s="5">
        <v>5</v>
      </c>
      <c r="C9" s="5">
        <f>$C$3-B9</f>
        <v>2018</v>
      </c>
      <c r="D9" s="81"/>
      <c r="E9" s="81"/>
      <c r="F9" s="81"/>
      <c r="G9" s="81"/>
      <c r="H9" s="81"/>
      <c r="I9" s="81"/>
      <c r="J9" s="81"/>
      <c r="K9" s="65">
        <f t="shared" si="0"/>
        <v>0</v>
      </c>
    </row>
    <row r="10" spans="1:20" outlineLevel="1" x14ac:dyDescent="0.2">
      <c r="A10" s="66"/>
      <c r="B10" s="66">
        <v>6</v>
      </c>
      <c r="C10" s="66">
        <f>$C$3-B10</f>
        <v>2017</v>
      </c>
      <c r="D10" s="81"/>
      <c r="E10" s="81"/>
      <c r="F10" s="81"/>
      <c r="G10" s="81"/>
      <c r="H10" s="81"/>
      <c r="I10" s="81"/>
      <c r="J10" s="81"/>
      <c r="K10" s="65">
        <f t="shared" si="0"/>
        <v>0</v>
      </c>
    </row>
    <row r="11" spans="1:20" outlineLevel="1" x14ac:dyDescent="0.2">
      <c r="A11" s="5" t="s">
        <v>5</v>
      </c>
      <c r="B11" s="5">
        <v>0</v>
      </c>
      <c r="C11" s="5">
        <f t="shared" ref="C11:C19" si="1">$C$3-B11</f>
        <v>2023</v>
      </c>
      <c r="D11" s="81"/>
      <c r="E11" s="81"/>
      <c r="F11" s="81"/>
      <c r="G11" s="81"/>
      <c r="H11" s="81"/>
      <c r="I11" s="81"/>
      <c r="J11" s="81"/>
      <c r="K11" s="65">
        <f t="shared" si="0"/>
        <v>0</v>
      </c>
    </row>
    <row r="12" spans="1:20" outlineLevel="1" x14ac:dyDescent="0.2">
      <c r="B12" s="5">
        <v>1</v>
      </c>
      <c r="C12" s="5" t="str">
        <f>$C$3-B12&amp;" etter 1.12."</f>
        <v>2022 etter 1.12.</v>
      </c>
      <c r="D12" s="81"/>
      <c r="E12" s="81"/>
      <c r="F12" s="81"/>
      <c r="G12" s="81"/>
      <c r="H12" s="81"/>
      <c r="I12" s="81"/>
      <c r="J12" s="81"/>
      <c r="K12" s="65">
        <f t="shared" si="0"/>
        <v>0</v>
      </c>
    </row>
    <row r="13" spans="1:20" outlineLevel="1" x14ac:dyDescent="0.2">
      <c r="B13" s="5">
        <v>1</v>
      </c>
      <c r="C13" s="5" t="str">
        <f>$C$3-B13&amp;" før 1.12."</f>
        <v>2022 før 1.12.</v>
      </c>
      <c r="D13" s="81"/>
      <c r="E13" s="81"/>
      <c r="F13" s="81"/>
      <c r="G13" s="81"/>
      <c r="H13" s="81"/>
      <c r="I13" s="81"/>
      <c r="J13" s="81"/>
      <c r="K13" s="65">
        <f t="shared" si="0"/>
        <v>0</v>
      </c>
    </row>
    <row r="14" spans="1:20" outlineLevel="1" x14ac:dyDescent="0.2">
      <c r="B14" s="5">
        <v>2</v>
      </c>
      <c r="C14" s="5">
        <f>$C$3-B14</f>
        <v>2021</v>
      </c>
      <c r="D14" s="81"/>
      <c r="E14" s="81"/>
      <c r="F14" s="81"/>
      <c r="G14" s="81"/>
      <c r="H14" s="81"/>
      <c r="I14" s="81"/>
      <c r="J14" s="81"/>
      <c r="K14" s="65">
        <f t="shared" si="0"/>
        <v>0</v>
      </c>
    </row>
    <row r="15" spans="1:20" outlineLevel="1" x14ac:dyDescent="0.2">
      <c r="B15" s="5">
        <v>3</v>
      </c>
      <c r="C15" s="5">
        <f>$C$3-B15</f>
        <v>2020</v>
      </c>
      <c r="D15" s="81"/>
      <c r="E15" s="81"/>
      <c r="F15" s="81"/>
      <c r="G15" s="81"/>
      <c r="H15" s="81"/>
      <c r="I15" s="81"/>
      <c r="J15" s="81"/>
      <c r="K15" s="65">
        <f t="shared" si="0"/>
        <v>0</v>
      </c>
    </row>
    <row r="16" spans="1:20" outlineLevel="1" x14ac:dyDescent="0.2">
      <c r="B16" s="5">
        <v>4</v>
      </c>
      <c r="C16" s="5">
        <f>$C$3-B16</f>
        <v>2019</v>
      </c>
      <c r="D16" s="81"/>
      <c r="E16" s="81"/>
      <c r="F16" s="81"/>
      <c r="G16" s="81"/>
      <c r="H16" s="81"/>
      <c r="I16" s="81"/>
      <c r="J16" s="81"/>
      <c r="K16" s="65">
        <f t="shared" si="0"/>
        <v>0</v>
      </c>
    </row>
    <row r="17" spans="1:11" outlineLevel="1" x14ac:dyDescent="0.2">
      <c r="B17" s="5">
        <v>5</v>
      </c>
      <c r="C17" s="5">
        <f>$C$3-B17</f>
        <v>2018</v>
      </c>
      <c r="D17" s="81"/>
      <c r="E17" s="81"/>
      <c r="F17" s="81"/>
      <c r="G17" s="81"/>
      <c r="H17" s="81"/>
      <c r="I17" s="81"/>
      <c r="J17" s="81"/>
      <c r="K17" s="65">
        <f t="shared" si="0"/>
        <v>0</v>
      </c>
    </row>
    <row r="18" spans="1:11" outlineLevel="1" x14ac:dyDescent="0.2">
      <c r="A18" s="66"/>
      <c r="B18" s="66">
        <v>6</v>
      </c>
      <c r="C18" s="66">
        <f>$C$3-B18</f>
        <v>2017</v>
      </c>
      <c r="D18" s="81"/>
      <c r="E18" s="81"/>
      <c r="F18" s="81"/>
      <c r="G18" s="81"/>
      <c r="H18" s="81"/>
      <c r="I18" s="81"/>
      <c r="J18" s="81"/>
      <c r="K18" s="65">
        <f t="shared" si="0"/>
        <v>0</v>
      </c>
    </row>
    <row r="19" spans="1:11" outlineLevel="1" x14ac:dyDescent="0.2">
      <c r="A19" s="5" t="s">
        <v>6</v>
      </c>
      <c r="B19" s="5">
        <v>0</v>
      </c>
      <c r="C19" s="5">
        <f t="shared" si="1"/>
        <v>2023</v>
      </c>
      <c r="D19" s="81"/>
      <c r="E19" s="81"/>
      <c r="F19" s="81"/>
      <c r="G19" s="81"/>
      <c r="H19" s="81"/>
      <c r="I19" s="81"/>
      <c r="J19" s="81"/>
      <c r="K19" s="65">
        <f t="shared" si="0"/>
        <v>0</v>
      </c>
    </row>
    <row r="20" spans="1:11" outlineLevel="1" x14ac:dyDescent="0.2">
      <c r="B20" s="5">
        <v>1</v>
      </c>
      <c r="C20" s="5" t="str">
        <f>$C$3-B20&amp;" etter 1.12."</f>
        <v>2022 etter 1.12.</v>
      </c>
      <c r="D20" s="81"/>
      <c r="E20" s="81"/>
      <c r="F20" s="81"/>
      <c r="G20" s="81"/>
      <c r="H20" s="81"/>
      <c r="I20" s="81"/>
      <c r="J20" s="81"/>
      <c r="K20" s="65">
        <f t="shared" si="0"/>
        <v>0</v>
      </c>
    </row>
    <row r="21" spans="1:11" outlineLevel="1" x14ac:dyDescent="0.2">
      <c r="B21" s="5">
        <v>1</v>
      </c>
      <c r="C21" s="5" t="str">
        <f>$C$3-B21&amp;" før 1.12."</f>
        <v>2022 før 1.12.</v>
      </c>
      <c r="D21" s="81"/>
      <c r="E21" s="81"/>
      <c r="F21" s="81"/>
      <c r="G21" s="81"/>
      <c r="H21" s="81"/>
      <c r="I21" s="81"/>
      <c r="J21" s="81"/>
      <c r="K21" s="65">
        <f t="shared" si="0"/>
        <v>0</v>
      </c>
    </row>
    <row r="22" spans="1:11" outlineLevel="1" x14ac:dyDescent="0.2">
      <c r="B22" s="5">
        <v>2</v>
      </c>
      <c r="C22" s="5">
        <f>$C$3-B22</f>
        <v>2021</v>
      </c>
      <c r="D22" s="81"/>
      <c r="E22" s="81"/>
      <c r="F22" s="81"/>
      <c r="G22" s="81"/>
      <c r="H22" s="81"/>
      <c r="I22" s="81"/>
      <c r="J22" s="81"/>
      <c r="K22" s="65">
        <f t="shared" si="0"/>
        <v>0</v>
      </c>
    </row>
    <row r="23" spans="1:11" outlineLevel="1" x14ac:dyDescent="0.2">
      <c r="B23" s="5">
        <v>3</v>
      </c>
      <c r="C23" s="5">
        <f>$C$3-B23</f>
        <v>2020</v>
      </c>
      <c r="D23" s="81"/>
      <c r="E23" s="81"/>
      <c r="F23" s="81"/>
      <c r="G23" s="81"/>
      <c r="H23" s="81"/>
      <c r="I23" s="81"/>
      <c r="J23" s="81"/>
      <c r="K23" s="65">
        <f t="shared" si="0"/>
        <v>0</v>
      </c>
    </row>
    <row r="24" spans="1:11" outlineLevel="1" x14ac:dyDescent="0.2">
      <c r="B24" s="5">
        <v>4</v>
      </c>
      <c r="C24" s="5">
        <f>$C$3-B24</f>
        <v>2019</v>
      </c>
      <c r="D24" s="81"/>
      <c r="E24" s="81"/>
      <c r="F24" s="81"/>
      <c r="G24" s="81"/>
      <c r="H24" s="81"/>
      <c r="I24" s="81"/>
      <c r="J24" s="81"/>
      <c r="K24" s="65">
        <f t="shared" si="0"/>
        <v>0</v>
      </c>
    </row>
    <row r="25" spans="1:11" outlineLevel="1" x14ac:dyDescent="0.2">
      <c r="B25" s="5">
        <v>5</v>
      </c>
      <c r="C25" s="5">
        <f>$C$3-B25</f>
        <v>2018</v>
      </c>
      <c r="D25" s="81"/>
      <c r="E25" s="81"/>
      <c r="F25" s="81"/>
      <c r="G25" s="81"/>
      <c r="H25" s="81"/>
      <c r="I25" s="81"/>
      <c r="J25" s="81"/>
      <c r="K25" s="65">
        <f t="shared" si="0"/>
        <v>0</v>
      </c>
    </row>
    <row r="26" spans="1:11" outlineLevel="1" x14ac:dyDescent="0.2">
      <c r="A26" s="66"/>
      <c r="B26" s="66">
        <v>6</v>
      </c>
      <c r="C26" s="66">
        <f>$C$3-B26</f>
        <v>2017</v>
      </c>
      <c r="D26" s="81"/>
      <c r="E26" s="81"/>
      <c r="F26" s="81"/>
      <c r="G26" s="81"/>
      <c r="H26" s="81"/>
      <c r="I26" s="81"/>
      <c r="J26" s="81"/>
      <c r="K26" s="65">
        <f t="shared" si="0"/>
        <v>0</v>
      </c>
    </row>
    <row r="27" spans="1:11" outlineLevel="1" x14ac:dyDescent="0.2">
      <c r="A27" s="5" t="s">
        <v>7</v>
      </c>
      <c r="B27" s="5">
        <v>0</v>
      </c>
      <c r="C27" s="5">
        <f t="shared" ref="C27" si="2">$C$3-B27</f>
        <v>2023</v>
      </c>
      <c r="D27" s="81"/>
      <c r="E27" s="81"/>
      <c r="F27" s="81"/>
      <c r="G27" s="81"/>
      <c r="H27" s="81"/>
      <c r="I27" s="81"/>
      <c r="J27" s="81"/>
      <c r="K27" s="65">
        <f t="shared" si="0"/>
        <v>0</v>
      </c>
    </row>
    <row r="28" spans="1:11" outlineLevel="1" x14ac:dyDescent="0.2">
      <c r="B28" s="5">
        <v>1</v>
      </c>
      <c r="C28" s="5" t="str">
        <f>$C$3-B28&amp;" etter 1.12."</f>
        <v>2022 etter 1.12.</v>
      </c>
      <c r="D28" s="81"/>
      <c r="E28" s="81"/>
      <c r="F28" s="81"/>
      <c r="G28" s="81"/>
      <c r="H28" s="81"/>
      <c r="I28" s="81"/>
      <c r="J28" s="81"/>
      <c r="K28" s="65">
        <f t="shared" si="0"/>
        <v>0</v>
      </c>
    </row>
    <row r="29" spans="1:11" outlineLevel="1" x14ac:dyDescent="0.2">
      <c r="B29" s="5">
        <v>1</v>
      </c>
      <c r="C29" s="5" t="str">
        <f>$C$3-B29&amp;" før 1.12."</f>
        <v>2022 før 1.12.</v>
      </c>
      <c r="D29" s="81"/>
      <c r="E29" s="81"/>
      <c r="F29" s="81"/>
      <c r="G29" s="81"/>
      <c r="H29" s="81"/>
      <c r="I29" s="81"/>
      <c r="J29" s="81"/>
      <c r="K29" s="65">
        <f t="shared" si="0"/>
        <v>0</v>
      </c>
    </row>
    <row r="30" spans="1:11" outlineLevel="1" x14ac:dyDescent="0.2">
      <c r="B30" s="5">
        <v>2</v>
      </c>
      <c r="C30" s="5">
        <f>$C$3-B30</f>
        <v>2021</v>
      </c>
      <c r="D30" s="81"/>
      <c r="E30" s="81"/>
      <c r="F30" s="81"/>
      <c r="G30" s="81"/>
      <c r="H30" s="81"/>
      <c r="I30" s="81"/>
      <c r="J30" s="81"/>
      <c r="K30" s="65">
        <f t="shared" si="0"/>
        <v>0</v>
      </c>
    </row>
    <row r="31" spans="1:11" outlineLevel="1" x14ac:dyDescent="0.2">
      <c r="B31" s="5">
        <v>3</v>
      </c>
      <c r="C31" s="5">
        <f>$C$3-B31</f>
        <v>2020</v>
      </c>
      <c r="D31" s="81"/>
      <c r="E31" s="81"/>
      <c r="F31" s="81"/>
      <c r="G31" s="81"/>
      <c r="H31" s="81"/>
      <c r="I31" s="81"/>
      <c r="J31" s="81"/>
      <c r="K31" s="65">
        <f t="shared" si="0"/>
        <v>0</v>
      </c>
    </row>
    <row r="32" spans="1:11" outlineLevel="1" x14ac:dyDescent="0.2">
      <c r="B32" s="5">
        <v>4</v>
      </c>
      <c r="C32" s="5">
        <f>$C$3-B32</f>
        <v>2019</v>
      </c>
      <c r="D32" s="81"/>
      <c r="E32" s="81"/>
      <c r="F32" s="81"/>
      <c r="G32" s="81"/>
      <c r="H32" s="81"/>
      <c r="I32" s="81"/>
      <c r="J32" s="81"/>
      <c r="K32" s="65">
        <f t="shared" si="0"/>
        <v>0</v>
      </c>
    </row>
    <row r="33" spans="1:11" outlineLevel="1" x14ac:dyDescent="0.2">
      <c r="B33" s="5">
        <v>5</v>
      </c>
      <c r="C33" s="5">
        <f>$C$3-B33</f>
        <v>2018</v>
      </c>
      <c r="D33" s="81"/>
      <c r="E33" s="81"/>
      <c r="F33" s="81"/>
      <c r="G33" s="81"/>
      <c r="H33" s="81"/>
      <c r="I33" s="81"/>
      <c r="J33" s="81"/>
      <c r="K33" s="65">
        <f t="shared" si="0"/>
        <v>0</v>
      </c>
    </row>
    <row r="34" spans="1:11" outlineLevel="1" x14ac:dyDescent="0.2">
      <c r="A34" s="66"/>
      <c r="B34" s="66">
        <v>6</v>
      </c>
      <c r="C34" s="66">
        <f>$C$3-B34</f>
        <v>2017</v>
      </c>
      <c r="D34" s="81"/>
      <c r="E34" s="81"/>
      <c r="F34" s="81"/>
      <c r="G34" s="81"/>
      <c r="H34" s="81"/>
      <c r="I34" s="81"/>
      <c r="J34" s="81"/>
      <c r="K34" s="65">
        <f t="shared" si="0"/>
        <v>0</v>
      </c>
    </row>
    <row r="35" spans="1:11" outlineLevel="1" x14ac:dyDescent="0.2">
      <c r="A35" s="5" t="s">
        <v>8</v>
      </c>
      <c r="B35" s="5">
        <v>0</v>
      </c>
      <c r="C35" s="5">
        <f t="shared" ref="C35" si="3">$C$3-B35</f>
        <v>2023</v>
      </c>
      <c r="D35" s="81"/>
      <c r="E35" s="81"/>
      <c r="F35" s="81"/>
      <c r="G35" s="81"/>
      <c r="H35" s="81"/>
      <c r="I35" s="81"/>
      <c r="J35" s="81"/>
      <c r="K35" s="65">
        <f t="shared" si="0"/>
        <v>0</v>
      </c>
    </row>
    <row r="36" spans="1:11" outlineLevel="1" x14ac:dyDescent="0.2">
      <c r="B36" s="5">
        <v>1</v>
      </c>
      <c r="C36" s="5" t="str">
        <f>$C$3-B36&amp;" etter 1.12."</f>
        <v>2022 etter 1.12.</v>
      </c>
      <c r="D36" s="81"/>
      <c r="E36" s="81"/>
      <c r="F36" s="81"/>
      <c r="G36" s="81"/>
      <c r="H36" s="81"/>
      <c r="I36" s="81"/>
      <c r="J36" s="81"/>
      <c r="K36" s="65">
        <f t="shared" si="0"/>
        <v>0</v>
      </c>
    </row>
    <row r="37" spans="1:11" outlineLevel="1" x14ac:dyDescent="0.2">
      <c r="B37" s="5">
        <v>1</v>
      </c>
      <c r="C37" s="5" t="str">
        <f>$C$3-B37&amp;" før 1.12."</f>
        <v>2022 før 1.12.</v>
      </c>
      <c r="D37" s="81"/>
      <c r="E37" s="81"/>
      <c r="F37" s="81"/>
      <c r="G37" s="81"/>
      <c r="H37" s="81"/>
      <c r="I37" s="81"/>
      <c r="J37" s="81"/>
      <c r="K37" s="65">
        <f t="shared" si="0"/>
        <v>0</v>
      </c>
    </row>
    <row r="38" spans="1:11" outlineLevel="1" x14ac:dyDescent="0.2">
      <c r="B38" s="5">
        <v>2</v>
      </c>
      <c r="C38" s="5">
        <f>$C$3-B38</f>
        <v>2021</v>
      </c>
      <c r="D38" s="81"/>
      <c r="E38" s="81"/>
      <c r="F38" s="81"/>
      <c r="G38" s="81"/>
      <c r="H38" s="81"/>
      <c r="I38" s="81"/>
      <c r="J38" s="81"/>
      <c r="K38" s="65">
        <f t="shared" si="0"/>
        <v>0</v>
      </c>
    </row>
    <row r="39" spans="1:11" outlineLevel="1" x14ac:dyDescent="0.2">
      <c r="B39" s="5">
        <v>3</v>
      </c>
      <c r="C39" s="5">
        <f>$C$3-B39</f>
        <v>2020</v>
      </c>
      <c r="D39" s="81"/>
      <c r="E39" s="81"/>
      <c r="F39" s="81"/>
      <c r="G39" s="81"/>
      <c r="H39" s="81"/>
      <c r="I39" s="81"/>
      <c r="J39" s="81"/>
      <c r="K39" s="65">
        <f t="shared" si="0"/>
        <v>0</v>
      </c>
    </row>
    <row r="40" spans="1:11" outlineLevel="1" x14ac:dyDescent="0.2">
      <c r="B40" s="5">
        <v>4</v>
      </c>
      <c r="C40" s="5">
        <f>$C$3-B40</f>
        <v>2019</v>
      </c>
      <c r="D40" s="81"/>
      <c r="E40" s="81"/>
      <c r="F40" s="81"/>
      <c r="G40" s="81"/>
      <c r="H40" s="81"/>
      <c r="I40" s="81"/>
      <c r="J40" s="81"/>
      <c r="K40" s="65">
        <f t="shared" si="0"/>
        <v>0</v>
      </c>
    </row>
    <row r="41" spans="1:11" outlineLevel="1" x14ac:dyDescent="0.2">
      <c r="B41" s="5">
        <v>5</v>
      </c>
      <c r="C41" s="5">
        <f>$C$3-B41</f>
        <v>2018</v>
      </c>
      <c r="D41" s="81"/>
      <c r="E41" s="81"/>
      <c r="F41" s="81"/>
      <c r="G41" s="81"/>
      <c r="H41" s="81"/>
      <c r="I41" s="81"/>
      <c r="J41" s="81"/>
      <c r="K41" s="65">
        <f t="shared" si="0"/>
        <v>0</v>
      </c>
    </row>
    <row r="42" spans="1:11" outlineLevel="1" x14ac:dyDescent="0.2">
      <c r="A42" s="66"/>
      <c r="B42" s="66">
        <v>6</v>
      </c>
      <c r="C42" s="66">
        <f>$C$3-B42</f>
        <v>2017</v>
      </c>
      <c r="D42" s="81"/>
      <c r="E42" s="81"/>
      <c r="F42" s="81"/>
      <c r="G42" s="81"/>
      <c r="H42" s="81"/>
      <c r="I42" s="81"/>
      <c r="J42" s="81"/>
      <c r="K42" s="65">
        <f t="shared" si="0"/>
        <v>0</v>
      </c>
    </row>
    <row r="43" spans="1:11" outlineLevel="1" x14ac:dyDescent="0.2">
      <c r="A43" s="66" t="s">
        <v>9</v>
      </c>
      <c r="B43" s="5">
        <v>0</v>
      </c>
      <c r="C43" s="5">
        <f t="shared" ref="C43" si="4">$C$3-B43</f>
        <v>2023</v>
      </c>
      <c r="D43" s="81"/>
      <c r="E43" s="81"/>
      <c r="F43" s="81"/>
      <c r="G43" s="81"/>
      <c r="H43" s="81"/>
      <c r="I43" s="81"/>
      <c r="J43" s="81"/>
      <c r="K43" s="65">
        <f t="shared" si="0"/>
        <v>0</v>
      </c>
    </row>
    <row r="44" spans="1:11" outlineLevel="1" x14ac:dyDescent="0.2">
      <c r="B44" s="5">
        <v>1</v>
      </c>
      <c r="C44" s="5" t="str">
        <f>$C$3-B44&amp;" etter 1.12."</f>
        <v>2022 etter 1.12.</v>
      </c>
      <c r="D44" s="81"/>
      <c r="E44" s="81"/>
      <c r="F44" s="81"/>
      <c r="G44" s="81"/>
      <c r="H44" s="81"/>
      <c r="I44" s="81"/>
      <c r="J44" s="81"/>
      <c r="K44" s="65">
        <f t="shared" si="0"/>
        <v>0</v>
      </c>
    </row>
    <row r="45" spans="1:11" outlineLevel="1" x14ac:dyDescent="0.2">
      <c r="B45" s="5">
        <v>1</v>
      </c>
      <c r="C45" s="5" t="str">
        <f>$C$3-B45&amp;" før 1.12."</f>
        <v>2022 før 1.12.</v>
      </c>
      <c r="D45" s="81"/>
      <c r="E45" s="81"/>
      <c r="F45" s="81"/>
      <c r="G45" s="81"/>
      <c r="H45" s="81"/>
      <c r="I45" s="81"/>
      <c r="J45" s="81"/>
      <c r="K45" s="65">
        <f t="shared" si="0"/>
        <v>0</v>
      </c>
    </row>
    <row r="46" spans="1:11" outlineLevel="1" x14ac:dyDescent="0.2">
      <c r="B46" s="5">
        <v>2</v>
      </c>
      <c r="C46" s="5">
        <f>$C$3-B46</f>
        <v>2021</v>
      </c>
      <c r="D46" s="81"/>
      <c r="E46" s="81"/>
      <c r="F46" s="81"/>
      <c r="G46" s="81"/>
      <c r="H46" s="81"/>
      <c r="I46" s="81"/>
      <c r="J46" s="81"/>
      <c r="K46" s="65">
        <f t="shared" si="0"/>
        <v>0</v>
      </c>
    </row>
    <row r="47" spans="1:11" outlineLevel="1" x14ac:dyDescent="0.2">
      <c r="B47" s="5">
        <v>3</v>
      </c>
      <c r="C47" s="5">
        <f>$C$3-B47</f>
        <v>2020</v>
      </c>
      <c r="D47" s="81"/>
      <c r="E47" s="81"/>
      <c r="F47" s="81"/>
      <c r="G47" s="81"/>
      <c r="H47" s="81"/>
      <c r="I47" s="81"/>
      <c r="J47" s="81"/>
      <c r="K47" s="65">
        <f t="shared" si="0"/>
        <v>0</v>
      </c>
    </row>
    <row r="48" spans="1:11" outlineLevel="1" x14ac:dyDescent="0.2">
      <c r="B48" s="5">
        <v>4</v>
      </c>
      <c r="C48" s="5">
        <f>$C$3-B48</f>
        <v>2019</v>
      </c>
      <c r="D48" s="81"/>
      <c r="E48" s="81"/>
      <c r="F48" s="81"/>
      <c r="G48" s="81"/>
      <c r="H48" s="81"/>
      <c r="I48" s="81"/>
      <c r="J48" s="81"/>
      <c r="K48" s="65">
        <f t="shared" si="0"/>
        <v>0</v>
      </c>
    </row>
    <row r="49" spans="1:11" outlineLevel="1" x14ac:dyDescent="0.2">
      <c r="B49" s="5">
        <v>5</v>
      </c>
      <c r="C49" s="5">
        <f>$C$3-B49</f>
        <v>2018</v>
      </c>
      <c r="D49" s="81"/>
      <c r="E49" s="81"/>
      <c r="F49" s="81"/>
      <c r="G49" s="81"/>
      <c r="H49" s="81"/>
      <c r="I49" s="81"/>
      <c r="J49" s="81"/>
      <c r="K49" s="65">
        <f t="shared" si="0"/>
        <v>0</v>
      </c>
    </row>
    <row r="50" spans="1:11" outlineLevel="1" x14ac:dyDescent="0.2">
      <c r="A50" s="66"/>
      <c r="B50" s="66">
        <v>6</v>
      </c>
      <c r="C50" s="66">
        <f>$C$3-B50</f>
        <v>2017</v>
      </c>
      <c r="D50" s="81"/>
      <c r="E50" s="81"/>
      <c r="F50" s="81"/>
      <c r="G50" s="81"/>
      <c r="H50" s="81"/>
      <c r="I50" s="81"/>
      <c r="J50" s="81"/>
      <c r="K50" s="65">
        <f t="shared" si="0"/>
        <v>0</v>
      </c>
    </row>
    <row r="51" spans="1:11" ht="13.5" outlineLevel="1" thickBot="1" x14ac:dyDescent="0.25">
      <c r="A51" s="69"/>
      <c r="B51" s="69"/>
      <c r="C51" s="69" t="s">
        <v>0</v>
      </c>
      <c r="D51" s="69">
        <f t="shared" ref="D51:K51" si="5">SUM(D3:D50)</f>
        <v>0</v>
      </c>
      <c r="E51" s="69">
        <f t="shared" si="5"/>
        <v>0</v>
      </c>
      <c r="F51" s="69">
        <f t="shared" si="5"/>
        <v>0</v>
      </c>
      <c r="G51" s="69">
        <f t="shared" si="5"/>
        <v>0</v>
      </c>
      <c r="H51" s="69">
        <f t="shared" si="5"/>
        <v>0</v>
      </c>
      <c r="I51" s="69">
        <f t="shared" si="5"/>
        <v>0</v>
      </c>
      <c r="J51" s="69">
        <f t="shared" si="5"/>
        <v>0</v>
      </c>
      <c r="K51" s="69">
        <f t="shared" si="5"/>
        <v>0</v>
      </c>
    </row>
    <row r="52" spans="1:11" ht="13.5" outlineLevel="1" thickTop="1" x14ac:dyDescent="0.2">
      <c r="A52" s="20" t="s">
        <v>1</v>
      </c>
      <c r="B52" s="20"/>
      <c r="C52" s="80" t="s">
        <v>118</v>
      </c>
      <c r="D52" s="20" t="str">
        <f t="shared" ref="D52:K52" si="6">D1</f>
        <v>Privat 1</v>
      </c>
      <c r="E52" s="20" t="str">
        <f t="shared" si="6"/>
        <v>Privat 2</v>
      </c>
      <c r="F52" s="20" t="str">
        <f t="shared" si="6"/>
        <v>Privat 3</v>
      </c>
      <c r="G52" s="20" t="str">
        <f t="shared" si="6"/>
        <v>Privat 4</v>
      </c>
      <c r="H52" s="20" t="str">
        <f t="shared" si="6"/>
        <v>Privat 5</v>
      </c>
      <c r="I52" s="20" t="str">
        <f t="shared" si="6"/>
        <v>Privat 6</v>
      </c>
      <c r="J52" s="20" t="str">
        <f t="shared" si="6"/>
        <v>Privat 7</v>
      </c>
      <c r="K52" s="20" t="str">
        <f t="shared" si="6"/>
        <v>Sum</v>
      </c>
    </row>
    <row r="53" spans="1:11" outlineLevel="1" x14ac:dyDescent="0.2">
      <c r="A53" s="5" t="s">
        <v>4</v>
      </c>
      <c r="C53" s="68">
        <f>6/45</f>
        <v>0.13333333333333333</v>
      </c>
      <c r="D53" s="5">
        <f t="shared" ref="D53:K53" si="7">SUM(D3:D6)</f>
        <v>0</v>
      </c>
      <c r="E53" s="5">
        <f t="shared" si="7"/>
        <v>0</v>
      </c>
      <c r="F53" s="5">
        <f t="shared" si="7"/>
        <v>0</v>
      </c>
      <c r="G53" s="5">
        <f t="shared" si="7"/>
        <v>0</v>
      </c>
      <c r="H53" s="5">
        <f t="shared" si="7"/>
        <v>0</v>
      </c>
      <c r="I53" s="5">
        <f t="shared" si="7"/>
        <v>0</v>
      </c>
      <c r="J53" s="5">
        <f t="shared" si="7"/>
        <v>0</v>
      </c>
      <c r="K53" s="5">
        <f t="shared" si="7"/>
        <v>0</v>
      </c>
    </row>
    <row r="54" spans="1:11" outlineLevel="1" x14ac:dyDescent="0.2">
      <c r="A54" s="5" t="s">
        <v>5</v>
      </c>
      <c r="C54" s="68">
        <f>13/45</f>
        <v>0.28888888888888886</v>
      </c>
      <c r="D54" s="5">
        <f t="shared" ref="D54:K54" si="8">SUM(D11:D14)</f>
        <v>0</v>
      </c>
      <c r="E54" s="5">
        <f t="shared" si="8"/>
        <v>0</v>
      </c>
      <c r="F54" s="5">
        <f t="shared" si="8"/>
        <v>0</v>
      </c>
      <c r="G54" s="5">
        <f t="shared" si="8"/>
        <v>0</v>
      </c>
      <c r="H54" s="5">
        <f t="shared" si="8"/>
        <v>0</v>
      </c>
      <c r="I54" s="5">
        <f t="shared" si="8"/>
        <v>0</v>
      </c>
      <c r="J54" s="5">
        <f t="shared" si="8"/>
        <v>0</v>
      </c>
      <c r="K54" s="5">
        <f t="shared" si="8"/>
        <v>0</v>
      </c>
    </row>
    <row r="55" spans="1:11" outlineLevel="1" x14ac:dyDescent="0.2">
      <c r="A55" s="5" t="s">
        <v>6</v>
      </c>
      <c r="C55" s="68">
        <f>21/45</f>
        <v>0.46666666666666667</v>
      </c>
      <c r="D55" s="5">
        <f>SUM(D19:D22)</f>
        <v>0</v>
      </c>
      <c r="E55" s="5">
        <f t="shared" ref="E55:K55" si="9">SUM(E19:E22)</f>
        <v>0</v>
      </c>
      <c r="F55" s="5">
        <f t="shared" si="9"/>
        <v>0</v>
      </c>
      <c r="G55" s="5">
        <f t="shared" si="9"/>
        <v>0</v>
      </c>
      <c r="H55" s="5">
        <f t="shared" si="9"/>
        <v>0</v>
      </c>
      <c r="I55" s="5">
        <f t="shared" si="9"/>
        <v>0</v>
      </c>
      <c r="J55" s="5">
        <f t="shared" si="9"/>
        <v>0</v>
      </c>
      <c r="K55" s="5">
        <f t="shared" si="9"/>
        <v>0</v>
      </c>
    </row>
    <row r="56" spans="1:11" outlineLevel="1" x14ac:dyDescent="0.2">
      <c r="A56" s="5" t="s">
        <v>7</v>
      </c>
      <c r="C56" s="68">
        <f>29/45</f>
        <v>0.64444444444444449</v>
      </c>
      <c r="D56" s="5">
        <f>SUM(D27:D30)</f>
        <v>0</v>
      </c>
      <c r="E56" s="5">
        <f t="shared" ref="E56:K56" si="10">SUM(E27:E30)</f>
        <v>0</v>
      </c>
      <c r="F56" s="5">
        <f t="shared" si="10"/>
        <v>0</v>
      </c>
      <c r="G56" s="5">
        <f t="shared" si="10"/>
        <v>0</v>
      </c>
      <c r="H56" s="5">
        <f t="shared" si="10"/>
        <v>0</v>
      </c>
      <c r="I56" s="5">
        <f t="shared" si="10"/>
        <v>0</v>
      </c>
      <c r="J56" s="5">
        <f t="shared" si="10"/>
        <v>0</v>
      </c>
      <c r="K56" s="5">
        <f t="shared" si="10"/>
        <v>0</v>
      </c>
    </row>
    <row r="57" spans="1:11" outlineLevel="1" x14ac:dyDescent="0.2">
      <c r="A57" s="5" t="s">
        <v>8</v>
      </c>
      <c r="C57" s="68">
        <f>37/45</f>
        <v>0.82222222222222219</v>
      </c>
      <c r="D57" s="5">
        <f>SUM(D35:D38)</f>
        <v>0</v>
      </c>
      <c r="E57" s="5">
        <f t="shared" ref="E57:K57" si="11">SUM(E35:E38)</f>
        <v>0</v>
      </c>
      <c r="F57" s="5">
        <f t="shared" si="11"/>
        <v>0</v>
      </c>
      <c r="G57" s="5">
        <f t="shared" si="11"/>
        <v>0</v>
      </c>
      <c r="H57" s="5">
        <f t="shared" si="11"/>
        <v>0</v>
      </c>
      <c r="I57" s="5">
        <f t="shared" si="11"/>
        <v>0</v>
      </c>
      <c r="J57" s="5">
        <f t="shared" si="11"/>
        <v>0</v>
      </c>
      <c r="K57" s="5">
        <f t="shared" si="11"/>
        <v>0</v>
      </c>
    </row>
    <row r="58" spans="1:11" outlineLevel="1" x14ac:dyDescent="0.2">
      <c r="A58" s="5" t="s">
        <v>9</v>
      </c>
      <c r="C58" s="68">
        <f>45/45</f>
        <v>1</v>
      </c>
      <c r="D58" s="5">
        <f>SUM(D43:D46)</f>
        <v>0</v>
      </c>
      <c r="E58" s="5">
        <f t="shared" ref="E58:K58" si="12">SUM(E43:E46)</f>
        <v>0</v>
      </c>
      <c r="F58" s="5">
        <f t="shared" si="12"/>
        <v>0</v>
      </c>
      <c r="G58" s="5">
        <f t="shared" si="12"/>
        <v>0</v>
      </c>
      <c r="H58" s="5">
        <f t="shared" si="12"/>
        <v>0</v>
      </c>
      <c r="I58" s="5">
        <f t="shared" si="12"/>
        <v>0</v>
      </c>
      <c r="J58" s="5">
        <f t="shared" si="12"/>
        <v>0</v>
      </c>
      <c r="K58" s="5">
        <f t="shared" si="12"/>
        <v>0</v>
      </c>
    </row>
    <row r="59" spans="1:11" ht="20.25" customHeight="1" outlineLevel="1" x14ac:dyDescent="0.2">
      <c r="A59" s="20" t="s">
        <v>10</v>
      </c>
      <c r="C59" s="67"/>
      <c r="K59" s="63"/>
    </row>
    <row r="60" spans="1:11" outlineLevel="1" x14ac:dyDescent="0.2">
      <c r="A60" s="5" t="s">
        <v>4</v>
      </c>
      <c r="C60" s="68">
        <f>6/45</f>
        <v>0.13333333333333333</v>
      </c>
      <c r="D60" s="5">
        <f t="shared" ref="D60:K60" si="13">SUM(D7:D10)</f>
        <v>0</v>
      </c>
      <c r="E60" s="5">
        <f t="shared" si="13"/>
        <v>0</v>
      </c>
      <c r="F60" s="5">
        <f t="shared" si="13"/>
        <v>0</v>
      </c>
      <c r="G60" s="5">
        <f t="shared" si="13"/>
        <v>0</v>
      </c>
      <c r="H60" s="5">
        <f t="shared" si="13"/>
        <v>0</v>
      </c>
      <c r="I60" s="5">
        <f t="shared" si="13"/>
        <v>0</v>
      </c>
      <c r="J60" s="5">
        <f t="shared" si="13"/>
        <v>0</v>
      </c>
      <c r="K60" s="5">
        <f t="shared" si="13"/>
        <v>0</v>
      </c>
    </row>
    <row r="61" spans="1:11" outlineLevel="1" x14ac:dyDescent="0.2">
      <c r="A61" s="5" t="s">
        <v>5</v>
      </c>
      <c r="C61" s="68">
        <f>13/45</f>
        <v>0.28888888888888886</v>
      </c>
      <c r="D61" s="5">
        <f>SUM(D15:D18)</f>
        <v>0</v>
      </c>
      <c r="E61" s="5">
        <f t="shared" ref="E61:K61" si="14">SUM(E15:E18)</f>
        <v>0</v>
      </c>
      <c r="F61" s="5">
        <f t="shared" si="14"/>
        <v>0</v>
      </c>
      <c r="G61" s="5">
        <f t="shared" si="14"/>
        <v>0</v>
      </c>
      <c r="H61" s="5">
        <f t="shared" si="14"/>
        <v>0</v>
      </c>
      <c r="I61" s="5">
        <f t="shared" si="14"/>
        <v>0</v>
      </c>
      <c r="J61" s="5">
        <f t="shared" si="14"/>
        <v>0</v>
      </c>
      <c r="K61" s="5">
        <f t="shared" si="14"/>
        <v>0</v>
      </c>
    </row>
    <row r="62" spans="1:11" outlineLevel="1" x14ac:dyDescent="0.2">
      <c r="A62" s="5" t="s">
        <v>6</v>
      </c>
      <c r="C62" s="68">
        <f>21/45</f>
        <v>0.46666666666666667</v>
      </c>
      <c r="D62" s="5">
        <f>SUM(D23:D26)</f>
        <v>0</v>
      </c>
      <c r="E62" s="5">
        <f t="shared" ref="E62:K62" si="15">SUM(E23:E26)</f>
        <v>0</v>
      </c>
      <c r="F62" s="5">
        <f t="shared" si="15"/>
        <v>0</v>
      </c>
      <c r="G62" s="5">
        <f t="shared" si="15"/>
        <v>0</v>
      </c>
      <c r="H62" s="5">
        <f t="shared" si="15"/>
        <v>0</v>
      </c>
      <c r="I62" s="5">
        <f t="shared" si="15"/>
        <v>0</v>
      </c>
      <c r="J62" s="5">
        <f t="shared" si="15"/>
        <v>0</v>
      </c>
      <c r="K62" s="5">
        <f t="shared" si="15"/>
        <v>0</v>
      </c>
    </row>
    <row r="63" spans="1:11" outlineLevel="1" x14ac:dyDescent="0.2">
      <c r="A63" s="5" t="s">
        <v>7</v>
      </c>
      <c r="C63" s="68">
        <f>29/45</f>
        <v>0.64444444444444449</v>
      </c>
      <c r="D63" s="5">
        <f>SUM(D31:D34)</f>
        <v>0</v>
      </c>
      <c r="E63" s="5">
        <f t="shared" ref="E63:K63" si="16">SUM(E31:E34)</f>
        <v>0</v>
      </c>
      <c r="F63" s="5">
        <f t="shared" si="16"/>
        <v>0</v>
      </c>
      <c r="G63" s="5">
        <f t="shared" si="16"/>
        <v>0</v>
      </c>
      <c r="H63" s="5">
        <f t="shared" si="16"/>
        <v>0</v>
      </c>
      <c r="I63" s="5">
        <f t="shared" si="16"/>
        <v>0</v>
      </c>
      <c r="J63" s="5">
        <f t="shared" si="16"/>
        <v>0</v>
      </c>
      <c r="K63" s="5">
        <f t="shared" si="16"/>
        <v>0</v>
      </c>
    </row>
    <row r="64" spans="1:11" outlineLevel="1" x14ac:dyDescent="0.2">
      <c r="A64" s="5" t="s">
        <v>8</v>
      </c>
      <c r="C64" s="68">
        <f>37/45</f>
        <v>0.82222222222222219</v>
      </c>
      <c r="D64" s="5">
        <f>SUM(D39:D42)</f>
        <v>0</v>
      </c>
      <c r="E64" s="5">
        <f t="shared" ref="E64:K64" si="17">SUM(E39:E42)</f>
        <v>0</v>
      </c>
      <c r="F64" s="5">
        <f t="shared" si="17"/>
        <v>0</v>
      </c>
      <c r="G64" s="5">
        <f t="shared" si="17"/>
        <v>0</v>
      </c>
      <c r="H64" s="5">
        <f t="shared" si="17"/>
        <v>0</v>
      </c>
      <c r="I64" s="5">
        <f t="shared" si="17"/>
        <v>0</v>
      </c>
      <c r="J64" s="5">
        <f t="shared" si="17"/>
        <v>0</v>
      </c>
      <c r="K64" s="5">
        <f t="shared" si="17"/>
        <v>0</v>
      </c>
    </row>
    <row r="65" spans="1:13" outlineLevel="1" x14ac:dyDescent="0.2">
      <c r="A65" s="5" t="s">
        <v>9</v>
      </c>
      <c r="C65" s="68">
        <f>45/45</f>
        <v>1</v>
      </c>
      <c r="D65" s="5">
        <f>SUM(D47:D50)</f>
        <v>0</v>
      </c>
      <c r="E65" s="5">
        <f t="shared" ref="E65:K65" si="18">SUM(E47:E50)</f>
        <v>0</v>
      </c>
      <c r="F65" s="5">
        <f t="shared" si="18"/>
        <v>0</v>
      </c>
      <c r="G65" s="5">
        <f t="shared" si="18"/>
        <v>0</v>
      </c>
      <c r="H65" s="5">
        <f t="shared" si="18"/>
        <v>0</v>
      </c>
      <c r="I65" s="5">
        <f t="shared" si="18"/>
        <v>0</v>
      </c>
      <c r="J65" s="5">
        <f t="shared" si="18"/>
        <v>0</v>
      </c>
      <c r="K65" s="5">
        <f t="shared" si="18"/>
        <v>0</v>
      </c>
    </row>
    <row r="66" spans="1:13" ht="20.25" customHeight="1" x14ac:dyDescent="0.2">
      <c r="A66" s="5" t="s">
        <v>1</v>
      </c>
      <c r="D66" s="5">
        <f t="shared" ref="D66:J66" si="19">SUM(D53:D58)</f>
        <v>0</v>
      </c>
      <c r="E66" s="5">
        <f t="shared" si="19"/>
        <v>0</v>
      </c>
      <c r="F66" s="5">
        <f t="shared" si="19"/>
        <v>0</v>
      </c>
      <c r="G66" s="5">
        <f t="shared" si="19"/>
        <v>0</v>
      </c>
      <c r="H66" s="5">
        <f t="shared" si="19"/>
        <v>0</v>
      </c>
      <c r="I66" s="5">
        <f t="shared" si="19"/>
        <v>0</v>
      </c>
      <c r="J66" s="5">
        <f t="shared" si="19"/>
        <v>0</v>
      </c>
      <c r="K66" s="63">
        <f t="shared" ref="K66:K72" si="20">SUM(D66:J66)</f>
        <v>0</v>
      </c>
    </row>
    <row r="67" spans="1:13" x14ac:dyDescent="0.2">
      <c r="A67" s="5" t="s">
        <v>10</v>
      </c>
      <c r="D67" s="5">
        <f t="shared" ref="D67:J67" si="21">SUM(D60:D65)</f>
        <v>0</v>
      </c>
      <c r="E67" s="5">
        <f t="shared" si="21"/>
        <v>0</v>
      </c>
      <c r="F67" s="5">
        <f t="shared" si="21"/>
        <v>0</v>
      </c>
      <c r="G67" s="5">
        <f t="shared" si="21"/>
        <v>0</v>
      </c>
      <c r="H67" s="5">
        <f t="shared" si="21"/>
        <v>0</v>
      </c>
      <c r="I67" s="5">
        <f t="shared" si="21"/>
        <v>0</v>
      </c>
      <c r="J67" s="5">
        <f t="shared" si="21"/>
        <v>0</v>
      </c>
      <c r="K67" s="63">
        <f t="shared" si="20"/>
        <v>0</v>
      </c>
    </row>
    <row r="68" spans="1:13" ht="13.5" thickBot="1" x14ac:dyDescent="0.25">
      <c r="A68" s="69" t="s">
        <v>19</v>
      </c>
      <c r="B68" s="69"/>
      <c r="C68" s="69"/>
      <c r="D68" s="69">
        <f t="shared" ref="D68:J68" si="22">SUM(D66:D67)</f>
        <v>0</v>
      </c>
      <c r="E68" s="69">
        <f t="shared" si="22"/>
        <v>0</v>
      </c>
      <c r="F68" s="69">
        <f t="shared" si="22"/>
        <v>0</v>
      </c>
      <c r="G68" s="69">
        <f t="shared" si="22"/>
        <v>0</v>
      </c>
      <c r="H68" s="69">
        <f t="shared" si="22"/>
        <v>0</v>
      </c>
      <c r="I68" s="69">
        <f t="shared" si="22"/>
        <v>0</v>
      </c>
      <c r="J68" s="69">
        <f t="shared" si="22"/>
        <v>0</v>
      </c>
      <c r="K68" s="70">
        <f t="shared" si="20"/>
        <v>0</v>
      </c>
    </row>
    <row r="69" spans="1:13" ht="13.5" thickTop="1" x14ac:dyDescent="0.2">
      <c r="D69" s="156"/>
      <c r="E69" s="156"/>
      <c r="F69" s="156"/>
      <c r="G69" s="156"/>
      <c r="K69" s="65"/>
    </row>
    <row r="70" spans="1:13" x14ac:dyDescent="0.2">
      <c r="A70" s="5" t="s">
        <v>22</v>
      </c>
      <c r="D70" s="71">
        <f t="shared" ref="D70:J70" si="23">SUMPRODUCT(D53:D58,$C$53:$C$58)</f>
        <v>0</v>
      </c>
      <c r="E70" s="71">
        <f t="shared" si="23"/>
        <v>0</v>
      </c>
      <c r="F70" s="71">
        <f t="shared" si="23"/>
        <v>0</v>
      </c>
      <c r="G70" s="71">
        <f t="shared" si="23"/>
        <v>0</v>
      </c>
      <c r="H70" s="71">
        <f t="shared" si="23"/>
        <v>0</v>
      </c>
      <c r="I70" s="71">
        <f t="shared" si="23"/>
        <v>0</v>
      </c>
      <c r="J70" s="71">
        <f t="shared" si="23"/>
        <v>0</v>
      </c>
      <c r="K70" s="71">
        <f t="shared" si="20"/>
        <v>0</v>
      </c>
    </row>
    <row r="71" spans="1:13" x14ac:dyDescent="0.2">
      <c r="A71" s="5" t="s">
        <v>23</v>
      </c>
      <c r="D71" s="71">
        <f t="shared" ref="D71:J71" si="24">SUMPRODUCT(D60:D65,$C$60:$C$65)</f>
        <v>0</v>
      </c>
      <c r="E71" s="71">
        <f t="shared" si="24"/>
        <v>0</v>
      </c>
      <c r="F71" s="71">
        <f t="shared" si="24"/>
        <v>0</v>
      </c>
      <c r="G71" s="71">
        <f t="shared" si="24"/>
        <v>0</v>
      </c>
      <c r="H71" s="71">
        <f t="shared" si="24"/>
        <v>0</v>
      </c>
      <c r="I71" s="71">
        <f t="shared" si="24"/>
        <v>0</v>
      </c>
      <c r="J71" s="71">
        <f t="shared" si="24"/>
        <v>0</v>
      </c>
      <c r="K71" s="71">
        <f t="shared" si="20"/>
        <v>0</v>
      </c>
    </row>
    <row r="72" spans="1:13" ht="13.5" thickBot="1" x14ac:dyDescent="0.25">
      <c r="A72" s="69" t="s">
        <v>24</v>
      </c>
      <c r="B72" s="69"/>
      <c r="C72" s="69"/>
      <c r="D72" s="72">
        <f t="shared" ref="D72:J72" si="25">SUM(D70:D71)</f>
        <v>0</v>
      </c>
      <c r="E72" s="72">
        <f t="shared" si="25"/>
        <v>0</v>
      </c>
      <c r="F72" s="72">
        <f t="shared" si="25"/>
        <v>0</v>
      </c>
      <c r="G72" s="72">
        <f t="shared" si="25"/>
        <v>0</v>
      </c>
      <c r="H72" s="72">
        <f t="shared" si="25"/>
        <v>0</v>
      </c>
      <c r="I72" s="72">
        <f t="shared" si="25"/>
        <v>0</v>
      </c>
      <c r="J72" s="72">
        <f t="shared" si="25"/>
        <v>0</v>
      </c>
      <c r="K72" s="73">
        <f t="shared" si="20"/>
        <v>0</v>
      </c>
    </row>
    <row r="73" spans="1:13" ht="13.5" thickTop="1" x14ac:dyDescent="0.2">
      <c r="D73" s="157"/>
      <c r="E73" s="157"/>
      <c r="F73" s="157"/>
      <c r="G73" s="157"/>
      <c r="H73" s="157"/>
      <c r="I73" s="157"/>
      <c r="J73" s="157"/>
      <c r="K73" s="158"/>
    </row>
    <row r="74" spans="1:13" ht="25.9" customHeight="1" x14ac:dyDescent="0.2">
      <c r="A74" s="14" t="s">
        <v>129</v>
      </c>
      <c r="C74"/>
      <c r="D74" s="14" t="str">
        <f t="shared" ref="D74:J74" si="26">D1</f>
        <v>Privat 1</v>
      </c>
      <c r="E74" s="14" t="str">
        <f t="shared" si="26"/>
        <v>Privat 2</v>
      </c>
      <c r="F74" s="14" t="str">
        <f t="shared" si="26"/>
        <v>Privat 3</v>
      </c>
      <c r="G74" s="14" t="str">
        <f t="shared" si="26"/>
        <v>Privat 4</v>
      </c>
      <c r="H74" s="14" t="str">
        <f t="shared" si="26"/>
        <v>Privat 5</v>
      </c>
      <c r="I74" s="14" t="str">
        <f t="shared" si="26"/>
        <v>Privat 6</v>
      </c>
      <c r="J74" s="14" t="str">
        <f t="shared" si="26"/>
        <v>Privat 7</v>
      </c>
      <c r="K74" s="14"/>
    </row>
    <row r="75" spans="1:13" x14ac:dyDescent="0.2">
      <c r="A75" s="3" t="s">
        <v>31</v>
      </c>
      <c r="B75" s="3"/>
      <c r="C75"/>
      <c r="D75" s="4" t="e">
        <f>'4. Selvkost kommunen'!$D$76</f>
        <v>#DIV/0!</v>
      </c>
      <c r="E75" s="4" t="e">
        <f>'4. Selvkost kommunen'!$D$76</f>
        <v>#DIV/0!</v>
      </c>
      <c r="F75" s="4" t="e">
        <f>'4. Selvkost kommunen'!$D$76</f>
        <v>#DIV/0!</v>
      </c>
      <c r="G75" s="4" t="e">
        <f>'4. Selvkost kommunen'!$D$76</f>
        <v>#DIV/0!</v>
      </c>
      <c r="H75" s="4" t="e">
        <f>IF(H2="Enkeltstående",'4. Selvkost kommunen'!#REF!,'4. Selvkost kommunen'!$D$76)</f>
        <v>#DIV/0!</v>
      </c>
      <c r="I75" s="4" t="e">
        <f>IF(I2="Enkeltstående",'4. Selvkost kommunen'!#REF!,'4. Selvkost kommunen'!$D$76)</f>
        <v>#DIV/0!</v>
      </c>
      <c r="J75" s="4" t="e">
        <f>IF(J2="Enkeltstående",'4. Selvkost kommunen'!#REF!,'4. Selvkost kommunen'!$D$76)</f>
        <v>#DIV/0!</v>
      </c>
      <c r="M75" s="185"/>
    </row>
    <row r="76" spans="1:13" x14ac:dyDescent="0.2">
      <c r="A76" s="3" t="s">
        <v>32</v>
      </c>
      <c r="B76" s="3"/>
      <c r="C76"/>
      <c r="D76" s="4" t="e">
        <f>'4. Selvkost kommunen'!$D$77</f>
        <v>#DIV/0!</v>
      </c>
      <c r="E76" s="4" t="e">
        <f>'4. Selvkost kommunen'!$D$77</f>
        <v>#DIV/0!</v>
      </c>
      <c r="F76" s="4" t="e">
        <f>'4. Selvkost kommunen'!$D$77</f>
        <v>#DIV/0!</v>
      </c>
      <c r="G76" s="4" t="e">
        <f>'4. Selvkost kommunen'!$D$77</f>
        <v>#DIV/0!</v>
      </c>
      <c r="H76" s="4" t="e">
        <f>IF(H2="Enkeltstående",'4. Selvkost kommunen'!#REF!,'4. Selvkost kommunen'!$D$77)</f>
        <v>#DIV/0!</v>
      </c>
      <c r="I76" s="4" t="e">
        <f>IF(I2="Enkeltstående",'4. Selvkost kommunen'!#REF!,'4. Selvkost kommunen'!$D$77)</f>
        <v>#DIV/0!</v>
      </c>
      <c r="J76" s="4" t="e">
        <f>IF(J2="Enkeltstående",'4. Selvkost kommunen'!#REF!,'4. Selvkost kommunen'!$D$77)</f>
        <v>#DIV/0!</v>
      </c>
    </row>
    <row r="77" spans="1:13" x14ac:dyDescent="0.2">
      <c r="A77" s="3" t="s">
        <v>33</v>
      </c>
      <c r="B77" s="3"/>
      <c r="C77"/>
      <c r="D77" s="4" t="e">
        <f>'5. Kapitaltilskudd'!C11</f>
        <v>#N/A</v>
      </c>
      <c r="E77" s="4" t="e">
        <f>'5. Kapitaltilskudd'!D11</f>
        <v>#N/A</v>
      </c>
      <c r="F77" s="4" t="e">
        <f>'5. Kapitaltilskudd'!E11</f>
        <v>#N/A</v>
      </c>
      <c r="G77" s="4" t="e">
        <f>'5. Kapitaltilskudd'!F11</f>
        <v>#N/A</v>
      </c>
      <c r="H77" s="4" t="e">
        <f>'5. Kapitaltilskudd'!G11</f>
        <v>#N/A</v>
      </c>
      <c r="I77" s="4" t="e">
        <f>'5. Kapitaltilskudd'!H11</f>
        <v>#N/A</v>
      </c>
      <c r="J77" s="4" t="e">
        <f>'5. Kapitaltilskudd'!I11</f>
        <v>#N/A</v>
      </c>
    </row>
    <row r="78" spans="1:13" x14ac:dyDescent="0.2">
      <c r="A78" s="3"/>
      <c r="B78" s="3"/>
      <c r="C78"/>
      <c r="D78" s="4"/>
      <c r="E78" s="4"/>
      <c r="F78" s="4"/>
      <c r="G78" s="4"/>
      <c r="H78" s="4"/>
      <c r="I78" s="4"/>
      <c r="J78" s="4"/>
      <c r="K78" s="7"/>
    </row>
    <row r="79" spans="1:13" ht="14.25" hidden="1" x14ac:dyDescent="0.2">
      <c r="A79" s="243" t="s">
        <v>238</v>
      </c>
      <c r="B79" s="242"/>
      <c r="C79" s="242"/>
      <c r="D79" s="244"/>
      <c r="E79" s="244"/>
      <c r="F79" s="244"/>
      <c r="G79" s="244"/>
      <c r="H79" s="244"/>
      <c r="I79" s="244"/>
      <c r="J79" s="244"/>
      <c r="K79" s="245"/>
      <c r="L79" s="246"/>
    </row>
    <row r="80" spans="1:13" ht="14.25" hidden="1" x14ac:dyDescent="0.2">
      <c r="A80" s="242" t="s">
        <v>237</v>
      </c>
      <c r="B80" s="242"/>
      <c r="C80" s="242"/>
      <c r="D80" s="244">
        <v>0</v>
      </c>
      <c r="E80" s="244">
        <f>D80</f>
        <v>0</v>
      </c>
      <c r="F80" s="244">
        <f t="shared" ref="F80:J80" si="27">E80</f>
        <v>0</v>
      </c>
      <c r="G80" s="244">
        <f t="shared" si="27"/>
        <v>0</v>
      </c>
      <c r="H80" s="244">
        <f t="shared" si="27"/>
        <v>0</v>
      </c>
      <c r="I80" s="244">
        <f t="shared" si="27"/>
        <v>0</v>
      </c>
      <c r="J80" s="244">
        <f t="shared" si="27"/>
        <v>0</v>
      </c>
      <c r="K80" s="245"/>
      <c r="L80" s="246"/>
      <c r="M80" s="224" t="s">
        <v>263</v>
      </c>
    </row>
    <row r="81" spans="1:13" ht="14.25" hidden="1" x14ac:dyDescent="0.2">
      <c r="A81" s="242" t="s">
        <v>236</v>
      </c>
      <c r="B81" s="242"/>
      <c r="C81" s="242"/>
      <c r="D81" s="244">
        <v>0</v>
      </c>
      <c r="E81" s="244">
        <f>D81</f>
        <v>0</v>
      </c>
      <c r="F81" s="244">
        <f t="shared" ref="F81:J81" si="28">E81</f>
        <v>0</v>
      </c>
      <c r="G81" s="244">
        <f t="shared" si="28"/>
        <v>0</v>
      </c>
      <c r="H81" s="244">
        <f t="shared" si="28"/>
        <v>0</v>
      </c>
      <c r="I81" s="244">
        <f t="shared" si="28"/>
        <v>0</v>
      </c>
      <c r="J81" s="244">
        <f t="shared" si="28"/>
        <v>0</v>
      </c>
      <c r="K81" s="245"/>
      <c r="L81" s="246"/>
      <c r="M81" s="224" t="s">
        <v>263</v>
      </c>
    </row>
    <row r="82" spans="1:13" ht="14.25" x14ac:dyDescent="0.2">
      <c r="A82" s="32"/>
      <c r="B82" s="32"/>
      <c r="C82" s="32"/>
      <c r="D82" s="4"/>
      <c r="E82" s="4"/>
      <c r="F82" s="4"/>
      <c r="G82" s="4"/>
      <c r="H82" s="4"/>
      <c r="I82" s="4"/>
      <c r="J82" s="4"/>
      <c r="K82" s="7"/>
    </row>
    <row r="83" spans="1:13" ht="24" customHeight="1" x14ac:dyDescent="0.25">
      <c r="A83" s="14" t="s">
        <v>115</v>
      </c>
      <c r="B83" s="15"/>
      <c r="C83" s="16"/>
      <c r="D83" s="17"/>
      <c r="E83" s="17"/>
      <c r="F83" s="17"/>
      <c r="G83" s="17"/>
      <c r="H83" s="17"/>
      <c r="I83" s="17"/>
      <c r="J83" s="17"/>
      <c r="K83" s="17"/>
    </row>
    <row r="84" spans="1:13" x14ac:dyDescent="0.2">
      <c r="A84" t="s">
        <v>15</v>
      </c>
      <c r="B84"/>
      <c r="C84" s="18" t="s">
        <v>1</v>
      </c>
      <c r="D84" s="212" t="e">
        <f>D70*(D75+D80)</f>
        <v>#DIV/0!</v>
      </c>
      <c r="E84" s="7" t="e">
        <f t="shared" ref="E84:G84" si="29">E70*(E75+E80)</f>
        <v>#DIV/0!</v>
      </c>
      <c r="F84" s="7" t="e">
        <f t="shared" si="29"/>
        <v>#DIV/0!</v>
      </c>
      <c r="G84" s="7" t="e">
        <f t="shared" si="29"/>
        <v>#DIV/0!</v>
      </c>
      <c r="H84" s="7" t="e">
        <f t="shared" ref="H84:J85" si="30">H70*H75</f>
        <v>#DIV/0!</v>
      </c>
      <c r="I84" s="7" t="e">
        <f t="shared" si="30"/>
        <v>#DIV/0!</v>
      </c>
      <c r="J84" s="7" t="e">
        <f t="shared" si="30"/>
        <v>#DIV/0!</v>
      </c>
      <c r="K84" s="7" t="e">
        <f>SUM(D84:J84)</f>
        <v>#DIV/0!</v>
      </c>
    </row>
    <row r="85" spans="1:13" x14ac:dyDescent="0.2">
      <c r="A85"/>
      <c r="B85"/>
      <c r="C85" s="18" t="s">
        <v>10</v>
      </c>
      <c r="D85" s="7" t="e">
        <f>D71*(D76+D81)</f>
        <v>#DIV/0!</v>
      </c>
      <c r="E85" s="7" t="e">
        <f t="shared" ref="E85:G85" si="31">E71*(E76+E81)</f>
        <v>#DIV/0!</v>
      </c>
      <c r="F85" s="7" t="e">
        <f t="shared" si="31"/>
        <v>#DIV/0!</v>
      </c>
      <c r="G85" s="7" t="e">
        <f t="shared" si="31"/>
        <v>#DIV/0!</v>
      </c>
      <c r="H85" s="7" t="e">
        <f t="shared" si="30"/>
        <v>#DIV/0!</v>
      </c>
      <c r="I85" s="7" t="e">
        <f t="shared" si="30"/>
        <v>#DIV/0!</v>
      </c>
      <c r="J85" s="7" t="e">
        <f t="shared" si="30"/>
        <v>#DIV/0!</v>
      </c>
      <c r="K85" s="7" t="e">
        <f t="shared" ref="K85:K86" si="32">SUM(D85:J85)</f>
        <v>#DIV/0!</v>
      </c>
    </row>
    <row r="86" spans="1:13" x14ac:dyDescent="0.2">
      <c r="A86" t="s">
        <v>16</v>
      </c>
      <c r="B86"/>
      <c r="C86" s="18" t="s">
        <v>18</v>
      </c>
      <c r="D86" s="7" t="e">
        <f>D72*D77</f>
        <v>#N/A</v>
      </c>
      <c r="E86" s="7" t="e">
        <f t="shared" ref="E86:J86" si="33">E72*E77</f>
        <v>#N/A</v>
      </c>
      <c r="F86" s="7" t="e">
        <f t="shared" si="33"/>
        <v>#N/A</v>
      </c>
      <c r="G86" s="7" t="e">
        <f t="shared" si="33"/>
        <v>#N/A</v>
      </c>
      <c r="H86" s="7" t="e">
        <f t="shared" si="33"/>
        <v>#N/A</v>
      </c>
      <c r="I86" s="7" t="e">
        <f t="shared" si="33"/>
        <v>#N/A</v>
      </c>
      <c r="J86" s="7" t="e">
        <f t="shared" si="33"/>
        <v>#N/A</v>
      </c>
      <c r="K86" s="7" t="e">
        <f t="shared" si="32"/>
        <v>#N/A</v>
      </c>
    </row>
    <row r="87" spans="1:13" x14ac:dyDescent="0.2">
      <c r="A87" s="3" t="s">
        <v>96</v>
      </c>
      <c r="B87" s="3"/>
      <c r="C87" s="18"/>
      <c r="D87" s="50"/>
      <c r="E87" s="50"/>
      <c r="F87" s="50"/>
      <c r="G87" s="50"/>
      <c r="H87" s="50"/>
      <c r="I87" s="50"/>
      <c r="J87" s="50"/>
      <c r="K87" s="7">
        <f>SUM(D87:J87)</f>
        <v>0</v>
      </c>
    </row>
    <row r="88" spans="1:13" x14ac:dyDescent="0.2">
      <c r="A88" s="3" t="s">
        <v>198</v>
      </c>
      <c r="B88" s="3"/>
      <c r="C88" s="18"/>
      <c r="D88" s="50"/>
      <c r="E88" s="50"/>
      <c r="F88" s="50"/>
      <c r="G88" s="50"/>
      <c r="H88" s="50"/>
      <c r="I88" s="50"/>
      <c r="J88" s="50"/>
      <c r="K88" s="7">
        <f>SUM(D88:J88)</f>
        <v>0</v>
      </c>
    </row>
    <row r="89" spans="1:13" ht="13.5" thickBot="1" x14ac:dyDescent="0.25">
      <c r="A89" s="1" t="s">
        <v>17</v>
      </c>
      <c r="B89" s="1"/>
      <c r="C89" s="19"/>
      <c r="D89" s="8" t="e">
        <f t="shared" ref="D89:K89" si="34">SUM(D84:D88)</f>
        <v>#DIV/0!</v>
      </c>
      <c r="E89" s="8" t="e">
        <f t="shared" si="34"/>
        <v>#DIV/0!</v>
      </c>
      <c r="F89" s="8" t="e">
        <f t="shared" si="34"/>
        <v>#DIV/0!</v>
      </c>
      <c r="G89" s="8" t="e">
        <f t="shared" si="34"/>
        <v>#DIV/0!</v>
      </c>
      <c r="H89" s="8" t="e">
        <f t="shared" si="34"/>
        <v>#DIV/0!</v>
      </c>
      <c r="I89" s="8" t="e">
        <f t="shared" si="34"/>
        <v>#DIV/0!</v>
      </c>
      <c r="J89" s="8" t="e">
        <f t="shared" si="34"/>
        <v>#DIV/0!</v>
      </c>
      <c r="K89" s="8" t="e">
        <f t="shared" si="34"/>
        <v>#DIV/0!</v>
      </c>
    </row>
    <row r="90" spans="1:13" ht="13.5" thickTop="1" x14ac:dyDescent="0.2">
      <c r="A90"/>
      <c r="B90"/>
      <c r="C90"/>
      <c r="D90"/>
      <c r="E90"/>
      <c r="F90"/>
      <c r="G90"/>
      <c r="H90"/>
      <c r="I90"/>
      <c r="J90"/>
      <c r="K90"/>
    </row>
    <row r="91" spans="1:13" x14ac:dyDescent="0.2">
      <c r="A91" t="s">
        <v>116</v>
      </c>
      <c r="B91"/>
      <c r="C91"/>
      <c r="D91" s="62">
        <v>7</v>
      </c>
      <c r="E91" s="62">
        <v>7</v>
      </c>
      <c r="F91" s="62">
        <v>7</v>
      </c>
      <c r="G91" s="62">
        <v>7</v>
      </c>
      <c r="H91" s="62">
        <v>7</v>
      </c>
      <c r="I91" s="62">
        <v>7</v>
      </c>
      <c r="J91" s="62">
        <v>7</v>
      </c>
      <c r="K91"/>
      <c r="L91" s="222"/>
    </row>
    <row r="92" spans="1:13" ht="13.5" thickBot="1" x14ac:dyDescent="0.25">
      <c r="A92" s="1" t="s">
        <v>117</v>
      </c>
      <c r="B92" s="1"/>
      <c r="C92" s="1"/>
      <c r="D92" s="10" t="e">
        <f>D89*D91/12</f>
        <v>#DIV/0!</v>
      </c>
      <c r="E92" s="10" t="e">
        <f>E89*E91/12</f>
        <v>#DIV/0!</v>
      </c>
      <c r="F92" s="1" t="e">
        <f>F89*F91/12</f>
        <v>#DIV/0!</v>
      </c>
      <c r="G92" s="10" t="e">
        <f>G89*G91/12</f>
        <v>#DIV/0!</v>
      </c>
      <c r="H92" s="10" t="e">
        <f t="shared" ref="H92:J92" si="35">H89*H91/12</f>
        <v>#DIV/0!</v>
      </c>
      <c r="I92" s="10" t="e">
        <f t="shared" si="35"/>
        <v>#DIV/0!</v>
      </c>
      <c r="J92" s="10" t="e">
        <f t="shared" si="35"/>
        <v>#DIV/0!</v>
      </c>
      <c r="K92" s="10" t="e">
        <f>SUM(D92:J92)</f>
        <v>#DIV/0!</v>
      </c>
    </row>
    <row r="93" spans="1:13" ht="13.5" thickTop="1" x14ac:dyDescent="0.2">
      <c r="A93"/>
      <c r="B93"/>
      <c r="C93"/>
      <c r="D93"/>
      <c r="E93"/>
      <c r="F93"/>
      <c r="G93"/>
      <c r="H93"/>
      <c r="I93"/>
      <c r="J93"/>
      <c r="K93"/>
    </row>
    <row r="94" spans="1:13" ht="27.6" customHeight="1" x14ac:dyDescent="0.2">
      <c r="A94" s="3" t="s">
        <v>114</v>
      </c>
      <c r="B94" s="14"/>
      <c r="C94"/>
      <c r="D94" s="21"/>
      <c r="E94" s="21"/>
      <c r="F94" s="21"/>
      <c r="G94" s="21"/>
      <c r="H94" s="21"/>
      <c r="I94" s="21"/>
      <c r="J94" s="21"/>
      <c r="K94" s="21"/>
    </row>
    <row r="95" spans="1:13" x14ac:dyDescent="0.2">
      <c r="A95" t="s">
        <v>26</v>
      </c>
      <c r="B95"/>
      <c r="C95"/>
      <c r="D95" s="87"/>
      <c r="E95" s="87"/>
      <c r="F95" s="87"/>
      <c r="G95" s="87"/>
      <c r="H95" s="87"/>
      <c r="I95" s="87"/>
      <c r="J95" s="87"/>
      <c r="K95" s="21">
        <f>SUM(D95:J95)</f>
        <v>0</v>
      </c>
    </row>
    <row r="96" spans="1:13" x14ac:dyDescent="0.2">
      <c r="A96" t="s">
        <v>27</v>
      </c>
      <c r="B96"/>
      <c r="C96"/>
      <c r="D96" s="87"/>
      <c r="E96" s="87"/>
      <c r="F96" s="87"/>
      <c r="G96" s="87"/>
      <c r="H96" s="87"/>
      <c r="I96" s="87"/>
      <c r="J96" s="87"/>
      <c r="K96" s="21">
        <f>SUM(D96:J96)</f>
        <v>0</v>
      </c>
    </row>
    <row r="97" spans="1:11" x14ac:dyDescent="0.2">
      <c r="A97" t="s">
        <v>131</v>
      </c>
      <c r="B97"/>
      <c r="C97"/>
      <c r="D97" s="87"/>
      <c r="E97" s="87"/>
      <c r="F97" s="87"/>
      <c r="G97" s="87"/>
      <c r="H97" s="87"/>
      <c r="I97" s="87"/>
      <c r="J97" s="87"/>
      <c r="K97" s="21"/>
    </row>
    <row r="98" spans="1:11" x14ac:dyDescent="0.2">
      <c r="A98" t="s">
        <v>132</v>
      </c>
      <c r="B98"/>
      <c r="C98"/>
      <c r="D98" s="87"/>
      <c r="E98" s="87"/>
      <c r="F98" s="87"/>
      <c r="G98" s="87"/>
      <c r="H98" s="87"/>
      <c r="I98" s="87"/>
      <c r="J98" s="87"/>
      <c r="K98" s="21"/>
    </row>
    <row r="99" spans="1:11" x14ac:dyDescent="0.2">
      <c r="A99" t="s">
        <v>133</v>
      </c>
      <c r="B99"/>
      <c r="C99"/>
      <c r="D99" s="87"/>
      <c r="E99" s="87"/>
      <c r="F99" s="87"/>
      <c r="G99" s="87"/>
      <c r="H99" s="87"/>
      <c r="I99" s="87"/>
      <c r="J99" s="87"/>
      <c r="K99" s="21">
        <f>SUM(D99:J99)</f>
        <v>0</v>
      </c>
    </row>
    <row r="100" spans="1:11" ht="13.5" thickBot="1" x14ac:dyDescent="0.25">
      <c r="A100" s="1" t="s">
        <v>28</v>
      </c>
      <c r="B100" s="1"/>
      <c r="C100" s="1"/>
      <c r="D100" s="22">
        <f t="shared" ref="D100:K100" si="36">SUM(D95:D99)</f>
        <v>0</v>
      </c>
      <c r="E100" s="22">
        <f t="shared" si="36"/>
        <v>0</v>
      </c>
      <c r="F100" s="22">
        <f t="shared" si="36"/>
        <v>0</v>
      </c>
      <c r="G100" s="22">
        <f t="shared" si="36"/>
        <v>0</v>
      </c>
      <c r="H100" s="22">
        <f t="shared" si="36"/>
        <v>0</v>
      </c>
      <c r="I100" s="22">
        <f t="shared" si="36"/>
        <v>0</v>
      </c>
      <c r="J100" s="22">
        <f t="shared" si="36"/>
        <v>0</v>
      </c>
      <c r="K100" s="22">
        <f t="shared" si="36"/>
        <v>0</v>
      </c>
    </row>
    <row r="101" spans="1:11" ht="26.65" customHeight="1" thickTop="1" x14ac:dyDescent="0.2">
      <c r="A101" s="14" t="s">
        <v>98</v>
      </c>
      <c r="B101"/>
      <c r="C101"/>
      <c r="D101" s="160"/>
      <c r="E101" s="160"/>
      <c r="F101" s="160"/>
      <c r="G101" s="160"/>
      <c r="H101" s="160"/>
      <c r="I101" s="160"/>
      <c r="J101" s="160"/>
      <c r="K101" s="160"/>
    </row>
    <row r="102" spans="1:11" x14ac:dyDescent="0.2">
      <c r="A102" t="s">
        <v>186</v>
      </c>
      <c r="B102"/>
      <c r="C102"/>
      <c r="D102" s="21">
        <f t="shared" ref="D102:J102" si="37">D71+D70*2</f>
        <v>0</v>
      </c>
      <c r="E102" s="21">
        <f t="shared" si="37"/>
        <v>0</v>
      </c>
      <c r="F102" s="21">
        <f t="shared" si="37"/>
        <v>0</v>
      </c>
      <c r="G102" s="21">
        <f t="shared" si="37"/>
        <v>0</v>
      </c>
      <c r="H102" s="21">
        <f t="shared" si="37"/>
        <v>0</v>
      </c>
      <c r="I102" s="21">
        <f t="shared" si="37"/>
        <v>0</v>
      </c>
      <c r="J102" s="21">
        <f t="shared" si="37"/>
        <v>0</v>
      </c>
      <c r="K102" s="21">
        <f>SUM(D102:J102)</f>
        <v>0</v>
      </c>
    </row>
    <row r="103" spans="1:11" ht="13.5" thickBot="1" x14ac:dyDescent="0.25">
      <c r="A103" s="2" t="s">
        <v>187</v>
      </c>
      <c r="B103" s="2"/>
      <c r="C103" s="1"/>
      <c r="D103" s="22" t="e">
        <f>D102/D100</f>
        <v>#DIV/0!</v>
      </c>
      <c r="E103" s="22" t="e">
        <f t="shared" ref="E103:K103" si="38">E102/E100</f>
        <v>#DIV/0!</v>
      </c>
      <c r="F103" s="22" t="e">
        <f t="shared" si="38"/>
        <v>#DIV/0!</v>
      </c>
      <c r="G103" s="22" t="e">
        <f t="shared" si="38"/>
        <v>#DIV/0!</v>
      </c>
      <c r="H103" s="22" t="e">
        <f t="shared" si="38"/>
        <v>#DIV/0!</v>
      </c>
      <c r="I103" s="22" t="e">
        <f t="shared" si="38"/>
        <v>#DIV/0!</v>
      </c>
      <c r="J103" s="22" t="e">
        <f t="shared" si="38"/>
        <v>#DIV/0!</v>
      </c>
      <c r="K103" s="22" t="e">
        <f t="shared" si="38"/>
        <v>#DIV/0!</v>
      </c>
    </row>
    <row r="104" spans="1:11" ht="13.5" thickTop="1" x14ac:dyDescent="0.2">
      <c r="A104"/>
      <c r="B104"/>
      <c r="C104"/>
      <c r="D104" s="21"/>
      <c r="E104" s="21"/>
      <c r="F104" s="21"/>
      <c r="G104" s="21"/>
      <c r="H104" s="21"/>
      <c r="I104" s="21"/>
      <c r="J104" s="21"/>
      <c r="K104" s="21"/>
    </row>
    <row r="105" spans="1:11" ht="13.5" thickBot="1" x14ac:dyDescent="0.25">
      <c r="A105" s="2" t="s">
        <v>188</v>
      </c>
      <c r="B105" s="2"/>
      <c r="C105" s="1"/>
      <c r="D105" s="22" t="e">
        <f>D102/D95</f>
        <v>#DIV/0!</v>
      </c>
      <c r="E105" s="22" t="e">
        <f t="shared" ref="E105:K105" si="39">E102/E95</f>
        <v>#DIV/0!</v>
      </c>
      <c r="F105" s="22" t="e">
        <f t="shared" si="39"/>
        <v>#DIV/0!</v>
      </c>
      <c r="G105" s="22" t="e">
        <f t="shared" si="39"/>
        <v>#DIV/0!</v>
      </c>
      <c r="H105" s="22" t="e">
        <f t="shared" si="39"/>
        <v>#DIV/0!</v>
      </c>
      <c r="I105" s="22" t="e">
        <f t="shared" si="39"/>
        <v>#DIV/0!</v>
      </c>
      <c r="J105" s="22" t="e">
        <f t="shared" si="39"/>
        <v>#DIV/0!</v>
      </c>
      <c r="K105" s="22" t="e">
        <f t="shared" si="39"/>
        <v>#DIV/0!</v>
      </c>
    </row>
    <row r="106" spans="1:11" ht="14.25" thickTop="1" thickBot="1" x14ac:dyDescent="0.25">
      <c r="A106" s="2" t="s">
        <v>189</v>
      </c>
      <c r="B106" s="2"/>
      <c r="C106" s="1"/>
      <c r="D106" s="22" t="e">
        <f>D102/(D100-D95)</f>
        <v>#DIV/0!</v>
      </c>
      <c r="E106" s="22" t="e">
        <f t="shared" ref="E106:K106" si="40">E102/(E100-E95)</f>
        <v>#DIV/0!</v>
      </c>
      <c r="F106" s="22" t="e">
        <f t="shared" si="40"/>
        <v>#DIV/0!</v>
      </c>
      <c r="G106" s="22" t="e">
        <f t="shared" si="40"/>
        <v>#DIV/0!</v>
      </c>
      <c r="H106" s="22" t="e">
        <f t="shared" si="40"/>
        <v>#DIV/0!</v>
      </c>
      <c r="I106" s="22" t="e">
        <f t="shared" si="40"/>
        <v>#DIV/0!</v>
      </c>
      <c r="J106" s="22" t="e">
        <f t="shared" si="40"/>
        <v>#DIV/0!</v>
      </c>
      <c r="K106" s="22" t="e">
        <f t="shared" si="40"/>
        <v>#DIV/0!</v>
      </c>
    </row>
    <row r="107" spans="1:11" ht="13.5" thickTop="1" x14ac:dyDescent="0.2">
      <c r="B107"/>
      <c r="C107"/>
      <c r="D107"/>
      <c r="E107"/>
      <c r="F107"/>
      <c r="G107"/>
      <c r="H107"/>
      <c r="I107"/>
      <c r="J107"/>
      <c r="K107"/>
    </row>
    <row r="108" spans="1:11" ht="13.5" thickBot="1" x14ac:dyDescent="0.25">
      <c r="A108" s="69" t="s">
        <v>130</v>
      </c>
      <c r="B108" s="69"/>
      <c r="C108" s="69"/>
      <c r="D108" s="69">
        <f t="shared" ref="D108:K108" si="41">D3+D4+D11+D12+D19+D20+D27+D28+D35+D36+D43+D44</f>
        <v>0</v>
      </c>
      <c r="E108" s="69">
        <f t="shared" si="41"/>
        <v>0</v>
      </c>
      <c r="F108" s="69">
        <f t="shared" si="41"/>
        <v>0</v>
      </c>
      <c r="G108" s="69">
        <f t="shared" si="41"/>
        <v>0</v>
      </c>
      <c r="H108" s="69">
        <f t="shared" si="41"/>
        <v>0</v>
      </c>
      <c r="I108" s="69">
        <f t="shared" si="41"/>
        <v>0</v>
      </c>
      <c r="J108" s="69">
        <f t="shared" si="41"/>
        <v>0</v>
      </c>
      <c r="K108" s="69">
        <f t="shared" si="41"/>
        <v>0</v>
      </c>
    </row>
    <row r="109" spans="1:11" ht="13.5" thickTop="1" x14ac:dyDescent="0.2"/>
  </sheetData>
  <dataValidations count="1">
    <dataValidation type="list" allowBlank="1" showInputMessage="1" showErrorMessage="1" sqref="D2:K2" xr:uid="{5D8FDB87-FE33-41AD-880D-780053E1C837}">
      <formula1>Type_barnehage</formula1>
    </dataValidation>
  </dataValidations>
  <hyperlinks>
    <hyperlink ref="N2" r:id="rId1" xr:uid="{0D26F709-F24B-499A-9E5D-F3A066C0455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4"/>
  <sheetViews>
    <sheetView zoomScaleNormal="100" workbookViewId="0">
      <pane xSplit="3" ySplit="1" topLeftCell="D50" activePane="bottomRight" state="frozen"/>
      <selection pane="topRight" activeCell="E1" sqref="E1"/>
      <selection pane="bottomLeft" activeCell="A2" sqref="A2"/>
      <selection pane="bottomRight" activeCell="K74" sqref="K74"/>
    </sheetView>
  </sheetViews>
  <sheetFormatPr baseColWidth="10" defaultColWidth="11.42578125" defaultRowHeight="12.75" outlineLevelRow="1" x14ac:dyDescent="0.2"/>
  <cols>
    <col min="1" max="1" width="15.42578125" style="5" customWidth="1"/>
    <col min="2" max="2" width="5.42578125" style="5" bestFit="1" customWidth="1"/>
    <col min="3" max="3" width="13.7109375" style="5" customWidth="1"/>
    <col min="4" max="7" width="10.42578125" style="5" bestFit="1" customWidth="1"/>
    <col min="8" max="10" width="10.42578125" style="5" hidden="1" customWidth="1"/>
    <col min="11" max="11" width="11.42578125" style="5" bestFit="1" customWidth="1"/>
    <col min="12" max="12" width="11.42578125" style="5"/>
    <col min="13" max="13" width="32.7109375" style="5" customWidth="1"/>
    <col min="14" max="16384" width="11.42578125" style="5"/>
  </cols>
  <sheetData>
    <row r="1" spans="1:20" x14ac:dyDescent="0.2">
      <c r="A1" s="5" t="s">
        <v>34</v>
      </c>
      <c r="B1" s="5" t="s">
        <v>20</v>
      </c>
      <c r="C1" s="5" t="s">
        <v>34</v>
      </c>
      <c r="D1" s="64" t="s">
        <v>122</v>
      </c>
      <c r="E1" s="64" t="s">
        <v>123</v>
      </c>
      <c r="F1" s="64" t="s">
        <v>124</v>
      </c>
      <c r="G1" s="64" t="s">
        <v>125</v>
      </c>
      <c r="H1" s="64" t="s">
        <v>126</v>
      </c>
      <c r="I1" s="64" t="s">
        <v>127</v>
      </c>
      <c r="J1" s="64" t="s">
        <v>128</v>
      </c>
      <c r="K1" s="20" t="s">
        <v>28</v>
      </c>
      <c r="M1" s="5" t="s">
        <v>57</v>
      </c>
    </row>
    <row r="2" spans="1:20" ht="98.25" customHeight="1" x14ac:dyDescent="0.2">
      <c r="D2" s="264"/>
      <c r="E2" s="264"/>
      <c r="F2" s="264"/>
      <c r="G2" s="264"/>
      <c r="H2" s="264" t="s">
        <v>277</v>
      </c>
      <c r="I2" s="264" t="s">
        <v>277</v>
      </c>
      <c r="J2" s="264" t="s">
        <v>277</v>
      </c>
      <c r="K2" s="266"/>
      <c r="M2" s="262"/>
      <c r="N2" s="263" t="s">
        <v>281</v>
      </c>
    </row>
    <row r="3" spans="1:20" outlineLevel="1" x14ac:dyDescent="0.2">
      <c r="A3" s="5" t="s">
        <v>4</v>
      </c>
      <c r="B3" s="5">
        <v>0</v>
      </c>
      <c r="C3" s="79">
        <v>2023</v>
      </c>
      <c r="D3" s="81"/>
      <c r="E3" s="81"/>
      <c r="F3" s="81"/>
      <c r="G3" s="81"/>
      <c r="H3" s="81"/>
      <c r="I3" s="81"/>
      <c r="J3" s="81"/>
      <c r="K3" s="65">
        <f t="shared" ref="K3:K50" si="0">SUM(D3:J3)</f>
        <v>0</v>
      </c>
      <c r="M3" s="5" t="s">
        <v>201</v>
      </c>
      <c r="T3" s="185"/>
    </row>
    <row r="4" spans="1:20" outlineLevel="1" x14ac:dyDescent="0.2">
      <c r="B4" s="5">
        <v>1</v>
      </c>
      <c r="C4" s="5" t="str">
        <f>$C$3-B4&amp;" etter 1.12."</f>
        <v>2022 etter 1.12.</v>
      </c>
      <c r="D4" s="81"/>
      <c r="E4" s="81"/>
      <c r="F4" s="81"/>
      <c r="G4" s="81"/>
      <c r="H4" s="81"/>
      <c r="I4" s="81"/>
      <c r="J4" s="81"/>
      <c r="K4" s="65">
        <f t="shared" si="0"/>
        <v>0</v>
      </c>
      <c r="T4" s="185"/>
    </row>
    <row r="5" spans="1:20" outlineLevel="1" x14ac:dyDescent="0.2">
      <c r="B5" s="5">
        <v>1</v>
      </c>
      <c r="C5" s="5" t="str">
        <f>$C$3-B5&amp;" før 1.12."</f>
        <v>2022 før 1.12.</v>
      </c>
      <c r="D5" s="81"/>
      <c r="E5" s="81"/>
      <c r="F5" s="81"/>
      <c r="G5" s="81"/>
      <c r="H5" s="81"/>
      <c r="I5" s="81"/>
      <c r="J5" s="81"/>
      <c r="K5" s="65">
        <f t="shared" si="0"/>
        <v>0</v>
      </c>
    </row>
    <row r="6" spans="1:20" outlineLevel="1" x14ac:dyDescent="0.2">
      <c r="B6" s="5">
        <v>2</v>
      </c>
      <c r="C6" s="5">
        <f>$C$3-B6</f>
        <v>2021</v>
      </c>
      <c r="D6" s="81"/>
      <c r="E6" s="81"/>
      <c r="F6" s="81"/>
      <c r="G6" s="81"/>
      <c r="H6" s="81"/>
      <c r="I6" s="81"/>
      <c r="J6" s="81"/>
      <c r="K6" s="65">
        <f t="shared" si="0"/>
        <v>0</v>
      </c>
    </row>
    <row r="7" spans="1:20" outlineLevel="1" x14ac:dyDescent="0.2">
      <c r="B7" s="5">
        <v>3</v>
      </c>
      <c r="C7" s="5">
        <f>$C$3-B7</f>
        <v>2020</v>
      </c>
      <c r="D7" s="81"/>
      <c r="E7" s="81"/>
      <c r="F7" s="81"/>
      <c r="G7" s="81"/>
      <c r="H7" s="81"/>
      <c r="I7" s="81"/>
      <c r="J7" s="81"/>
      <c r="K7" s="65">
        <f t="shared" si="0"/>
        <v>0</v>
      </c>
      <c r="M7" s="185" t="s">
        <v>264</v>
      </c>
    </row>
    <row r="8" spans="1:20" outlineLevel="1" x14ac:dyDescent="0.2">
      <c r="B8" s="5">
        <v>4</v>
      </c>
      <c r="C8" s="5">
        <f>$C$3-B8</f>
        <v>2019</v>
      </c>
      <c r="D8" s="81"/>
      <c r="E8" s="81"/>
      <c r="F8" s="81"/>
      <c r="G8" s="81"/>
      <c r="H8" s="81"/>
      <c r="I8" s="81"/>
      <c r="J8" s="81"/>
      <c r="K8" s="65">
        <f t="shared" si="0"/>
        <v>0</v>
      </c>
    </row>
    <row r="9" spans="1:20" outlineLevel="1" x14ac:dyDescent="0.2">
      <c r="B9" s="5">
        <v>5</v>
      </c>
      <c r="C9" s="5">
        <f>$C$3-B9</f>
        <v>2018</v>
      </c>
      <c r="D9" s="81"/>
      <c r="E9" s="81"/>
      <c r="F9" s="81"/>
      <c r="G9" s="81"/>
      <c r="H9" s="81"/>
      <c r="I9" s="81"/>
      <c r="J9" s="81"/>
      <c r="K9" s="65">
        <f t="shared" si="0"/>
        <v>0</v>
      </c>
    </row>
    <row r="10" spans="1:20" outlineLevel="1" x14ac:dyDescent="0.2">
      <c r="A10" s="66"/>
      <c r="B10" s="66">
        <v>6</v>
      </c>
      <c r="C10" s="66">
        <f>$C$3-B10</f>
        <v>2017</v>
      </c>
      <c r="D10" s="81"/>
      <c r="E10" s="81"/>
      <c r="F10" s="81"/>
      <c r="G10" s="81"/>
      <c r="H10" s="81"/>
      <c r="I10" s="81"/>
      <c r="J10" s="81"/>
      <c r="K10" s="65">
        <f t="shared" si="0"/>
        <v>0</v>
      </c>
      <c r="M10" s="185" t="s">
        <v>280</v>
      </c>
    </row>
    <row r="11" spans="1:20" outlineLevel="1" x14ac:dyDescent="0.2">
      <c r="A11" s="5" t="s">
        <v>5</v>
      </c>
      <c r="B11" s="5">
        <v>0</v>
      </c>
      <c r="C11" s="5">
        <f t="shared" ref="C11" si="1">$C$3-B11</f>
        <v>2023</v>
      </c>
      <c r="D11" s="81"/>
      <c r="E11" s="81"/>
      <c r="F11" s="81"/>
      <c r="G11" s="81"/>
      <c r="H11" s="81"/>
      <c r="I11" s="81"/>
      <c r="J11" s="81"/>
      <c r="K11" s="65">
        <f t="shared" si="0"/>
        <v>0</v>
      </c>
    </row>
    <row r="12" spans="1:20" outlineLevel="1" x14ac:dyDescent="0.2">
      <c r="B12" s="5">
        <v>1</v>
      </c>
      <c r="C12" s="5" t="str">
        <f>$C$3-B12&amp;" etter 1.12."</f>
        <v>2022 etter 1.12.</v>
      </c>
      <c r="D12" s="81"/>
      <c r="E12" s="81"/>
      <c r="F12" s="81"/>
      <c r="G12" s="81"/>
      <c r="H12" s="81"/>
      <c r="I12" s="81"/>
      <c r="J12" s="81"/>
      <c r="K12" s="65">
        <f t="shared" si="0"/>
        <v>0</v>
      </c>
    </row>
    <row r="13" spans="1:20" outlineLevel="1" x14ac:dyDescent="0.2">
      <c r="B13" s="5">
        <v>1</v>
      </c>
      <c r="C13" s="5" t="str">
        <f>$C$3-B13&amp;" før 1.12."</f>
        <v>2022 før 1.12.</v>
      </c>
      <c r="D13" s="81"/>
      <c r="E13" s="81"/>
      <c r="F13" s="81"/>
      <c r="G13" s="81"/>
      <c r="H13" s="81"/>
      <c r="I13" s="81"/>
      <c r="J13" s="81"/>
      <c r="K13" s="65">
        <f t="shared" si="0"/>
        <v>0</v>
      </c>
    </row>
    <row r="14" spans="1:20" outlineLevel="1" x14ac:dyDescent="0.2">
      <c r="B14" s="5">
        <v>2</v>
      </c>
      <c r="C14" s="5">
        <f>$C$3-B14</f>
        <v>2021</v>
      </c>
      <c r="D14" s="81"/>
      <c r="E14" s="81"/>
      <c r="F14" s="81"/>
      <c r="G14" s="81"/>
      <c r="H14" s="81"/>
      <c r="I14" s="81"/>
      <c r="J14" s="81"/>
      <c r="K14" s="65">
        <f t="shared" si="0"/>
        <v>0</v>
      </c>
    </row>
    <row r="15" spans="1:20" outlineLevel="1" x14ac:dyDescent="0.2">
      <c r="B15" s="5">
        <v>3</v>
      </c>
      <c r="C15" s="5">
        <f>$C$3-B15</f>
        <v>2020</v>
      </c>
      <c r="D15" s="81"/>
      <c r="E15" s="81"/>
      <c r="F15" s="81"/>
      <c r="G15" s="81"/>
      <c r="H15" s="81"/>
      <c r="I15" s="81"/>
      <c r="J15" s="81"/>
      <c r="K15" s="65">
        <f t="shared" si="0"/>
        <v>0</v>
      </c>
    </row>
    <row r="16" spans="1:20" outlineLevel="1" x14ac:dyDescent="0.2">
      <c r="B16" s="5">
        <v>4</v>
      </c>
      <c r="C16" s="5">
        <f>$C$3-B16</f>
        <v>2019</v>
      </c>
      <c r="D16" s="81"/>
      <c r="E16" s="81"/>
      <c r="F16" s="81"/>
      <c r="G16" s="81"/>
      <c r="H16" s="81"/>
      <c r="I16" s="81"/>
      <c r="J16" s="81"/>
      <c r="K16" s="65">
        <f t="shared" si="0"/>
        <v>0</v>
      </c>
    </row>
    <row r="17" spans="1:11" outlineLevel="1" x14ac:dyDescent="0.2">
      <c r="B17" s="5">
        <v>5</v>
      </c>
      <c r="C17" s="5">
        <f>$C$3-B17</f>
        <v>2018</v>
      </c>
      <c r="D17" s="81"/>
      <c r="E17" s="81"/>
      <c r="F17" s="81"/>
      <c r="G17" s="81"/>
      <c r="H17" s="81"/>
      <c r="I17" s="81"/>
      <c r="J17" s="81"/>
      <c r="K17" s="65">
        <f t="shared" si="0"/>
        <v>0</v>
      </c>
    </row>
    <row r="18" spans="1:11" outlineLevel="1" x14ac:dyDescent="0.2">
      <c r="A18" s="66"/>
      <c r="B18" s="66">
        <v>6</v>
      </c>
      <c r="C18" s="66">
        <f>$C$3-B18</f>
        <v>2017</v>
      </c>
      <c r="D18" s="81"/>
      <c r="E18" s="81"/>
      <c r="F18" s="81"/>
      <c r="G18" s="81"/>
      <c r="H18" s="81"/>
      <c r="I18" s="81"/>
      <c r="J18" s="81"/>
      <c r="K18" s="65">
        <f t="shared" si="0"/>
        <v>0</v>
      </c>
    </row>
    <row r="19" spans="1:11" outlineLevel="1" x14ac:dyDescent="0.2">
      <c r="A19" s="5" t="s">
        <v>6</v>
      </c>
      <c r="B19" s="5">
        <v>0</v>
      </c>
      <c r="C19" s="5">
        <f t="shared" ref="C19" si="2">$C$3-B19</f>
        <v>2023</v>
      </c>
      <c r="D19" s="81"/>
      <c r="E19" s="81"/>
      <c r="F19" s="81"/>
      <c r="G19" s="81"/>
      <c r="H19" s="81"/>
      <c r="I19" s="81"/>
      <c r="J19" s="81"/>
      <c r="K19" s="65">
        <f t="shared" si="0"/>
        <v>0</v>
      </c>
    </row>
    <row r="20" spans="1:11" outlineLevel="1" x14ac:dyDescent="0.2">
      <c r="B20" s="5">
        <v>1</v>
      </c>
      <c r="C20" s="5" t="str">
        <f>$C$3-B20&amp;" etter 1.12."</f>
        <v>2022 etter 1.12.</v>
      </c>
      <c r="D20" s="81"/>
      <c r="E20" s="81"/>
      <c r="F20" s="81"/>
      <c r="G20" s="81"/>
      <c r="H20" s="81"/>
      <c r="I20" s="81"/>
      <c r="J20" s="81"/>
      <c r="K20" s="65">
        <f t="shared" si="0"/>
        <v>0</v>
      </c>
    </row>
    <row r="21" spans="1:11" outlineLevel="1" x14ac:dyDescent="0.2">
      <c r="B21" s="5">
        <v>1</v>
      </c>
      <c r="C21" s="5" t="str">
        <f>$C$3-B21&amp;" før 1.12."</f>
        <v>2022 før 1.12.</v>
      </c>
      <c r="D21" s="81"/>
      <c r="E21" s="81"/>
      <c r="F21" s="81"/>
      <c r="G21" s="81"/>
      <c r="H21" s="81"/>
      <c r="I21" s="81"/>
      <c r="J21" s="81"/>
      <c r="K21" s="65">
        <f t="shared" si="0"/>
        <v>0</v>
      </c>
    </row>
    <row r="22" spans="1:11" outlineLevel="1" x14ac:dyDescent="0.2">
      <c r="B22" s="5">
        <v>2</v>
      </c>
      <c r="C22" s="5">
        <f>$C$3-B22</f>
        <v>2021</v>
      </c>
      <c r="D22" s="81"/>
      <c r="E22" s="81"/>
      <c r="F22" s="81"/>
      <c r="G22" s="81"/>
      <c r="H22" s="81"/>
      <c r="I22" s="81"/>
      <c r="J22" s="81"/>
      <c r="K22" s="65">
        <f t="shared" si="0"/>
        <v>0</v>
      </c>
    </row>
    <row r="23" spans="1:11" outlineLevel="1" x14ac:dyDescent="0.2">
      <c r="B23" s="5">
        <v>3</v>
      </c>
      <c r="C23" s="5">
        <f>$C$3-B23</f>
        <v>2020</v>
      </c>
      <c r="D23" s="81"/>
      <c r="E23" s="81"/>
      <c r="F23" s="81"/>
      <c r="G23" s="81"/>
      <c r="H23" s="81"/>
      <c r="I23" s="81"/>
      <c r="J23" s="81"/>
      <c r="K23" s="65">
        <f t="shared" si="0"/>
        <v>0</v>
      </c>
    </row>
    <row r="24" spans="1:11" outlineLevel="1" x14ac:dyDescent="0.2">
      <c r="B24" s="5">
        <v>4</v>
      </c>
      <c r="C24" s="5">
        <f>$C$3-B24</f>
        <v>2019</v>
      </c>
      <c r="D24" s="81"/>
      <c r="E24" s="81"/>
      <c r="F24" s="81"/>
      <c r="G24" s="81"/>
      <c r="H24" s="81"/>
      <c r="I24" s="81"/>
      <c r="J24" s="81"/>
      <c r="K24" s="65">
        <f t="shared" si="0"/>
        <v>0</v>
      </c>
    </row>
    <row r="25" spans="1:11" outlineLevel="1" x14ac:dyDescent="0.2">
      <c r="B25" s="5">
        <v>5</v>
      </c>
      <c r="C25" s="5">
        <f>$C$3-B25</f>
        <v>2018</v>
      </c>
      <c r="D25" s="81"/>
      <c r="E25" s="81"/>
      <c r="F25" s="81"/>
      <c r="G25" s="81"/>
      <c r="H25" s="81"/>
      <c r="I25" s="81"/>
      <c r="J25" s="81"/>
      <c r="K25" s="65">
        <f t="shared" si="0"/>
        <v>0</v>
      </c>
    </row>
    <row r="26" spans="1:11" outlineLevel="1" x14ac:dyDescent="0.2">
      <c r="A26" s="66"/>
      <c r="B26" s="66">
        <v>6</v>
      </c>
      <c r="C26" s="66">
        <f>$C$3-B26</f>
        <v>2017</v>
      </c>
      <c r="D26" s="81"/>
      <c r="E26" s="81"/>
      <c r="F26" s="81"/>
      <c r="G26" s="81"/>
      <c r="H26" s="81"/>
      <c r="I26" s="81"/>
      <c r="J26" s="81"/>
      <c r="K26" s="65">
        <f t="shared" si="0"/>
        <v>0</v>
      </c>
    </row>
    <row r="27" spans="1:11" outlineLevel="1" x14ac:dyDescent="0.2">
      <c r="A27" s="5" t="s">
        <v>7</v>
      </c>
      <c r="B27" s="5">
        <v>0</v>
      </c>
      <c r="C27" s="5">
        <f t="shared" ref="C27" si="3">$C$3-B27</f>
        <v>2023</v>
      </c>
      <c r="D27" s="81"/>
      <c r="E27" s="81"/>
      <c r="F27" s="81"/>
      <c r="G27" s="81"/>
      <c r="H27" s="81"/>
      <c r="I27" s="81"/>
      <c r="J27" s="81"/>
      <c r="K27" s="65">
        <f t="shared" si="0"/>
        <v>0</v>
      </c>
    </row>
    <row r="28" spans="1:11" outlineLevel="1" x14ac:dyDescent="0.2">
      <c r="B28" s="5">
        <v>1</v>
      </c>
      <c r="C28" s="5" t="str">
        <f>$C$3-B28&amp;" etter 1.12."</f>
        <v>2022 etter 1.12.</v>
      </c>
      <c r="D28" s="81"/>
      <c r="E28" s="81"/>
      <c r="F28" s="81"/>
      <c r="G28" s="81"/>
      <c r="H28" s="81"/>
      <c r="I28" s="81"/>
      <c r="J28" s="81"/>
      <c r="K28" s="65">
        <f t="shared" si="0"/>
        <v>0</v>
      </c>
    </row>
    <row r="29" spans="1:11" outlineLevel="1" x14ac:dyDescent="0.2">
      <c r="B29" s="5">
        <v>1</v>
      </c>
      <c r="C29" s="5" t="str">
        <f>$C$3-B29&amp;" før 1.12."</f>
        <v>2022 før 1.12.</v>
      </c>
      <c r="D29" s="81"/>
      <c r="E29" s="81"/>
      <c r="F29" s="81"/>
      <c r="G29" s="81"/>
      <c r="H29" s="81"/>
      <c r="I29" s="81"/>
      <c r="J29" s="81"/>
      <c r="K29" s="65">
        <f t="shared" si="0"/>
        <v>0</v>
      </c>
    </row>
    <row r="30" spans="1:11" outlineLevel="1" x14ac:dyDescent="0.2">
      <c r="B30" s="5">
        <v>2</v>
      </c>
      <c r="C30" s="5">
        <f>$C$3-B30</f>
        <v>2021</v>
      </c>
      <c r="D30" s="81"/>
      <c r="E30" s="81"/>
      <c r="F30" s="81"/>
      <c r="G30" s="81"/>
      <c r="H30" s="81"/>
      <c r="I30" s="81"/>
      <c r="J30" s="81"/>
      <c r="K30" s="65">
        <f t="shared" si="0"/>
        <v>0</v>
      </c>
    </row>
    <row r="31" spans="1:11" outlineLevel="1" x14ac:dyDescent="0.2">
      <c r="B31" s="5">
        <v>3</v>
      </c>
      <c r="C31" s="5">
        <f>$C$3-B31</f>
        <v>2020</v>
      </c>
      <c r="D31" s="81"/>
      <c r="E31" s="81"/>
      <c r="F31" s="81"/>
      <c r="G31" s="81"/>
      <c r="H31" s="81"/>
      <c r="I31" s="81"/>
      <c r="J31" s="81"/>
      <c r="K31" s="65">
        <f t="shared" si="0"/>
        <v>0</v>
      </c>
    </row>
    <row r="32" spans="1:11" outlineLevel="1" x14ac:dyDescent="0.2">
      <c r="B32" s="5">
        <v>4</v>
      </c>
      <c r="C32" s="5">
        <f>$C$3-B32</f>
        <v>2019</v>
      </c>
      <c r="D32" s="81"/>
      <c r="E32" s="81"/>
      <c r="F32" s="81"/>
      <c r="G32" s="81"/>
      <c r="H32" s="81"/>
      <c r="I32" s="81"/>
      <c r="J32" s="81"/>
      <c r="K32" s="65">
        <f t="shared" si="0"/>
        <v>0</v>
      </c>
    </row>
    <row r="33" spans="1:11" outlineLevel="1" x14ac:dyDescent="0.2">
      <c r="B33" s="5">
        <v>5</v>
      </c>
      <c r="C33" s="5">
        <f>$C$3-B33</f>
        <v>2018</v>
      </c>
      <c r="D33" s="81"/>
      <c r="E33" s="81"/>
      <c r="F33" s="81"/>
      <c r="G33" s="81"/>
      <c r="H33" s="81"/>
      <c r="I33" s="81"/>
      <c r="J33" s="81"/>
      <c r="K33" s="65">
        <f t="shared" si="0"/>
        <v>0</v>
      </c>
    </row>
    <row r="34" spans="1:11" outlineLevel="1" x14ac:dyDescent="0.2">
      <c r="A34" s="66"/>
      <c r="B34" s="66">
        <v>6</v>
      </c>
      <c r="C34" s="66">
        <f>$C$3-B34</f>
        <v>2017</v>
      </c>
      <c r="D34" s="81"/>
      <c r="E34" s="81"/>
      <c r="F34" s="81"/>
      <c r="G34" s="81"/>
      <c r="H34" s="81"/>
      <c r="I34" s="81"/>
      <c r="J34" s="81"/>
      <c r="K34" s="65">
        <f t="shared" si="0"/>
        <v>0</v>
      </c>
    </row>
    <row r="35" spans="1:11" outlineLevel="1" x14ac:dyDescent="0.2">
      <c r="A35" s="5" t="s">
        <v>8</v>
      </c>
      <c r="B35" s="5">
        <v>0</v>
      </c>
      <c r="C35" s="5">
        <f t="shared" ref="C35" si="4">$C$3-B35</f>
        <v>2023</v>
      </c>
      <c r="D35" s="81"/>
      <c r="E35" s="81"/>
      <c r="F35" s="81"/>
      <c r="G35" s="81"/>
      <c r="H35" s="81"/>
      <c r="I35" s="81"/>
      <c r="J35" s="81"/>
      <c r="K35" s="65">
        <f t="shared" si="0"/>
        <v>0</v>
      </c>
    </row>
    <row r="36" spans="1:11" outlineLevel="1" x14ac:dyDescent="0.2">
      <c r="B36" s="5">
        <v>1</v>
      </c>
      <c r="C36" s="5" t="str">
        <f>$C$3-B36&amp;" etter 1.12."</f>
        <v>2022 etter 1.12.</v>
      </c>
      <c r="D36" s="81"/>
      <c r="E36" s="81"/>
      <c r="F36" s="81"/>
      <c r="G36" s="81"/>
      <c r="H36" s="81"/>
      <c r="I36" s="81"/>
      <c r="J36" s="81"/>
      <c r="K36" s="65">
        <f t="shared" si="0"/>
        <v>0</v>
      </c>
    </row>
    <row r="37" spans="1:11" outlineLevel="1" x14ac:dyDescent="0.2">
      <c r="B37" s="5">
        <v>1</v>
      </c>
      <c r="C37" s="5" t="str">
        <f>$C$3-B37&amp;" før 1.12."</f>
        <v>2022 før 1.12.</v>
      </c>
      <c r="D37" s="81"/>
      <c r="E37" s="81"/>
      <c r="F37" s="81"/>
      <c r="G37" s="81"/>
      <c r="H37" s="81"/>
      <c r="I37" s="81"/>
      <c r="J37" s="81"/>
      <c r="K37" s="65">
        <f t="shared" si="0"/>
        <v>0</v>
      </c>
    </row>
    <row r="38" spans="1:11" outlineLevel="1" x14ac:dyDescent="0.2">
      <c r="B38" s="5">
        <v>2</v>
      </c>
      <c r="C38" s="5">
        <f>$C$3-B38</f>
        <v>2021</v>
      </c>
      <c r="D38" s="81"/>
      <c r="E38" s="81"/>
      <c r="F38" s="81"/>
      <c r="G38" s="81"/>
      <c r="H38" s="81"/>
      <c r="I38" s="81"/>
      <c r="J38" s="81"/>
      <c r="K38" s="65">
        <f t="shared" si="0"/>
        <v>0</v>
      </c>
    </row>
    <row r="39" spans="1:11" outlineLevel="1" x14ac:dyDescent="0.2">
      <c r="B39" s="5">
        <v>3</v>
      </c>
      <c r="C39" s="5">
        <f>$C$3-B39</f>
        <v>2020</v>
      </c>
      <c r="D39" s="81"/>
      <c r="E39" s="81"/>
      <c r="F39" s="81"/>
      <c r="G39" s="81"/>
      <c r="H39" s="81"/>
      <c r="I39" s="81"/>
      <c r="J39" s="81"/>
      <c r="K39" s="65">
        <f t="shared" si="0"/>
        <v>0</v>
      </c>
    </row>
    <row r="40" spans="1:11" outlineLevel="1" x14ac:dyDescent="0.2">
      <c r="B40" s="5">
        <v>4</v>
      </c>
      <c r="C40" s="5">
        <f>$C$3-B40</f>
        <v>2019</v>
      </c>
      <c r="D40" s="81"/>
      <c r="E40" s="81"/>
      <c r="F40" s="81"/>
      <c r="G40" s="81"/>
      <c r="H40" s="81"/>
      <c r="I40" s="81"/>
      <c r="J40" s="81"/>
      <c r="K40" s="65">
        <f t="shared" si="0"/>
        <v>0</v>
      </c>
    </row>
    <row r="41" spans="1:11" outlineLevel="1" x14ac:dyDescent="0.2">
      <c r="B41" s="5">
        <v>5</v>
      </c>
      <c r="C41" s="5">
        <f>$C$3-B41</f>
        <v>2018</v>
      </c>
      <c r="D41" s="81"/>
      <c r="E41" s="81"/>
      <c r="F41" s="81"/>
      <c r="G41" s="81"/>
      <c r="H41" s="81"/>
      <c r="I41" s="81"/>
      <c r="J41" s="81"/>
      <c r="K41" s="65">
        <f t="shared" si="0"/>
        <v>0</v>
      </c>
    </row>
    <row r="42" spans="1:11" outlineLevel="1" x14ac:dyDescent="0.2">
      <c r="A42" s="66"/>
      <c r="B42" s="66">
        <v>6</v>
      </c>
      <c r="C42" s="66">
        <f>$C$3-B42</f>
        <v>2017</v>
      </c>
      <c r="D42" s="81"/>
      <c r="E42" s="81"/>
      <c r="F42" s="81"/>
      <c r="G42" s="81"/>
      <c r="H42" s="81"/>
      <c r="I42" s="81"/>
      <c r="J42" s="81"/>
      <c r="K42" s="65">
        <f t="shared" si="0"/>
        <v>0</v>
      </c>
    </row>
    <row r="43" spans="1:11" outlineLevel="1" x14ac:dyDescent="0.2">
      <c r="A43" s="66" t="s">
        <v>9</v>
      </c>
      <c r="B43" s="5">
        <v>0</v>
      </c>
      <c r="C43" s="5">
        <f t="shared" ref="C43" si="5">$C$3-B43</f>
        <v>2023</v>
      </c>
      <c r="D43" s="81"/>
      <c r="E43" s="81"/>
      <c r="F43" s="81"/>
      <c r="G43" s="81"/>
      <c r="H43" s="81"/>
      <c r="I43" s="81"/>
      <c r="J43" s="81"/>
      <c r="K43" s="65">
        <f t="shared" si="0"/>
        <v>0</v>
      </c>
    </row>
    <row r="44" spans="1:11" outlineLevel="1" x14ac:dyDescent="0.2">
      <c r="B44" s="5">
        <v>1</v>
      </c>
      <c r="C44" s="5" t="str">
        <f>$C$3-B44&amp;" etter 1.12."</f>
        <v>2022 etter 1.12.</v>
      </c>
      <c r="D44" s="81"/>
      <c r="E44" s="81"/>
      <c r="F44" s="81"/>
      <c r="G44" s="81"/>
      <c r="H44" s="81"/>
      <c r="I44" s="81"/>
      <c r="J44" s="81"/>
      <c r="K44" s="65">
        <f t="shared" si="0"/>
        <v>0</v>
      </c>
    </row>
    <row r="45" spans="1:11" outlineLevel="1" x14ac:dyDescent="0.2">
      <c r="B45" s="5">
        <v>1</v>
      </c>
      <c r="C45" s="5" t="str">
        <f>$C$3-B45&amp;" før 1.12."</f>
        <v>2022 før 1.12.</v>
      </c>
      <c r="D45" s="81"/>
      <c r="E45" s="81"/>
      <c r="F45" s="81"/>
      <c r="G45" s="81"/>
      <c r="H45" s="81"/>
      <c r="I45" s="81"/>
      <c r="J45" s="81"/>
      <c r="K45" s="65">
        <f t="shared" si="0"/>
        <v>0</v>
      </c>
    </row>
    <row r="46" spans="1:11" outlineLevel="1" x14ac:dyDescent="0.2">
      <c r="B46" s="5">
        <v>2</v>
      </c>
      <c r="C46" s="5">
        <f>$C$3-B46</f>
        <v>2021</v>
      </c>
      <c r="D46" s="81"/>
      <c r="E46" s="81"/>
      <c r="F46" s="81"/>
      <c r="G46" s="81"/>
      <c r="H46" s="81"/>
      <c r="I46" s="81"/>
      <c r="J46" s="81"/>
      <c r="K46" s="65">
        <f t="shared" si="0"/>
        <v>0</v>
      </c>
    </row>
    <row r="47" spans="1:11" outlineLevel="1" x14ac:dyDescent="0.2">
      <c r="B47" s="5">
        <v>3</v>
      </c>
      <c r="C47" s="5">
        <f>$C$3-B47</f>
        <v>2020</v>
      </c>
      <c r="D47" s="81"/>
      <c r="E47" s="81"/>
      <c r="F47" s="81"/>
      <c r="G47" s="81"/>
      <c r="H47" s="81"/>
      <c r="I47" s="81"/>
      <c r="J47" s="81"/>
      <c r="K47" s="65">
        <f t="shared" si="0"/>
        <v>0</v>
      </c>
    </row>
    <row r="48" spans="1:11" outlineLevel="1" x14ac:dyDescent="0.2">
      <c r="B48" s="5">
        <v>4</v>
      </c>
      <c r="C48" s="5">
        <f>$C$3-B48</f>
        <v>2019</v>
      </c>
      <c r="D48" s="81"/>
      <c r="E48" s="81"/>
      <c r="F48" s="81"/>
      <c r="G48" s="81"/>
      <c r="H48" s="81"/>
      <c r="I48" s="81"/>
      <c r="J48" s="81"/>
      <c r="K48" s="65">
        <f t="shared" si="0"/>
        <v>0</v>
      </c>
    </row>
    <row r="49" spans="1:11" outlineLevel="1" x14ac:dyDescent="0.2">
      <c r="B49" s="5">
        <v>5</v>
      </c>
      <c r="C49" s="5">
        <f>$C$3-B49</f>
        <v>2018</v>
      </c>
      <c r="D49" s="81"/>
      <c r="E49" s="81"/>
      <c r="F49" s="81"/>
      <c r="G49" s="81"/>
      <c r="H49" s="81"/>
      <c r="I49" s="81"/>
      <c r="J49" s="81"/>
      <c r="K49" s="65">
        <f t="shared" si="0"/>
        <v>0</v>
      </c>
    </row>
    <row r="50" spans="1:11" outlineLevel="1" x14ac:dyDescent="0.2">
      <c r="A50" s="66"/>
      <c r="B50" s="66">
        <v>6</v>
      </c>
      <c r="C50" s="66">
        <f>$C$3-B50</f>
        <v>2017</v>
      </c>
      <c r="D50" s="81"/>
      <c r="E50" s="81"/>
      <c r="F50" s="81"/>
      <c r="G50" s="81"/>
      <c r="H50" s="81"/>
      <c r="I50" s="81"/>
      <c r="J50" s="81"/>
      <c r="K50" s="65">
        <f t="shared" si="0"/>
        <v>0</v>
      </c>
    </row>
    <row r="51" spans="1:11" ht="13.5" outlineLevel="1" thickBot="1" x14ac:dyDescent="0.25">
      <c r="A51" s="69"/>
      <c r="B51" s="69"/>
      <c r="C51" s="69" t="s">
        <v>0</v>
      </c>
      <c r="D51" s="69">
        <f t="shared" ref="D51:K51" si="6">SUM(D3:D50)</f>
        <v>0</v>
      </c>
      <c r="E51" s="69">
        <f t="shared" si="6"/>
        <v>0</v>
      </c>
      <c r="F51" s="69">
        <f t="shared" si="6"/>
        <v>0</v>
      </c>
      <c r="G51" s="69">
        <f t="shared" si="6"/>
        <v>0</v>
      </c>
      <c r="H51" s="69">
        <f t="shared" si="6"/>
        <v>0</v>
      </c>
      <c r="I51" s="69">
        <f t="shared" si="6"/>
        <v>0</v>
      </c>
      <c r="J51" s="69">
        <f t="shared" si="6"/>
        <v>0</v>
      </c>
      <c r="K51" s="69">
        <f t="shared" si="6"/>
        <v>0</v>
      </c>
    </row>
    <row r="52" spans="1:11" ht="13.5" outlineLevel="1" thickTop="1" x14ac:dyDescent="0.2">
      <c r="A52" s="20" t="s">
        <v>1</v>
      </c>
      <c r="B52" s="20"/>
      <c r="C52" s="80" t="s">
        <v>118</v>
      </c>
      <c r="K52" s="65"/>
    </row>
    <row r="53" spans="1:11" outlineLevel="1" x14ac:dyDescent="0.2">
      <c r="A53" s="5" t="s">
        <v>4</v>
      </c>
      <c r="C53" s="68">
        <f>6/45</f>
        <v>0.13333333333333333</v>
      </c>
      <c r="D53" s="5">
        <f>SUM(D3:D6)</f>
        <v>0</v>
      </c>
      <c r="E53" s="5">
        <f t="shared" ref="E53:K53" si="7">SUM(E3:E6)</f>
        <v>0</v>
      </c>
      <c r="F53" s="5">
        <f t="shared" si="7"/>
        <v>0</v>
      </c>
      <c r="G53" s="5">
        <f t="shared" si="7"/>
        <v>0</v>
      </c>
      <c r="H53" s="5">
        <f t="shared" si="7"/>
        <v>0</v>
      </c>
      <c r="I53" s="5">
        <f t="shared" si="7"/>
        <v>0</v>
      </c>
      <c r="J53" s="5">
        <f t="shared" si="7"/>
        <v>0</v>
      </c>
      <c r="K53" s="5">
        <f t="shared" si="7"/>
        <v>0</v>
      </c>
    </row>
    <row r="54" spans="1:11" outlineLevel="1" x14ac:dyDescent="0.2">
      <c r="A54" s="5" t="s">
        <v>5</v>
      </c>
      <c r="C54" s="68">
        <f>13/45</f>
        <v>0.28888888888888886</v>
      </c>
      <c r="D54" s="5">
        <f>SUM(D11:D14)</f>
        <v>0</v>
      </c>
      <c r="E54" s="5">
        <f t="shared" ref="E54:K54" si="8">SUM(E11:E14)</f>
        <v>0</v>
      </c>
      <c r="F54" s="5">
        <f t="shared" si="8"/>
        <v>0</v>
      </c>
      <c r="G54" s="5">
        <f t="shared" si="8"/>
        <v>0</v>
      </c>
      <c r="H54" s="5">
        <f t="shared" si="8"/>
        <v>0</v>
      </c>
      <c r="I54" s="5">
        <f t="shared" si="8"/>
        <v>0</v>
      </c>
      <c r="J54" s="5">
        <f t="shared" si="8"/>
        <v>0</v>
      </c>
      <c r="K54" s="5">
        <f t="shared" si="8"/>
        <v>0</v>
      </c>
    </row>
    <row r="55" spans="1:11" outlineLevel="1" x14ac:dyDescent="0.2">
      <c r="A55" s="5" t="s">
        <v>6</v>
      </c>
      <c r="C55" s="68">
        <f>21/45</f>
        <v>0.46666666666666667</v>
      </c>
      <c r="D55" s="5">
        <f>SUM(D19:D22)</f>
        <v>0</v>
      </c>
      <c r="E55" s="5">
        <f t="shared" ref="E55:K55" si="9">SUM(E19:E22)</f>
        <v>0</v>
      </c>
      <c r="F55" s="5">
        <f t="shared" si="9"/>
        <v>0</v>
      </c>
      <c r="G55" s="5">
        <f t="shared" si="9"/>
        <v>0</v>
      </c>
      <c r="H55" s="5">
        <f t="shared" si="9"/>
        <v>0</v>
      </c>
      <c r="I55" s="5">
        <f t="shared" si="9"/>
        <v>0</v>
      </c>
      <c r="J55" s="5">
        <f t="shared" si="9"/>
        <v>0</v>
      </c>
      <c r="K55" s="5">
        <f t="shared" si="9"/>
        <v>0</v>
      </c>
    </row>
    <row r="56" spans="1:11" outlineLevel="1" x14ac:dyDescent="0.2">
      <c r="A56" s="5" t="s">
        <v>7</v>
      </c>
      <c r="C56" s="68">
        <f>29/45</f>
        <v>0.64444444444444449</v>
      </c>
      <c r="D56" s="5">
        <f>SUM(D27:D30)</f>
        <v>0</v>
      </c>
      <c r="E56" s="5">
        <f t="shared" ref="E56:K56" si="10">SUM(E27:E30)</f>
        <v>0</v>
      </c>
      <c r="F56" s="5">
        <f t="shared" si="10"/>
        <v>0</v>
      </c>
      <c r="G56" s="5">
        <f t="shared" si="10"/>
        <v>0</v>
      </c>
      <c r="H56" s="5">
        <f t="shared" si="10"/>
        <v>0</v>
      </c>
      <c r="I56" s="5">
        <f t="shared" si="10"/>
        <v>0</v>
      </c>
      <c r="J56" s="5">
        <f t="shared" si="10"/>
        <v>0</v>
      </c>
      <c r="K56" s="5">
        <f t="shared" si="10"/>
        <v>0</v>
      </c>
    </row>
    <row r="57" spans="1:11" outlineLevel="1" x14ac:dyDescent="0.2">
      <c r="A57" s="5" t="s">
        <v>8</v>
      </c>
      <c r="C57" s="68">
        <f>37/45</f>
        <v>0.82222222222222219</v>
      </c>
      <c r="D57" s="5">
        <f>SUM(D35:D38)</f>
        <v>0</v>
      </c>
      <c r="E57" s="5">
        <f t="shared" ref="E57:K57" si="11">SUM(E35:E38)</f>
        <v>0</v>
      </c>
      <c r="F57" s="5">
        <f t="shared" si="11"/>
        <v>0</v>
      </c>
      <c r="G57" s="5">
        <f t="shared" si="11"/>
        <v>0</v>
      </c>
      <c r="H57" s="5">
        <f t="shared" si="11"/>
        <v>0</v>
      </c>
      <c r="I57" s="5">
        <f t="shared" si="11"/>
        <v>0</v>
      </c>
      <c r="J57" s="5">
        <f t="shared" si="11"/>
        <v>0</v>
      </c>
      <c r="K57" s="5">
        <f t="shared" si="11"/>
        <v>0</v>
      </c>
    </row>
    <row r="58" spans="1:11" outlineLevel="1" x14ac:dyDescent="0.2">
      <c r="A58" s="5" t="s">
        <v>9</v>
      </c>
      <c r="C58" s="68">
        <f>45/45</f>
        <v>1</v>
      </c>
      <c r="D58" s="5">
        <f>SUM(D43:D46)</f>
        <v>0</v>
      </c>
      <c r="E58" s="5">
        <f t="shared" ref="E58:K58" si="12">SUM(E43:E46)</f>
        <v>0</v>
      </c>
      <c r="F58" s="5">
        <f t="shared" si="12"/>
        <v>0</v>
      </c>
      <c r="G58" s="5">
        <f t="shared" si="12"/>
        <v>0</v>
      </c>
      <c r="H58" s="5">
        <f t="shared" si="12"/>
        <v>0</v>
      </c>
      <c r="I58" s="5">
        <f t="shared" si="12"/>
        <v>0</v>
      </c>
      <c r="J58" s="5">
        <f t="shared" si="12"/>
        <v>0</v>
      </c>
      <c r="K58" s="5">
        <f t="shared" si="12"/>
        <v>0</v>
      </c>
    </row>
    <row r="59" spans="1:11" ht="20.25" customHeight="1" outlineLevel="1" x14ac:dyDescent="0.2">
      <c r="A59" s="20" t="s">
        <v>10</v>
      </c>
      <c r="C59" s="67"/>
      <c r="K59" s="63"/>
    </row>
    <row r="60" spans="1:11" outlineLevel="1" x14ac:dyDescent="0.2">
      <c r="A60" s="5" t="s">
        <v>4</v>
      </c>
      <c r="C60" s="68">
        <f>6/45</f>
        <v>0.13333333333333333</v>
      </c>
      <c r="D60" s="5">
        <f>SUM(D7:D10)</f>
        <v>0</v>
      </c>
      <c r="E60" s="5">
        <f t="shared" ref="E60:K60" si="13">SUM(E7:E10)</f>
        <v>0</v>
      </c>
      <c r="F60" s="5">
        <f t="shared" si="13"/>
        <v>0</v>
      </c>
      <c r="G60" s="5">
        <f t="shared" si="13"/>
        <v>0</v>
      </c>
      <c r="H60" s="5">
        <f t="shared" si="13"/>
        <v>0</v>
      </c>
      <c r="I60" s="5">
        <f t="shared" si="13"/>
        <v>0</v>
      </c>
      <c r="J60" s="5">
        <f t="shared" si="13"/>
        <v>0</v>
      </c>
      <c r="K60" s="5">
        <f t="shared" si="13"/>
        <v>0</v>
      </c>
    </row>
    <row r="61" spans="1:11" outlineLevel="1" x14ac:dyDescent="0.2">
      <c r="A61" s="5" t="s">
        <v>5</v>
      </c>
      <c r="C61" s="68">
        <f>13/45</f>
        <v>0.28888888888888886</v>
      </c>
      <c r="D61" s="5">
        <f>SUM(D15:D18)</f>
        <v>0</v>
      </c>
      <c r="E61" s="5">
        <f t="shared" ref="E61:K61" si="14">SUM(E15:E18)</f>
        <v>0</v>
      </c>
      <c r="F61" s="5">
        <f t="shared" si="14"/>
        <v>0</v>
      </c>
      <c r="G61" s="5">
        <f t="shared" si="14"/>
        <v>0</v>
      </c>
      <c r="H61" s="5">
        <f t="shared" si="14"/>
        <v>0</v>
      </c>
      <c r="I61" s="5">
        <f t="shared" si="14"/>
        <v>0</v>
      </c>
      <c r="J61" s="5">
        <f t="shared" si="14"/>
        <v>0</v>
      </c>
      <c r="K61" s="5">
        <f t="shared" si="14"/>
        <v>0</v>
      </c>
    </row>
    <row r="62" spans="1:11" outlineLevel="1" x14ac:dyDescent="0.2">
      <c r="A62" s="5" t="s">
        <v>6</v>
      </c>
      <c r="C62" s="68">
        <f>21/45</f>
        <v>0.46666666666666667</v>
      </c>
      <c r="D62" s="5">
        <f>SUM(D23:D26)</f>
        <v>0</v>
      </c>
      <c r="E62" s="5">
        <f t="shared" ref="E62:K62" si="15">SUM(E23:E26)</f>
        <v>0</v>
      </c>
      <c r="F62" s="5">
        <f t="shared" si="15"/>
        <v>0</v>
      </c>
      <c r="G62" s="5">
        <f t="shared" si="15"/>
        <v>0</v>
      </c>
      <c r="H62" s="5">
        <f t="shared" si="15"/>
        <v>0</v>
      </c>
      <c r="I62" s="5">
        <f t="shared" si="15"/>
        <v>0</v>
      </c>
      <c r="J62" s="5">
        <f t="shared" si="15"/>
        <v>0</v>
      </c>
      <c r="K62" s="5">
        <f t="shared" si="15"/>
        <v>0</v>
      </c>
    </row>
    <row r="63" spans="1:11" outlineLevel="1" x14ac:dyDescent="0.2">
      <c r="A63" s="5" t="s">
        <v>7</v>
      </c>
      <c r="C63" s="68">
        <f>29/45</f>
        <v>0.64444444444444449</v>
      </c>
      <c r="D63" s="5">
        <f>SUM(D31:D34)</f>
        <v>0</v>
      </c>
      <c r="E63" s="5">
        <f t="shared" ref="E63:K63" si="16">SUM(E31:E34)</f>
        <v>0</v>
      </c>
      <c r="F63" s="5">
        <f t="shared" si="16"/>
        <v>0</v>
      </c>
      <c r="G63" s="5">
        <f t="shared" si="16"/>
        <v>0</v>
      </c>
      <c r="H63" s="5">
        <f t="shared" si="16"/>
        <v>0</v>
      </c>
      <c r="I63" s="5">
        <f t="shared" si="16"/>
        <v>0</v>
      </c>
      <c r="J63" s="5">
        <f t="shared" si="16"/>
        <v>0</v>
      </c>
      <c r="K63" s="5">
        <f t="shared" si="16"/>
        <v>0</v>
      </c>
    </row>
    <row r="64" spans="1:11" outlineLevel="1" x14ac:dyDescent="0.2">
      <c r="A64" s="5" t="s">
        <v>8</v>
      </c>
      <c r="C64" s="68">
        <f>37/45</f>
        <v>0.82222222222222219</v>
      </c>
      <c r="D64" s="5">
        <f>SUM(D39:D42)</f>
        <v>0</v>
      </c>
      <c r="E64" s="5">
        <f t="shared" ref="E64:K64" si="17">SUM(E39:E42)</f>
        <v>0</v>
      </c>
      <c r="F64" s="5">
        <f t="shared" si="17"/>
        <v>0</v>
      </c>
      <c r="G64" s="5">
        <f t="shared" si="17"/>
        <v>0</v>
      </c>
      <c r="H64" s="5">
        <f t="shared" si="17"/>
        <v>0</v>
      </c>
      <c r="I64" s="5">
        <f t="shared" si="17"/>
        <v>0</v>
      </c>
      <c r="J64" s="5">
        <f t="shared" si="17"/>
        <v>0</v>
      </c>
      <c r="K64" s="5">
        <f t="shared" si="17"/>
        <v>0</v>
      </c>
    </row>
    <row r="65" spans="1:12" outlineLevel="1" x14ac:dyDescent="0.2">
      <c r="A65" s="5" t="s">
        <v>9</v>
      </c>
      <c r="C65" s="68">
        <f>45/45</f>
        <v>1</v>
      </c>
      <c r="D65" s="5">
        <f>SUM(D47:D50)</f>
        <v>0</v>
      </c>
      <c r="E65" s="5">
        <f t="shared" ref="E65:K65" si="18">SUM(E47:E50)</f>
        <v>0</v>
      </c>
      <c r="F65" s="5">
        <f t="shared" si="18"/>
        <v>0</v>
      </c>
      <c r="G65" s="5">
        <f t="shared" si="18"/>
        <v>0</v>
      </c>
      <c r="H65" s="5">
        <f t="shared" si="18"/>
        <v>0</v>
      </c>
      <c r="I65" s="5">
        <f t="shared" si="18"/>
        <v>0</v>
      </c>
      <c r="J65" s="5">
        <f t="shared" si="18"/>
        <v>0</v>
      </c>
      <c r="K65" s="5">
        <f t="shared" si="18"/>
        <v>0</v>
      </c>
    </row>
    <row r="66" spans="1:12" ht="20.25" customHeight="1" x14ac:dyDescent="0.2">
      <c r="A66" s="5" t="s">
        <v>1</v>
      </c>
      <c r="D66" s="5">
        <f>SUM(D53:D58)</f>
        <v>0</v>
      </c>
      <c r="E66" s="5">
        <f t="shared" ref="E66:J66" si="19">SUM(E53:E58)</f>
        <v>0</v>
      </c>
      <c r="F66" s="5">
        <f t="shared" si="19"/>
        <v>0</v>
      </c>
      <c r="G66" s="5">
        <f t="shared" si="19"/>
        <v>0</v>
      </c>
      <c r="H66" s="5">
        <f t="shared" si="19"/>
        <v>0</v>
      </c>
      <c r="I66" s="5">
        <f t="shared" si="19"/>
        <v>0</v>
      </c>
      <c r="J66" s="5">
        <f t="shared" si="19"/>
        <v>0</v>
      </c>
      <c r="K66" s="63">
        <f t="shared" ref="K66:K72" si="20">SUM(D66:J66)</f>
        <v>0</v>
      </c>
    </row>
    <row r="67" spans="1:12" x14ac:dyDescent="0.2">
      <c r="A67" s="5" t="s">
        <v>10</v>
      </c>
      <c r="D67" s="5">
        <f>SUM(D60:D65)</f>
        <v>0</v>
      </c>
      <c r="E67" s="5">
        <f t="shared" ref="E67:J67" si="21">SUM(E60:E65)</f>
        <v>0</v>
      </c>
      <c r="F67" s="5">
        <f t="shared" si="21"/>
        <v>0</v>
      </c>
      <c r="G67" s="5">
        <f t="shared" si="21"/>
        <v>0</v>
      </c>
      <c r="H67" s="5">
        <f t="shared" si="21"/>
        <v>0</v>
      </c>
      <c r="I67" s="5">
        <f t="shared" si="21"/>
        <v>0</v>
      </c>
      <c r="J67" s="5">
        <f t="shared" si="21"/>
        <v>0</v>
      </c>
      <c r="K67" s="63">
        <f t="shared" si="20"/>
        <v>0</v>
      </c>
    </row>
    <row r="68" spans="1:12" ht="13.5" thickBot="1" x14ac:dyDescent="0.25">
      <c r="A68" s="69" t="s">
        <v>19</v>
      </c>
      <c r="B68" s="69"/>
      <c r="C68" s="69"/>
      <c r="D68" s="69">
        <f t="shared" ref="D68:J68" si="22">SUM(D66:D67)</f>
        <v>0</v>
      </c>
      <c r="E68" s="69">
        <f t="shared" si="22"/>
        <v>0</v>
      </c>
      <c r="F68" s="69">
        <f t="shared" si="22"/>
        <v>0</v>
      </c>
      <c r="G68" s="69">
        <f t="shared" si="22"/>
        <v>0</v>
      </c>
      <c r="H68" s="69">
        <f t="shared" si="22"/>
        <v>0</v>
      </c>
      <c r="I68" s="69">
        <f t="shared" si="22"/>
        <v>0</v>
      </c>
      <c r="J68" s="69">
        <f t="shared" si="22"/>
        <v>0</v>
      </c>
      <c r="K68" s="70">
        <f t="shared" si="20"/>
        <v>0</v>
      </c>
    </row>
    <row r="69" spans="1:12" ht="13.5" thickTop="1" x14ac:dyDescent="0.2">
      <c r="D69" s="156">
        <f>D70*2+D71</f>
        <v>0</v>
      </c>
      <c r="E69" s="156">
        <f t="shared" ref="E69:G69" si="23">E70*2+E71</f>
        <v>0</v>
      </c>
      <c r="F69" s="156">
        <f t="shared" si="23"/>
        <v>0</v>
      </c>
      <c r="G69" s="156">
        <f t="shared" si="23"/>
        <v>0</v>
      </c>
      <c r="K69" s="65"/>
    </row>
    <row r="70" spans="1:12" x14ac:dyDescent="0.2">
      <c r="A70" s="5" t="s">
        <v>22</v>
      </c>
      <c r="D70" s="71">
        <f t="shared" ref="D70:J70" si="24">SUMPRODUCT(D53:D58,$C$53:$C$58)</f>
        <v>0</v>
      </c>
      <c r="E70" s="71">
        <f t="shared" si="24"/>
        <v>0</v>
      </c>
      <c r="F70" s="71">
        <f t="shared" si="24"/>
        <v>0</v>
      </c>
      <c r="G70" s="71">
        <f t="shared" si="24"/>
        <v>0</v>
      </c>
      <c r="H70" s="71">
        <f t="shared" si="24"/>
        <v>0</v>
      </c>
      <c r="I70" s="71">
        <f t="shared" si="24"/>
        <v>0</v>
      </c>
      <c r="J70" s="71">
        <f t="shared" si="24"/>
        <v>0</v>
      </c>
      <c r="K70" s="71">
        <f t="shared" si="20"/>
        <v>0</v>
      </c>
    </row>
    <row r="71" spans="1:12" x14ac:dyDescent="0.2">
      <c r="A71" s="5" t="s">
        <v>23</v>
      </c>
      <c r="D71" s="71">
        <f t="shared" ref="D71:J71" si="25">SUMPRODUCT(D60:D65,$C$60:$C$65)</f>
        <v>0</v>
      </c>
      <c r="E71" s="71">
        <f t="shared" si="25"/>
        <v>0</v>
      </c>
      <c r="F71" s="71">
        <f t="shared" si="25"/>
        <v>0</v>
      </c>
      <c r="G71" s="71">
        <f t="shared" si="25"/>
        <v>0</v>
      </c>
      <c r="H71" s="71">
        <f t="shared" si="25"/>
        <v>0</v>
      </c>
      <c r="I71" s="71">
        <f t="shared" si="25"/>
        <v>0</v>
      </c>
      <c r="J71" s="71">
        <f t="shared" si="25"/>
        <v>0</v>
      </c>
      <c r="K71" s="71">
        <f t="shared" si="20"/>
        <v>0</v>
      </c>
    </row>
    <row r="72" spans="1:12" ht="13.5" thickBot="1" x14ac:dyDescent="0.25">
      <c r="A72" s="69" t="s">
        <v>24</v>
      </c>
      <c r="B72" s="69"/>
      <c r="C72" s="69"/>
      <c r="D72" s="72">
        <f t="shared" ref="D72:J72" si="26">SUM(D70:D71)</f>
        <v>0</v>
      </c>
      <c r="E72" s="72">
        <f t="shared" si="26"/>
        <v>0</v>
      </c>
      <c r="F72" s="72">
        <f t="shared" si="26"/>
        <v>0</v>
      </c>
      <c r="G72" s="72">
        <f t="shared" si="26"/>
        <v>0</v>
      </c>
      <c r="H72" s="72">
        <f t="shared" si="26"/>
        <v>0</v>
      </c>
      <c r="I72" s="72">
        <f t="shared" si="26"/>
        <v>0</v>
      </c>
      <c r="J72" s="72">
        <f t="shared" si="26"/>
        <v>0</v>
      </c>
      <c r="K72" s="73">
        <f t="shared" si="20"/>
        <v>0</v>
      </c>
    </row>
    <row r="73" spans="1:12" ht="25.9" customHeight="1" thickTop="1" x14ac:dyDescent="0.2">
      <c r="A73" s="14" t="s">
        <v>129</v>
      </c>
      <c r="C73"/>
      <c r="D73" s="14" t="str">
        <f t="shared" ref="D73:J73" si="27">D1</f>
        <v>Privat 1</v>
      </c>
      <c r="E73" s="14" t="str">
        <f t="shared" si="27"/>
        <v>Privat 2</v>
      </c>
      <c r="F73" s="14" t="str">
        <f t="shared" si="27"/>
        <v>Privat 3</v>
      </c>
      <c r="G73" s="14" t="str">
        <f t="shared" si="27"/>
        <v>Privat 4</v>
      </c>
      <c r="H73" s="14" t="str">
        <f t="shared" si="27"/>
        <v>Privat 5</v>
      </c>
      <c r="I73" s="14" t="str">
        <f t="shared" si="27"/>
        <v>Privat 6</v>
      </c>
      <c r="J73" s="14" t="str">
        <f t="shared" si="27"/>
        <v>Privat 7</v>
      </c>
      <c r="K73" s="14"/>
    </row>
    <row r="74" spans="1:12" x14ac:dyDescent="0.2">
      <c r="A74" s="3" t="s">
        <v>31</v>
      </c>
      <c r="B74" s="3"/>
      <c r="C74"/>
      <c r="D74" s="4" t="e">
        <f>'4. Selvkost kommunen'!$D$76</f>
        <v>#DIV/0!</v>
      </c>
      <c r="E74" s="4" t="e">
        <f>'4. Selvkost kommunen'!$D$76</f>
        <v>#DIV/0!</v>
      </c>
      <c r="F74" s="4" t="e">
        <f>'4. Selvkost kommunen'!$D$76</f>
        <v>#DIV/0!</v>
      </c>
      <c r="G74" s="4" t="e">
        <f>'4. Selvkost kommunen'!$D$76</f>
        <v>#DIV/0!</v>
      </c>
      <c r="H74" s="4" t="e">
        <f>IF(H2="Enkeltstående",'4. Selvkost kommunen'!#REF!,'4. Selvkost kommunen'!$D$76)</f>
        <v>#REF!</v>
      </c>
      <c r="I74" s="4" t="e">
        <f>IF(I2="Enkeltstående",'4. Selvkost kommunen'!#REF!,'4. Selvkost kommunen'!$D$76)</f>
        <v>#REF!</v>
      </c>
      <c r="J74" s="4" t="e">
        <f>IF(J2="Enkeltstående",'4. Selvkost kommunen'!#REF!,'4. Selvkost kommunen'!$D$76)</f>
        <v>#REF!</v>
      </c>
      <c r="K74" s="4"/>
    </row>
    <row r="75" spans="1:12" x14ac:dyDescent="0.2">
      <c r="A75" s="3" t="s">
        <v>32</v>
      </c>
      <c r="B75" s="3"/>
      <c r="C75"/>
      <c r="D75" s="4" t="e">
        <f>'4. Selvkost kommunen'!$D$77</f>
        <v>#DIV/0!</v>
      </c>
      <c r="E75" s="4" t="e">
        <f>'4. Selvkost kommunen'!$D$77</f>
        <v>#DIV/0!</v>
      </c>
      <c r="F75" s="4" t="e">
        <f>'4. Selvkost kommunen'!$D$77</f>
        <v>#DIV/0!</v>
      </c>
      <c r="G75" s="4" t="e">
        <f>'4. Selvkost kommunen'!$D$77</f>
        <v>#DIV/0!</v>
      </c>
      <c r="H75" s="4" t="e">
        <f>IF(H2="Enkeltstående",'4. Selvkost kommunen'!#REF!,'4. Selvkost kommunen'!$D$77)</f>
        <v>#REF!</v>
      </c>
      <c r="I75" s="4" t="e">
        <f>IF(I2="Enkeltstående",'4. Selvkost kommunen'!#REF!,'4. Selvkost kommunen'!$D$77)</f>
        <v>#REF!</v>
      </c>
      <c r="J75" s="4" t="e">
        <f>IF(J2="Enkeltstående",'4. Selvkost kommunen'!#REF!,'4. Selvkost kommunen'!$D$77)</f>
        <v>#REF!</v>
      </c>
      <c r="K75" s="4"/>
    </row>
    <row r="76" spans="1:12" x14ac:dyDescent="0.2">
      <c r="A76" s="3" t="s">
        <v>33</v>
      </c>
      <c r="B76" s="3"/>
      <c r="C76"/>
      <c r="D76" s="4" t="e">
        <f>'5. Kapitaltilskudd'!C11</f>
        <v>#N/A</v>
      </c>
      <c r="E76" s="4" t="e">
        <f>'5. Kapitaltilskudd'!D11</f>
        <v>#N/A</v>
      </c>
      <c r="F76" s="4" t="e">
        <f>'5. Kapitaltilskudd'!E11</f>
        <v>#N/A</v>
      </c>
      <c r="G76" s="4" t="e">
        <f>'5. Kapitaltilskudd'!F11</f>
        <v>#N/A</v>
      </c>
      <c r="H76" s="4" t="e">
        <f>'5. Kapitaltilskudd'!G11</f>
        <v>#N/A</v>
      </c>
      <c r="I76" s="4" t="e">
        <f>'5. Kapitaltilskudd'!H11</f>
        <v>#N/A</v>
      </c>
      <c r="J76" s="4" t="e">
        <f>'5. Kapitaltilskudd'!I11</f>
        <v>#N/A</v>
      </c>
      <c r="K76" s="7"/>
    </row>
    <row r="77" spans="1:12" x14ac:dyDescent="0.2">
      <c r="A77" s="3"/>
      <c r="B77" s="3"/>
      <c r="C77"/>
      <c r="D77" s="4"/>
      <c r="E77" s="4"/>
      <c r="F77" s="4"/>
      <c r="G77" s="4"/>
      <c r="H77" s="4"/>
      <c r="I77" s="4"/>
      <c r="J77" s="4"/>
      <c r="K77" s="7"/>
    </row>
    <row r="78" spans="1:12" ht="14.25" hidden="1" x14ac:dyDescent="0.2">
      <c r="A78" s="243" t="s">
        <v>238</v>
      </c>
      <c r="B78" s="242"/>
      <c r="C78" s="242"/>
      <c r="D78" s="244"/>
      <c r="E78" s="244"/>
      <c r="F78" s="244"/>
      <c r="G78" s="244"/>
      <c r="H78" s="244"/>
      <c r="I78" s="244"/>
      <c r="J78" s="244"/>
      <c r="K78" s="245"/>
    </row>
    <row r="79" spans="1:12" ht="14.25" hidden="1" x14ac:dyDescent="0.2">
      <c r="A79" s="242" t="s">
        <v>237</v>
      </c>
      <c r="B79" s="242"/>
      <c r="C79" s="242"/>
      <c r="D79" s="244">
        <f>'6a. Tilskudd private vår'!D80</f>
        <v>0</v>
      </c>
      <c r="E79" s="244">
        <f>D79</f>
        <v>0</v>
      </c>
      <c r="F79" s="244">
        <f t="shared" ref="F79:J80" si="28">E79</f>
        <v>0</v>
      </c>
      <c r="G79" s="244">
        <f t="shared" si="28"/>
        <v>0</v>
      </c>
      <c r="H79" s="244">
        <f t="shared" si="28"/>
        <v>0</v>
      </c>
      <c r="I79" s="244">
        <f t="shared" si="28"/>
        <v>0</v>
      </c>
      <c r="J79" s="244">
        <f t="shared" si="28"/>
        <v>0</v>
      </c>
      <c r="K79" s="245"/>
      <c r="L79" s="224" t="s">
        <v>263</v>
      </c>
    </row>
    <row r="80" spans="1:12" ht="14.25" hidden="1" x14ac:dyDescent="0.2">
      <c r="A80" s="242" t="s">
        <v>236</v>
      </c>
      <c r="B80" s="242"/>
      <c r="C80" s="242"/>
      <c r="D80" s="244">
        <f>'6a. Tilskudd private vår'!D81</f>
        <v>0</v>
      </c>
      <c r="E80" s="244">
        <f>D80</f>
        <v>0</v>
      </c>
      <c r="F80" s="244">
        <f t="shared" si="28"/>
        <v>0</v>
      </c>
      <c r="G80" s="244">
        <f t="shared" si="28"/>
        <v>0</v>
      </c>
      <c r="H80" s="244">
        <f t="shared" si="28"/>
        <v>0</v>
      </c>
      <c r="I80" s="244">
        <f t="shared" si="28"/>
        <v>0</v>
      </c>
      <c r="J80" s="244">
        <f t="shared" si="28"/>
        <v>0</v>
      </c>
      <c r="K80" s="245"/>
      <c r="L80" s="224" t="s">
        <v>263</v>
      </c>
    </row>
    <row r="81" spans="1:11" ht="14.25" x14ac:dyDescent="0.2">
      <c r="A81" s="32"/>
      <c r="B81" s="32"/>
      <c r="C81" s="32"/>
      <c r="D81" s="4"/>
      <c r="E81" s="4"/>
      <c r="F81" s="4"/>
      <c r="G81" s="4"/>
      <c r="H81" s="4"/>
      <c r="I81" s="4"/>
      <c r="J81" s="4"/>
      <c r="K81" s="7"/>
    </row>
    <row r="82" spans="1:11" ht="24" customHeight="1" x14ac:dyDescent="0.25">
      <c r="A82" s="14" t="s">
        <v>115</v>
      </c>
      <c r="B82" s="15"/>
      <c r="C82" s="16"/>
      <c r="D82" s="17"/>
      <c r="E82" s="17"/>
      <c r="F82" s="17"/>
      <c r="G82" s="17"/>
      <c r="H82" s="17"/>
      <c r="I82" s="17"/>
      <c r="J82" s="17"/>
      <c r="K82" s="17"/>
    </row>
    <row r="83" spans="1:11" x14ac:dyDescent="0.2">
      <c r="A83" t="s">
        <v>15</v>
      </c>
      <c r="B83"/>
      <c r="C83" s="18" t="s">
        <v>1</v>
      </c>
      <c r="D83" s="7" t="e">
        <f>D70*(D74+D79)</f>
        <v>#DIV/0!</v>
      </c>
      <c r="E83" s="7" t="e">
        <f t="shared" ref="E83:G83" si="29">E70*(E74+E79)</f>
        <v>#DIV/0!</v>
      </c>
      <c r="F83" s="7" t="e">
        <f t="shared" si="29"/>
        <v>#DIV/0!</v>
      </c>
      <c r="G83" s="7" t="e">
        <f t="shared" si="29"/>
        <v>#DIV/0!</v>
      </c>
      <c r="H83" s="7" t="e">
        <f t="shared" ref="H83:J83" si="30">H70*H74</f>
        <v>#REF!</v>
      </c>
      <c r="I83" s="7" t="e">
        <f t="shared" si="30"/>
        <v>#REF!</v>
      </c>
      <c r="J83" s="7" t="e">
        <f t="shared" si="30"/>
        <v>#REF!</v>
      </c>
      <c r="K83" s="7" t="e">
        <f>SUM(D83:J83)</f>
        <v>#DIV/0!</v>
      </c>
    </row>
    <row r="84" spans="1:11" x14ac:dyDescent="0.2">
      <c r="A84"/>
      <c r="B84"/>
      <c r="C84" s="18" t="s">
        <v>10</v>
      </c>
      <c r="D84" s="7" t="e">
        <f>D71*(D75+D80)</f>
        <v>#DIV/0!</v>
      </c>
      <c r="E84" s="7" t="e">
        <f t="shared" ref="E84:G84" si="31">E71*(E75+E80)</f>
        <v>#DIV/0!</v>
      </c>
      <c r="F84" s="7" t="e">
        <f t="shared" si="31"/>
        <v>#DIV/0!</v>
      </c>
      <c r="G84" s="7" t="e">
        <f t="shared" si="31"/>
        <v>#DIV/0!</v>
      </c>
      <c r="H84" s="7" t="e">
        <f t="shared" ref="H84:J84" si="32">H71*H75</f>
        <v>#REF!</v>
      </c>
      <c r="I84" s="7" t="e">
        <f t="shared" si="32"/>
        <v>#REF!</v>
      </c>
      <c r="J84" s="7" t="e">
        <f t="shared" si="32"/>
        <v>#REF!</v>
      </c>
      <c r="K84" s="7" t="e">
        <f>SUM(D84:J84)</f>
        <v>#DIV/0!</v>
      </c>
    </row>
    <row r="85" spans="1:11" x14ac:dyDescent="0.2">
      <c r="A85" t="s">
        <v>16</v>
      </c>
      <c r="B85"/>
      <c r="C85" s="18" t="s">
        <v>18</v>
      </c>
      <c r="D85" s="7" t="e">
        <f>D72*D76</f>
        <v>#N/A</v>
      </c>
      <c r="E85" s="7" t="e">
        <f t="shared" ref="E85:J85" si="33">E72*E76</f>
        <v>#N/A</v>
      </c>
      <c r="F85" s="7" t="e">
        <f t="shared" si="33"/>
        <v>#N/A</v>
      </c>
      <c r="G85" s="7" t="e">
        <f>G72*G76</f>
        <v>#N/A</v>
      </c>
      <c r="H85" s="7" t="e">
        <f>H72*H76</f>
        <v>#N/A</v>
      </c>
      <c r="I85" s="7" t="e">
        <f t="shared" si="33"/>
        <v>#N/A</v>
      </c>
      <c r="J85" s="7" t="e">
        <f t="shared" si="33"/>
        <v>#N/A</v>
      </c>
      <c r="K85" s="7" t="e">
        <f>SUM(D85:J85)</f>
        <v>#N/A</v>
      </c>
    </row>
    <row r="86" spans="1:11" x14ac:dyDescent="0.2">
      <c r="A86" s="3" t="s">
        <v>96</v>
      </c>
      <c r="B86" s="3"/>
      <c r="C86" s="18"/>
      <c r="D86" s="50"/>
      <c r="E86" s="50"/>
      <c r="F86" s="50"/>
      <c r="G86" s="50"/>
      <c r="H86" s="50"/>
      <c r="I86" s="50"/>
      <c r="J86" s="50"/>
      <c r="K86" s="7">
        <f>SUM(D86:J86)</f>
        <v>0</v>
      </c>
    </row>
    <row r="87" spans="1:11" x14ac:dyDescent="0.2">
      <c r="A87" s="3" t="s">
        <v>97</v>
      </c>
      <c r="B87" s="3"/>
      <c r="C87" s="18"/>
      <c r="D87" s="50"/>
      <c r="E87" s="50"/>
      <c r="F87" s="50"/>
      <c r="G87" s="50"/>
      <c r="H87" s="50"/>
      <c r="I87" s="50"/>
      <c r="J87" s="50"/>
      <c r="K87" s="7">
        <f>SUM(D87:J87)</f>
        <v>0</v>
      </c>
    </row>
    <row r="88" spans="1:11" ht="13.5" thickBot="1" x14ac:dyDescent="0.25">
      <c r="A88" s="1" t="s">
        <v>17</v>
      </c>
      <c r="B88" s="1"/>
      <c r="C88" s="19"/>
      <c r="D88" s="8" t="e">
        <f t="shared" ref="D88:K88" si="34">SUM(D83:D87)</f>
        <v>#DIV/0!</v>
      </c>
      <c r="E88" s="8" t="e">
        <f t="shared" si="34"/>
        <v>#DIV/0!</v>
      </c>
      <c r="F88" s="8" t="e">
        <f t="shared" si="34"/>
        <v>#DIV/0!</v>
      </c>
      <c r="G88" s="8" t="e">
        <f t="shared" si="34"/>
        <v>#DIV/0!</v>
      </c>
      <c r="H88" s="8" t="e">
        <f t="shared" si="34"/>
        <v>#REF!</v>
      </c>
      <c r="I88" s="8" t="e">
        <f t="shared" si="34"/>
        <v>#REF!</v>
      </c>
      <c r="J88" s="8" t="e">
        <f t="shared" si="34"/>
        <v>#REF!</v>
      </c>
      <c r="K88" s="8" t="e">
        <f t="shared" si="34"/>
        <v>#DIV/0!</v>
      </c>
    </row>
    <row r="89" spans="1:11" ht="13.5" thickTop="1" x14ac:dyDescent="0.2">
      <c r="A89"/>
      <c r="B89"/>
      <c r="C89"/>
      <c r="D89"/>
      <c r="E89"/>
      <c r="F89"/>
      <c r="G89"/>
      <c r="H89"/>
      <c r="I89"/>
      <c r="J89"/>
      <c r="K89"/>
    </row>
    <row r="90" spans="1:11" x14ac:dyDescent="0.2">
      <c r="A90" s="3" t="s">
        <v>119</v>
      </c>
      <c r="B90"/>
      <c r="C90"/>
      <c r="D90" s="62">
        <v>5</v>
      </c>
      <c r="E90" s="62">
        <v>5</v>
      </c>
      <c r="F90" s="62">
        <v>5</v>
      </c>
      <c r="G90" s="62">
        <v>5</v>
      </c>
      <c r="H90" s="62">
        <v>5</v>
      </c>
      <c r="I90" s="62">
        <v>5</v>
      </c>
      <c r="J90" s="62">
        <v>5</v>
      </c>
      <c r="K90"/>
    </row>
    <row r="91" spans="1:11" ht="13.5" thickBot="1" x14ac:dyDescent="0.25">
      <c r="A91" s="1" t="s">
        <v>117</v>
      </c>
      <c r="B91" s="1"/>
      <c r="C91" s="1"/>
      <c r="D91" s="10" t="e">
        <f>D88*D90/12</f>
        <v>#DIV/0!</v>
      </c>
      <c r="E91" s="10" t="e">
        <f t="shared" ref="E91:J91" si="35">E88*E90/12</f>
        <v>#DIV/0!</v>
      </c>
      <c r="F91" s="10" t="e">
        <f t="shared" si="35"/>
        <v>#DIV/0!</v>
      </c>
      <c r="G91" s="10" t="e">
        <f t="shared" si="35"/>
        <v>#DIV/0!</v>
      </c>
      <c r="H91" s="10" t="e">
        <f t="shared" si="35"/>
        <v>#REF!</v>
      </c>
      <c r="I91" s="10" t="e">
        <f t="shared" si="35"/>
        <v>#REF!</v>
      </c>
      <c r="J91" s="10" t="e">
        <f t="shared" si="35"/>
        <v>#REF!</v>
      </c>
      <c r="K91" s="10" t="e">
        <f>SUM(D91:J91)</f>
        <v>#DIV/0!</v>
      </c>
    </row>
    <row r="92" spans="1:11" ht="13.5" thickTop="1" x14ac:dyDescent="0.2">
      <c r="A92"/>
      <c r="B92"/>
      <c r="C92"/>
      <c r="D92"/>
      <c r="E92"/>
      <c r="F92"/>
      <c r="G92"/>
      <c r="H92"/>
      <c r="I92"/>
      <c r="J92"/>
      <c r="K92"/>
    </row>
    <row r="93" spans="1:11" ht="13.5" thickBot="1" x14ac:dyDescent="0.25">
      <c r="A93" s="1" t="s">
        <v>120</v>
      </c>
      <c r="B93" s="1"/>
      <c r="C93" s="1"/>
      <c r="D93" s="10" t="e">
        <f>D91+'6a. Tilskudd private vår'!D92</f>
        <v>#DIV/0!</v>
      </c>
      <c r="E93" s="10" t="e">
        <f>E91+'6a. Tilskudd private vår'!E92</f>
        <v>#DIV/0!</v>
      </c>
      <c r="F93" s="10" t="e">
        <f>F91+'6a. Tilskudd private vår'!F92</f>
        <v>#DIV/0!</v>
      </c>
      <c r="G93" s="10" t="e">
        <f>G91+'6a. Tilskudd private vår'!G92</f>
        <v>#DIV/0!</v>
      </c>
      <c r="H93" s="10" t="e">
        <f>H91+'6a. Tilskudd private vår'!H92</f>
        <v>#REF!</v>
      </c>
      <c r="I93" s="10" t="e">
        <f>I91+'6a. Tilskudd private vår'!I92</f>
        <v>#REF!</v>
      </c>
      <c r="J93" s="10" t="e">
        <f>J91+'6a. Tilskudd private vår'!J92</f>
        <v>#REF!</v>
      </c>
      <c r="K93" s="10" t="e">
        <f>K91+'6a. Tilskudd private vår'!K92</f>
        <v>#DIV/0!</v>
      </c>
    </row>
    <row r="94" spans="1:11" ht="13.5" thickTop="1" x14ac:dyDescent="0.2">
      <c r="A94"/>
      <c r="B94"/>
      <c r="C94"/>
      <c r="D94"/>
      <c r="E94"/>
      <c r="F94"/>
      <c r="G94"/>
      <c r="H94"/>
      <c r="I94"/>
      <c r="J94"/>
      <c r="K94"/>
    </row>
  </sheetData>
  <dataValidations count="1">
    <dataValidation type="list" allowBlank="1" showInputMessage="1" showErrorMessage="1" sqref="D2:J2" xr:uid="{66186615-67B4-409A-B142-C8E2D303B06D}">
      <formula1>Type_barnehage</formula1>
    </dataValidation>
  </dataValidations>
  <hyperlinks>
    <hyperlink ref="N2" r:id="rId1" xr:uid="{47B69BC4-A844-4293-A22C-E1A583CB505B}"/>
  </hyperlinks>
  <pageMargins left="0.7" right="0.7" top="0.78740157499999996" bottom="0.78740157499999996"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6FFB47F4E0144094B5068B0764A907" ma:contentTypeVersion="13" ma:contentTypeDescription="Create a new document." ma:contentTypeScope="" ma:versionID="beb0ae9f7d72c7840f6b975130dd28e2">
  <xsd:schema xmlns:xsd="http://www.w3.org/2001/XMLSchema" xmlns:xs="http://www.w3.org/2001/XMLSchema" xmlns:p="http://schemas.microsoft.com/office/2006/metadata/properties" xmlns:ns3="5d5e9174-9a48-4af8-b05b-ad192b548f50" xmlns:ns4="c487484c-78fd-46b4-80df-1a23b60aab35" targetNamespace="http://schemas.microsoft.com/office/2006/metadata/properties" ma:root="true" ma:fieldsID="75b70b0f9655073529d821985097e6d8" ns3:_="" ns4:_="">
    <xsd:import namespace="5d5e9174-9a48-4af8-b05b-ad192b548f50"/>
    <xsd:import namespace="c487484c-78fd-46b4-80df-1a23b60aab3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e9174-9a48-4af8-b05b-ad192b548f5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87484c-78fd-46b4-80df-1a23b60aab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3F969D-FA7F-4351-AAC7-7E245E27A4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9B517AA-1C90-4FB5-B0E0-503A06B43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5e9174-9a48-4af8-b05b-ad192b548f50"/>
    <ds:schemaRef ds:uri="c487484c-78fd-46b4-80df-1a23b60aab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4CCAFF-C0A9-443F-BA9E-4FCE8A214F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3</vt:i4>
      </vt:variant>
    </vt:vector>
  </HeadingPairs>
  <TitlesOfParts>
    <vt:vector size="15" baseType="lpstr">
      <vt:lpstr>Bruksanvisning</vt:lpstr>
      <vt:lpstr>1a. Årsmelding 1.1.</vt:lpstr>
      <vt:lpstr>1b. Årsmelding 31.12.</vt:lpstr>
      <vt:lpstr>2. Økonomirapport 201</vt:lpstr>
      <vt:lpstr>3. Økonomirapport 221</vt:lpstr>
      <vt:lpstr>4. Selvkost kommunen</vt:lpstr>
      <vt:lpstr>5. Kapitaltilskudd</vt:lpstr>
      <vt:lpstr>6a. Tilskudd private vår</vt:lpstr>
      <vt:lpstr>6b. Tilskudd private høst</vt:lpstr>
      <vt:lpstr>7. Økonomirapport 211</vt:lpstr>
      <vt:lpstr>8. Søknad om pensjonstilskudd</vt:lpstr>
      <vt:lpstr>Endringslogg</vt:lpstr>
      <vt:lpstr>Privat_1</vt:lpstr>
      <vt:lpstr>Type_barnehage</vt:lpstr>
      <vt:lpstr>'2. Økonomirapport 201'!Utskriftstitler</vt:lpstr>
    </vt:vector>
  </TitlesOfParts>
  <Company>Valdres kommuner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Martin Fjordholm</cp:lastModifiedBy>
  <cp:lastPrinted>2017-01-21T17:30:43Z</cp:lastPrinted>
  <dcterms:created xsi:type="dcterms:W3CDTF">2010-05-11T16:49:18Z</dcterms:created>
  <dcterms:modified xsi:type="dcterms:W3CDTF">2023-08-22T12:13:04Z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0x010100F26FFB47F4E0144094B5068B0764A907</vt:lpwstr>
  </property>
</Properties>
</file>