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5" yWindow="1755" windowWidth="19440" windowHeight="5295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kommuner!$A$1:$Q$434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45621"/>
</workbook>
</file>

<file path=xl/calcChain.xml><?xml version="1.0" encoding="utf-8"?>
<calcChain xmlns="http://schemas.openxmlformats.org/spreadsheetml/2006/main">
  <c r="L46" i="1" l="1"/>
  <c r="M46" i="1" s="1"/>
  <c r="H46" i="1"/>
  <c r="I46" i="1" s="1"/>
  <c r="D46" i="1"/>
  <c r="E46" i="1" s="1"/>
  <c r="H27" i="1"/>
  <c r="D27" i="1"/>
  <c r="L36" i="1" l="1"/>
  <c r="H36" i="1"/>
  <c r="D36" i="1"/>
  <c r="H45" i="1" l="1"/>
  <c r="I45" i="1"/>
  <c r="D45" i="1"/>
  <c r="E45" i="1" s="1"/>
  <c r="H26" i="1"/>
  <c r="D26" i="1"/>
  <c r="L45" i="1" l="1"/>
  <c r="M45" i="1" s="1"/>
  <c r="L44" i="1"/>
  <c r="M44" i="1" s="1"/>
  <c r="H44" i="1"/>
  <c r="I44" i="1" s="1"/>
  <c r="E43" i="1"/>
  <c r="E44" i="1"/>
  <c r="D44" i="1"/>
  <c r="D25" i="1"/>
  <c r="H25" i="1"/>
  <c r="L25" i="1"/>
  <c r="X2" i="6"/>
  <c r="W430" i="6"/>
  <c r="H24" i="1" l="1"/>
  <c r="D24" i="1"/>
  <c r="L43" i="1"/>
  <c r="H43" i="1"/>
  <c r="D43" i="1"/>
  <c r="U26" i="7" l="1"/>
  <c r="S26" i="7"/>
  <c r="N26" i="7"/>
  <c r="C26" i="7"/>
  <c r="P24" i="7"/>
  <c r="D24" i="7"/>
  <c r="F24" i="7" s="1"/>
  <c r="U430" i="6" l="1"/>
  <c r="P430" i="6"/>
  <c r="C430" i="6"/>
  <c r="V428" i="6"/>
  <c r="D428" i="6"/>
  <c r="R428" i="6" s="1"/>
  <c r="V427" i="6"/>
  <c r="D427" i="6"/>
  <c r="R427" i="6" s="1"/>
  <c r="V426" i="6"/>
  <c r="D426" i="6"/>
  <c r="R426" i="6" s="1"/>
  <c r="V425" i="6"/>
  <c r="D425" i="6"/>
  <c r="R425" i="6" s="1"/>
  <c r="V424" i="6"/>
  <c r="D424" i="6"/>
  <c r="R424" i="6" s="1"/>
  <c r="V423" i="6"/>
  <c r="D423" i="6"/>
  <c r="R423" i="6" s="1"/>
  <c r="V422" i="6"/>
  <c r="D422" i="6"/>
  <c r="R422" i="6" s="1"/>
  <c r="V421" i="6"/>
  <c r="D421" i="6"/>
  <c r="R421" i="6" s="1"/>
  <c r="V420" i="6"/>
  <c r="D420" i="6"/>
  <c r="R420" i="6" s="1"/>
  <c r="V419" i="6"/>
  <c r="D419" i="6"/>
  <c r="R419" i="6" s="1"/>
  <c r="V418" i="6"/>
  <c r="D418" i="6"/>
  <c r="V417" i="6"/>
  <c r="D417" i="6"/>
  <c r="V416" i="6"/>
  <c r="D416" i="6"/>
  <c r="R416" i="6" s="1"/>
  <c r="V415" i="6"/>
  <c r="D415" i="6"/>
  <c r="R415" i="6" s="1"/>
  <c r="V414" i="6"/>
  <c r="D414" i="6"/>
  <c r="R414" i="6" s="1"/>
  <c r="V413" i="6"/>
  <c r="D413" i="6"/>
  <c r="R413" i="6" s="1"/>
  <c r="V412" i="6"/>
  <c r="D412" i="6"/>
  <c r="R412" i="6" s="1"/>
  <c r="V411" i="6"/>
  <c r="D411" i="6"/>
  <c r="R411" i="6" s="1"/>
  <c r="V410" i="6"/>
  <c r="D410" i="6"/>
  <c r="R410" i="6" s="1"/>
  <c r="V409" i="6"/>
  <c r="D409" i="6"/>
  <c r="R409" i="6" s="1"/>
  <c r="V408" i="6"/>
  <c r="D408" i="6"/>
  <c r="R408" i="6" s="1"/>
  <c r="V407" i="6"/>
  <c r="D407" i="6"/>
  <c r="R407" i="6" s="1"/>
  <c r="V406" i="6"/>
  <c r="D406" i="6"/>
  <c r="V405" i="6"/>
  <c r="D405" i="6"/>
  <c r="R405" i="6" s="1"/>
  <c r="V404" i="6"/>
  <c r="D404" i="6"/>
  <c r="V403" i="6"/>
  <c r="D403" i="6"/>
  <c r="V402" i="6"/>
  <c r="D402" i="6"/>
  <c r="R402" i="6" s="1"/>
  <c r="V401" i="6"/>
  <c r="D401" i="6"/>
  <c r="R401" i="6" s="1"/>
  <c r="V400" i="6"/>
  <c r="D400" i="6"/>
  <c r="R400" i="6" s="1"/>
  <c r="V399" i="6"/>
  <c r="D399" i="6"/>
  <c r="R399" i="6" s="1"/>
  <c r="V398" i="6"/>
  <c r="D398" i="6"/>
  <c r="R398" i="6" s="1"/>
  <c r="V397" i="6"/>
  <c r="D397" i="6"/>
  <c r="R397" i="6" s="1"/>
  <c r="V396" i="6"/>
  <c r="D396" i="6"/>
  <c r="R396" i="6" s="1"/>
  <c r="V395" i="6"/>
  <c r="D395" i="6"/>
  <c r="V394" i="6"/>
  <c r="D394" i="6"/>
  <c r="V393" i="6"/>
  <c r="D393" i="6"/>
  <c r="R393" i="6" s="1"/>
  <c r="V392" i="6"/>
  <c r="D392" i="6"/>
  <c r="R392" i="6" s="1"/>
  <c r="V391" i="6"/>
  <c r="D391" i="6"/>
  <c r="R391" i="6" s="1"/>
  <c r="V390" i="6"/>
  <c r="D390" i="6"/>
  <c r="R390" i="6" s="1"/>
  <c r="V389" i="6"/>
  <c r="D389" i="6"/>
  <c r="R389" i="6" s="1"/>
  <c r="V388" i="6"/>
  <c r="D388" i="6"/>
  <c r="R388" i="6" s="1"/>
  <c r="V387" i="6"/>
  <c r="D387" i="6"/>
  <c r="R387" i="6" s="1"/>
  <c r="V386" i="6"/>
  <c r="D386" i="6"/>
  <c r="R386" i="6" s="1"/>
  <c r="V385" i="6"/>
  <c r="D385" i="6"/>
  <c r="R385" i="6" s="1"/>
  <c r="V384" i="6"/>
  <c r="D384" i="6"/>
  <c r="R384" i="6" s="1"/>
  <c r="V383" i="6"/>
  <c r="D383" i="6"/>
  <c r="R383" i="6" s="1"/>
  <c r="V382" i="6"/>
  <c r="D382" i="6"/>
  <c r="R382" i="6" s="1"/>
  <c r="R418" i="6" l="1"/>
  <c r="R394" i="6"/>
  <c r="R395" i="6"/>
  <c r="R406" i="6"/>
  <c r="R417" i="6"/>
  <c r="R403" i="6"/>
  <c r="R404" i="6"/>
  <c r="H35" i="1"/>
  <c r="D35" i="1"/>
  <c r="D23" i="1" l="1"/>
  <c r="C2" i="6" l="1"/>
  <c r="L17" i="1" l="1"/>
  <c r="I17" i="1"/>
  <c r="E17" i="1"/>
  <c r="L16" i="1"/>
  <c r="I16" i="1"/>
  <c r="E16" i="1"/>
  <c r="H2" i="1"/>
  <c r="G2" i="1"/>
  <c r="F2" i="1"/>
  <c r="I15" i="1" l="1"/>
  <c r="L15" i="1"/>
  <c r="E15" i="1"/>
  <c r="D121" i="6" l="1"/>
  <c r="V121" i="6"/>
  <c r="R121" i="6" l="1"/>
  <c r="U2" i="7"/>
  <c r="S2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2" i="7"/>
  <c r="H23" i="1" l="1"/>
  <c r="D23" i="7" l="1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I2" i="7"/>
  <c r="G2" i="7"/>
  <c r="P26" i="7" l="1"/>
  <c r="D26" i="7"/>
  <c r="G24" i="7" l="1"/>
  <c r="H24" i="7" s="1"/>
  <c r="E24" i="7"/>
  <c r="F26" i="7"/>
  <c r="G7" i="7"/>
  <c r="H7" i="7" s="1"/>
  <c r="E18" i="7"/>
  <c r="E10" i="7"/>
  <c r="G16" i="7"/>
  <c r="H16" i="7" s="1"/>
  <c r="G8" i="7"/>
  <c r="H8" i="7" s="1"/>
  <c r="E15" i="7"/>
  <c r="E7" i="7"/>
  <c r="G9" i="7"/>
  <c r="H9" i="7" s="1"/>
  <c r="G17" i="7"/>
  <c r="H17" i="7" s="1"/>
  <c r="G23" i="7"/>
  <c r="H23" i="7" s="1"/>
  <c r="E22" i="7"/>
  <c r="E16" i="7"/>
  <c r="E8" i="7"/>
  <c r="G14" i="7"/>
  <c r="H14" i="7" s="1"/>
  <c r="E13" i="7"/>
  <c r="G22" i="7"/>
  <c r="H22" i="7" s="1"/>
  <c r="G11" i="7"/>
  <c r="H11" i="7" s="1"/>
  <c r="G19" i="7"/>
  <c r="H19" i="7" s="1"/>
  <c r="E14" i="7"/>
  <c r="G20" i="7"/>
  <c r="H20" i="7" s="1"/>
  <c r="G12" i="7"/>
  <c r="H12" i="7" s="1"/>
  <c r="E19" i="7"/>
  <c r="E11" i="7"/>
  <c r="E23" i="7"/>
  <c r="G13" i="7"/>
  <c r="H13" i="7" s="1"/>
  <c r="E21" i="7"/>
  <c r="E20" i="7"/>
  <c r="E12" i="7"/>
  <c r="G18" i="7"/>
  <c r="H18" i="7" s="1"/>
  <c r="G10" i="7"/>
  <c r="H10" i="7" s="1"/>
  <c r="E17" i="7"/>
  <c r="E9" i="7"/>
  <c r="G15" i="7"/>
  <c r="H15" i="7" s="1"/>
  <c r="G21" i="7"/>
  <c r="H21" i="7" s="1"/>
  <c r="E26" i="7"/>
  <c r="I24" i="7" l="1"/>
  <c r="J24" i="7" s="1"/>
  <c r="L24" i="7" s="1"/>
  <c r="M26" i="7"/>
  <c r="H26" i="7"/>
  <c r="I12" i="7"/>
  <c r="Q12" i="7" s="1"/>
  <c r="I9" i="7"/>
  <c r="J9" i="7" s="1"/>
  <c r="L9" i="7" s="1"/>
  <c r="I16" i="7"/>
  <c r="Q16" i="7" s="1"/>
  <c r="I19" i="7"/>
  <c r="Q19" i="7" s="1"/>
  <c r="I7" i="7"/>
  <c r="Q7" i="7" s="1"/>
  <c r="I18" i="7"/>
  <c r="Q18" i="7" s="1"/>
  <c r="I17" i="7"/>
  <c r="Q17" i="7" s="1"/>
  <c r="I8" i="7"/>
  <c r="Q8" i="7" s="1"/>
  <c r="I11" i="7"/>
  <c r="Q11" i="7" s="1"/>
  <c r="I14" i="7"/>
  <c r="Q14" i="7" s="1"/>
  <c r="I20" i="7"/>
  <c r="J20" i="7" s="1"/>
  <c r="L20" i="7" s="1"/>
  <c r="I21" i="7"/>
  <c r="J21" i="7" s="1"/>
  <c r="L21" i="7" s="1"/>
  <c r="I13" i="7"/>
  <c r="J13" i="7" s="1"/>
  <c r="L13" i="7" s="1"/>
  <c r="I22" i="7"/>
  <c r="Q22" i="7" s="1"/>
  <c r="I23" i="7"/>
  <c r="J23" i="7" s="1"/>
  <c r="L23" i="7" s="1"/>
  <c r="I15" i="7"/>
  <c r="Q15" i="7" s="1"/>
  <c r="I10" i="7"/>
  <c r="J10" i="7" s="1"/>
  <c r="L10" i="7" s="1"/>
  <c r="Q24" i="7" l="1"/>
  <c r="J12" i="7"/>
  <c r="L12" i="7" s="1"/>
  <c r="J19" i="7"/>
  <c r="L19" i="7" s="1"/>
  <c r="J8" i="7"/>
  <c r="L8" i="7" s="1"/>
  <c r="J17" i="7"/>
  <c r="L17" i="7" s="1"/>
  <c r="J14" i="7"/>
  <c r="L14" i="7" s="1"/>
  <c r="J7" i="7"/>
  <c r="L7" i="7" s="1"/>
  <c r="J16" i="7"/>
  <c r="L16" i="7" s="1"/>
  <c r="Q9" i="7"/>
  <c r="J18" i="7"/>
  <c r="L18" i="7" s="1"/>
  <c r="J11" i="7"/>
  <c r="L11" i="7" s="1"/>
  <c r="Q21" i="7"/>
  <c r="Q20" i="7"/>
  <c r="J22" i="7"/>
  <c r="L22" i="7" s="1"/>
  <c r="J15" i="7"/>
  <c r="L15" i="7" s="1"/>
  <c r="Q23" i="7"/>
  <c r="Q13" i="7"/>
  <c r="I26" i="7"/>
  <c r="J26" i="7" s="1"/>
  <c r="Q10" i="7"/>
  <c r="L26" i="7" l="1"/>
  <c r="K24" i="7"/>
  <c r="K19" i="7"/>
  <c r="K20" i="7"/>
  <c r="K7" i="7"/>
  <c r="K13" i="7"/>
  <c r="K12" i="7"/>
  <c r="K22" i="7"/>
  <c r="Q26" i="7"/>
  <c r="K10" i="7"/>
  <c r="K17" i="7"/>
  <c r="K9" i="7"/>
  <c r="K14" i="7"/>
  <c r="K23" i="7"/>
  <c r="K11" i="7"/>
  <c r="K18" i="7"/>
  <c r="K15" i="7"/>
  <c r="K8" i="7"/>
  <c r="K16" i="7"/>
  <c r="K21" i="7"/>
  <c r="K26" i="7"/>
  <c r="L14" i="1"/>
  <c r="K14" i="1"/>
  <c r="L35" i="1" s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L27" i="1" s="1"/>
  <c r="K7" i="1"/>
  <c r="J7" i="1"/>
  <c r="L6" i="1"/>
  <c r="L26" i="1" s="1"/>
  <c r="K6" i="1"/>
  <c r="J6" i="1"/>
  <c r="L5" i="1"/>
  <c r="K5" i="1"/>
  <c r="J5" i="1"/>
  <c r="L4" i="1"/>
  <c r="L24" i="1" s="1"/>
  <c r="K4" i="1"/>
  <c r="J4" i="1"/>
  <c r="L3" i="1"/>
  <c r="K3" i="1"/>
  <c r="J3" i="1"/>
  <c r="B22" i="1"/>
  <c r="C22" i="1"/>
  <c r="D22" i="1"/>
  <c r="L23" i="1" l="1"/>
  <c r="Q430" i="6" l="1"/>
  <c r="V381" i="6"/>
  <c r="D381" i="6"/>
  <c r="R381" i="6" s="1"/>
  <c r="V380" i="6"/>
  <c r="D380" i="6"/>
  <c r="R380" i="6" s="1"/>
  <c r="V379" i="6"/>
  <c r="D379" i="6"/>
  <c r="R379" i="6" s="1"/>
  <c r="V378" i="6"/>
  <c r="D378" i="6"/>
  <c r="R378" i="6" s="1"/>
  <c r="V377" i="6"/>
  <c r="D377" i="6"/>
  <c r="R377" i="6" s="1"/>
  <c r="V376" i="6"/>
  <c r="D376" i="6"/>
  <c r="R376" i="6" s="1"/>
  <c r="V375" i="6"/>
  <c r="D375" i="6"/>
  <c r="R375" i="6" s="1"/>
  <c r="V374" i="6"/>
  <c r="D374" i="6"/>
  <c r="R374" i="6" s="1"/>
  <c r="V373" i="6"/>
  <c r="D373" i="6"/>
  <c r="R373" i="6" s="1"/>
  <c r="V372" i="6"/>
  <c r="D372" i="6"/>
  <c r="R372" i="6" s="1"/>
  <c r="V371" i="6"/>
  <c r="D371" i="6"/>
  <c r="R371" i="6" s="1"/>
  <c r="V370" i="6"/>
  <c r="D370" i="6"/>
  <c r="V369" i="6"/>
  <c r="D369" i="6"/>
  <c r="R369" i="6" s="1"/>
  <c r="V368" i="6"/>
  <c r="D368" i="6"/>
  <c r="V367" i="6"/>
  <c r="D367" i="6"/>
  <c r="V366" i="6"/>
  <c r="D366" i="6"/>
  <c r="V365" i="6"/>
  <c r="D365" i="6"/>
  <c r="R365" i="6" s="1"/>
  <c r="V364" i="6"/>
  <c r="D364" i="6"/>
  <c r="R364" i="6" s="1"/>
  <c r="V363" i="6"/>
  <c r="D363" i="6"/>
  <c r="R363" i="6" s="1"/>
  <c r="V362" i="6"/>
  <c r="D362" i="6"/>
  <c r="R362" i="6" s="1"/>
  <c r="V361" i="6"/>
  <c r="D361" i="6"/>
  <c r="R361" i="6" s="1"/>
  <c r="V360" i="6"/>
  <c r="D360" i="6"/>
  <c r="R360" i="6" s="1"/>
  <c r="V359" i="6"/>
  <c r="D359" i="6"/>
  <c r="R359" i="6" s="1"/>
  <c r="V358" i="6"/>
  <c r="D358" i="6"/>
  <c r="R358" i="6" s="1"/>
  <c r="V357" i="6"/>
  <c r="D357" i="6"/>
  <c r="R357" i="6" s="1"/>
  <c r="V356" i="6"/>
  <c r="D356" i="6"/>
  <c r="R356" i="6" s="1"/>
  <c r="V355" i="6"/>
  <c r="D355" i="6"/>
  <c r="V354" i="6"/>
  <c r="D354" i="6"/>
  <c r="R354" i="6" s="1"/>
  <c r="V353" i="6"/>
  <c r="D353" i="6"/>
  <c r="R353" i="6" s="1"/>
  <c r="V352" i="6"/>
  <c r="D352" i="6"/>
  <c r="V351" i="6"/>
  <c r="D351" i="6"/>
  <c r="V350" i="6"/>
  <c r="D350" i="6"/>
  <c r="V349" i="6"/>
  <c r="D349" i="6"/>
  <c r="V348" i="6"/>
  <c r="D348" i="6"/>
  <c r="V347" i="6"/>
  <c r="D347" i="6"/>
  <c r="R347" i="6" s="1"/>
  <c r="V346" i="6"/>
  <c r="D346" i="6"/>
  <c r="R346" i="6" s="1"/>
  <c r="V345" i="6"/>
  <c r="D345" i="6"/>
  <c r="R345" i="6" s="1"/>
  <c r="V344" i="6"/>
  <c r="D344" i="6"/>
  <c r="V343" i="6"/>
  <c r="D343" i="6"/>
  <c r="R343" i="6" s="1"/>
  <c r="V342" i="6"/>
  <c r="D342" i="6"/>
  <c r="R342" i="6" s="1"/>
  <c r="V341" i="6"/>
  <c r="D341" i="6"/>
  <c r="V340" i="6"/>
  <c r="D340" i="6"/>
  <c r="V339" i="6"/>
  <c r="D339" i="6"/>
  <c r="R339" i="6" s="1"/>
  <c r="V338" i="6"/>
  <c r="D338" i="6"/>
  <c r="R338" i="6" s="1"/>
  <c r="V337" i="6"/>
  <c r="D337" i="6"/>
  <c r="R337" i="6" s="1"/>
  <c r="V336" i="6"/>
  <c r="D336" i="6"/>
  <c r="V335" i="6"/>
  <c r="D335" i="6"/>
  <c r="V334" i="6"/>
  <c r="D334" i="6"/>
  <c r="R334" i="6" s="1"/>
  <c r="V333" i="6"/>
  <c r="D333" i="6"/>
  <c r="V332" i="6"/>
  <c r="D332" i="6"/>
  <c r="V331" i="6"/>
  <c r="D331" i="6"/>
  <c r="R331" i="6" s="1"/>
  <c r="V330" i="6"/>
  <c r="D330" i="6"/>
  <c r="R330" i="6" s="1"/>
  <c r="V329" i="6"/>
  <c r="D329" i="6"/>
  <c r="R329" i="6" s="1"/>
  <c r="V328" i="6"/>
  <c r="D328" i="6"/>
  <c r="R328" i="6" s="1"/>
  <c r="V327" i="6"/>
  <c r="D327" i="6"/>
  <c r="V326" i="6"/>
  <c r="D326" i="6"/>
  <c r="R326" i="6" s="1"/>
  <c r="V325" i="6"/>
  <c r="D325" i="6"/>
  <c r="V324" i="6"/>
  <c r="D324" i="6"/>
  <c r="R324" i="6" s="1"/>
  <c r="V323" i="6"/>
  <c r="D323" i="6"/>
  <c r="R323" i="6" s="1"/>
  <c r="V322" i="6"/>
  <c r="D322" i="6"/>
  <c r="R322" i="6" s="1"/>
  <c r="V321" i="6"/>
  <c r="D321" i="6"/>
  <c r="R321" i="6" s="1"/>
  <c r="V320" i="6"/>
  <c r="D320" i="6"/>
  <c r="R320" i="6" s="1"/>
  <c r="V319" i="6"/>
  <c r="D319" i="6"/>
  <c r="V318" i="6"/>
  <c r="D318" i="6"/>
  <c r="R318" i="6" s="1"/>
  <c r="V317" i="6"/>
  <c r="D317" i="6"/>
  <c r="V316" i="6"/>
  <c r="D316" i="6"/>
  <c r="R316" i="6" s="1"/>
  <c r="V315" i="6"/>
  <c r="D315" i="6"/>
  <c r="R315" i="6" s="1"/>
  <c r="V314" i="6"/>
  <c r="D314" i="6"/>
  <c r="R314" i="6" s="1"/>
  <c r="V313" i="6"/>
  <c r="D313" i="6"/>
  <c r="R313" i="6" s="1"/>
  <c r="V312" i="6"/>
  <c r="D312" i="6"/>
  <c r="R312" i="6" s="1"/>
  <c r="V311" i="6"/>
  <c r="D311" i="6"/>
  <c r="V310" i="6"/>
  <c r="D310" i="6"/>
  <c r="R310" i="6" s="1"/>
  <c r="V309" i="6"/>
  <c r="D309" i="6"/>
  <c r="V308" i="6"/>
  <c r="D308" i="6"/>
  <c r="R308" i="6" s="1"/>
  <c r="V307" i="6"/>
  <c r="D307" i="6"/>
  <c r="R307" i="6" s="1"/>
  <c r="V306" i="6"/>
  <c r="D306" i="6"/>
  <c r="R306" i="6" s="1"/>
  <c r="V305" i="6"/>
  <c r="D305" i="6"/>
  <c r="R305" i="6" s="1"/>
  <c r="V304" i="6"/>
  <c r="D304" i="6"/>
  <c r="R304" i="6" s="1"/>
  <c r="V303" i="6"/>
  <c r="D303" i="6"/>
  <c r="V302" i="6"/>
  <c r="D302" i="6"/>
  <c r="R302" i="6" s="1"/>
  <c r="V301" i="6"/>
  <c r="D301" i="6"/>
  <c r="V300" i="6"/>
  <c r="D300" i="6"/>
  <c r="R300" i="6" s="1"/>
  <c r="V299" i="6"/>
  <c r="D299" i="6"/>
  <c r="R299" i="6" s="1"/>
  <c r="V298" i="6"/>
  <c r="D298" i="6"/>
  <c r="R298" i="6" s="1"/>
  <c r="V297" i="6"/>
  <c r="D297" i="6"/>
  <c r="R297" i="6" s="1"/>
  <c r="V296" i="6"/>
  <c r="D296" i="6"/>
  <c r="R296" i="6" s="1"/>
  <c r="V295" i="6"/>
  <c r="D295" i="6"/>
  <c r="R295" i="6" s="1"/>
  <c r="V294" i="6"/>
  <c r="D294" i="6"/>
  <c r="R294" i="6" s="1"/>
  <c r="V293" i="6"/>
  <c r="D293" i="6"/>
  <c r="R293" i="6" s="1"/>
  <c r="V292" i="6"/>
  <c r="D292" i="6"/>
  <c r="R292" i="6" s="1"/>
  <c r="V291" i="6"/>
  <c r="D291" i="6"/>
  <c r="V290" i="6"/>
  <c r="D290" i="6"/>
  <c r="V289" i="6"/>
  <c r="D289" i="6"/>
  <c r="R289" i="6" s="1"/>
  <c r="V288" i="6"/>
  <c r="D288" i="6"/>
  <c r="R288" i="6" s="1"/>
  <c r="V287" i="6"/>
  <c r="D287" i="6"/>
  <c r="R287" i="6" s="1"/>
  <c r="V286" i="6"/>
  <c r="D286" i="6"/>
  <c r="R286" i="6" s="1"/>
  <c r="V285" i="6"/>
  <c r="D285" i="6"/>
  <c r="V284" i="6"/>
  <c r="D284" i="6"/>
  <c r="R284" i="6" s="1"/>
  <c r="V283" i="6"/>
  <c r="D283" i="6"/>
  <c r="V282" i="6"/>
  <c r="D282" i="6"/>
  <c r="R282" i="6" s="1"/>
  <c r="V281" i="6"/>
  <c r="D281" i="6"/>
  <c r="V280" i="6"/>
  <c r="D280" i="6"/>
  <c r="V279" i="6"/>
  <c r="D279" i="6"/>
  <c r="R279" i="6" s="1"/>
  <c r="V278" i="6"/>
  <c r="D278" i="6"/>
  <c r="R278" i="6" s="1"/>
  <c r="V277" i="6"/>
  <c r="D277" i="6"/>
  <c r="R277" i="6" s="1"/>
  <c r="V276" i="6"/>
  <c r="D276" i="6"/>
  <c r="V275" i="6"/>
  <c r="D275" i="6"/>
  <c r="R275" i="6" s="1"/>
  <c r="V274" i="6"/>
  <c r="D274" i="6"/>
  <c r="R274" i="6" s="1"/>
  <c r="V273" i="6"/>
  <c r="D273" i="6"/>
  <c r="R273" i="6" s="1"/>
  <c r="V272" i="6"/>
  <c r="D272" i="6"/>
  <c r="V271" i="6"/>
  <c r="D271" i="6"/>
  <c r="R271" i="6" s="1"/>
  <c r="V270" i="6"/>
  <c r="D270" i="6"/>
  <c r="R270" i="6" s="1"/>
  <c r="V269" i="6"/>
  <c r="D269" i="6"/>
  <c r="R269" i="6" s="1"/>
  <c r="V268" i="6"/>
  <c r="D268" i="6"/>
  <c r="V267" i="6"/>
  <c r="D267" i="6"/>
  <c r="R267" i="6" s="1"/>
  <c r="V266" i="6"/>
  <c r="D266" i="6"/>
  <c r="R266" i="6" s="1"/>
  <c r="V265" i="6"/>
  <c r="D265" i="6"/>
  <c r="V264" i="6"/>
  <c r="D264" i="6"/>
  <c r="V263" i="6"/>
  <c r="D263" i="6"/>
  <c r="R263" i="6" s="1"/>
  <c r="V262" i="6"/>
  <c r="D262" i="6"/>
  <c r="R262" i="6" s="1"/>
  <c r="V261" i="6"/>
  <c r="D261" i="6"/>
  <c r="R261" i="6" s="1"/>
  <c r="V260" i="6"/>
  <c r="D260" i="6"/>
  <c r="V259" i="6"/>
  <c r="D259" i="6"/>
  <c r="R259" i="6" s="1"/>
  <c r="V258" i="6"/>
  <c r="D258" i="6"/>
  <c r="R258" i="6" s="1"/>
  <c r="V257" i="6"/>
  <c r="D257" i="6"/>
  <c r="R257" i="6" s="1"/>
  <c r="V256" i="6"/>
  <c r="D256" i="6"/>
  <c r="V255" i="6"/>
  <c r="D255" i="6"/>
  <c r="R255" i="6" s="1"/>
  <c r="V254" i="6"/>
  <c r="D254" i="6"/>
  <c r="R254" i="6" s="1"/>
  <c r="V253" i="6"/>
  <c r="D253" i="6"/>
  <c r="R253" i="6" s="1"/>
  <c r="V252" i="6"/>
  <c r="D252" i="6"/>
  <c r="V251" i="6"/>
  <c r="D251" i="6"/>
  <c r="R251" i="6" s="1"/>
  <c r="V250" i="6"/>
  <c r="D250" i="6"/>
  <c r="R250" i="6" s="1"/>
  <c r="V249" i="6"/>
  <c r="D249" i="6"/>
  <c r="V248" i="6"/>
  <c r="D248" i="6"/>
  <c r="V247" i="6"/>
  <c r="D247" i="6"/>
  <c r="R247" i="6" s="1"/>
  <c r="V246" i="6"/>
  <c r="D246" i="6"/>
  <c r="R246" i="6" s="1"/>
  <c r="V245" i="6"/>
  <c r="D245" i="6"/>
  <c r="R245" i="6" s="1"/>
  <c r="V244" i="6"/>
  <c r="D244" i="6"/>
  <c r="V243" i="6"/>
  <c r="D243" i="6"/>
  <c r="R243" i="6" s="1"/>
  <c r="V242" i="6"/>
  <c r="D242" i="6"/>
  <c r="R242" i="6" s="1"/>
  <c r="V241" i="6"/>
  <c r="D241" i="6"/>
  <c r="R241" i="6" s="1"/>
  <c r="V240" i="6"/>
  <c r="D240" i="6"/>
  <c r="R240" i="6" s="1"/>
  <c r="V239" i="6"/>
  <c r="D239" i="6"/>
  <c r="R239" i="6" s="1"/>
  <c r="V238" i="6"/>
  <c r="D238" i="6"/>
  <c r="R238" i="6" s="1"/>
  <c r="V237" i="6"/>
  <c r="D237" i="6"/>
  <c r="R237" i="6" s="1"/>
  <c r="V236" i="6"/>
  <c r="D236" i="6"/>
  <c r="R236" i="6" s="1"/>
  <c r="V235" i="6"/>
  <c r="D235" i="6"/>
  <c r="R235" i="6" s="1"/>
  <c r="V234" i="6"/>
  <c r="D234" i="6"/>
  <c r="R234" i="6" s="1"/>
  <c r="V233" i="6"/>
  <c r="D233" i="6"/>
  <c r="V232" i="6"/>
  <c r="D232" i="6"/>
  <c r="R232" i="6" s="1"/>
  <c r="V231" i="6"/>
  <c r="D231" i="6"/>
  <c r="R231" i="6" s="1"/>
  <c r="V230" i="6"/>
  <c r="D230" i="6"/>
  <c r="R230" i="6" s="1"/>
  <c r="V229" i="6"/>
  <c r="D229" i="6"/>
  <c r="R229" i="6" s="1"/>
  <c r="V228" i="6"/>
  <c r="D228" i="6"/>
  <c r="R228" i="6" s="1"/>
  <c r="V227" i="6"/>
  <c r="D227" i="6"/>
  <c r="R227" i="6" s="1"/>
  <c r="V226" i="6"/>
  <c r="D226" i="6"/>
  <c r="R226" i="6" s="1"/>
  <c r="V225" i="6"/>
  <c r="D225" i="6"/>
  <c r="R225" i="6" s="1"/>
  <c r="V224" i="6"/>
  <c r="D224" i="6"/>
  <c r="R224" i="6" s="1"/>
  <c r="V223" i="6"/>
  <c r="D223" i="6"/>
  <c r="R223" i="6" s="1"/>
  <c r="V222" i="6"/>
  <c r="D222" i="6"/>
  <c r="R222" i="6" s="1"/>
  <c r="V221" i="6"/>
  <c r="D221" i="6"/>
  <c r="R221" i="6" s="1"/>
  <c r="V220" i="6"/>
  <c r="D220" i="6"/>
  <c r="R220" i="6" s="1"/>
  <c r="V219" i="6"/>
  <c r="D219" i="6"/>
  <c r="R219" i="6" s="1"/>
  <c r="V218" i="6"/>
  <c r="D218" i="6"/>
  <c r="R218" i="6" s="1"/>
  <c r="V217" i="6"/>
  <c r="D217" i="6"/>
  <c r="V216" i="6"/>
  <c r="D216" i="6"/>
  <c r="R216" i="6" s="1"/>
  <c r="V215" i="6"/>
  <c r="D215" i="6"/>
  <c r="R215" i="6" s="1"/>
  <c r="V214" i="6"/>
  <c r="D214" i="6"/>
  <c r="R214" i="6" s="1"/>
  <c r="V213" i="6"/>
  <c r="D213" i="6"/>
  <c r="R213" i="6" s="1"/>
  <c r="V212" i="6"/>
  <c r="D212" i="6"/>
  <c r="V211" i="6"/>
  <c r="D211" i="6"/>
  <c r="R211" i="6" s="1"/>
  <c r="V210" i="6"/>
  <c r="D210" i="6"/>
  <c r="R210" i="6" s="1"/>
  <c r="V209" i="6"/>
  <c r="D209" i="6"/>
  <c r="R209" i="6" s="1"/>
  <c r="V208" i="6"/>
  <c r="D208" i="6"/>
  <c r="R208" i="6" s="1"/>
  <c r="V207" i="6"/>
  <c r="D207" i="6"/>
  <c r="V206" i="6"/>
  <c r="D206" i="6"/>
  <c r="R206" i="6" s="1"/>
  <c r="V205" i="6"/>
  <c r="D205" i="6"/>
  <c r="V204" i="6"/>
  <c r="D204" i="6"/>
  <c r="V203" i="6"/>
  <c r="D203" i="6"/>
  <c r="R203" i="6" s="1"/>
  <c r="V202" i="6"/>
  <c r="D202" i="6"/>
  <c r="R202" i="6" s="1"/>
  <c r="V201" i="6"/>
  <c r="D201" i="6"/>
  <c r="R201" i="6" s="1"/>
  <c r="V200" i="6"/>
  <c r="D200" i="6"/>
  <c r="R200" i="6" s="1"/>
  <c r="V199" i="6"/>
  <c r="D199" i="6"/>
  <c r="V198" i="6"/>
  <c r="D198" i="6"/>
  <c r="R198" i="6" s="1"/>
  <c r="V197" i="6"/>
  <c r="D197" i="6"/>
  <c r="V196" i="6"/>
  <c r="D196" i="6"/>
  <c r="V195" i="6"/>
  <c r="D195" i="6"/>
  <c r="R195" i="6" s="1"/>
  <c r="V194" i="6"/>
  <c r="D194" i="6"/>
  <c r="R194" i="6" s="1"/>
  <c r="V193" i="6"/>
  <c r="D193" i="6"/>
  <c r="R193" i="6" s="1"/>
  <c r="V192" i="6"/>
  <c r="D192" i="6"/>
  <c r="V191" i="6"/>
  <c r="D191" i="6"/>
  <c r="R191" i="6" s="1"/>
  <c r="V190" i="6"/>
  <c r="D190" i="6"/>
  <c r="R190" i="6" s="1"/>
  <c r="V189" i="6"/>
  <c r="D189" i="6"/>
  <c r="R189" i="6" s="1"/>
  <c r="V188" i="6"/>
  <c r="D188" i="6"/>
  <c r="R188" i="6" s="1"/>
  <c r="V187" i="6"/>
  <c r="D187" i="6"/>
  <c r="R187" i="6" s="1"/>
  <c r="V186" i="6"/>
  <c r="D186" i="6"/>
  <c r="R186" i="6" s="1"/>
  <c r="V185" i="6"/>
  <c r="D185" i="6"/>
  <c r="R185" i="6" s="1"/>
  <c r="V184" i="6"/>
  <c r="D184" i="6"/>
  <c r="R184" i="6" s="1"/>
  <c r="V183" i="6"/>
  <c r="D183" i="6"/>
  <c r="R183" i="6" s="1"/>
  <c r="V182" i="6"/>
  <c r="D182" i="6"/>
  <c r="R182" i="6" s="1"/>
  <c r="V181" i="6"/>
  <c r="D181" i="6"/>
  <c r="R181" i="6" s="1"/>
  <c r="V180" i="6"/>
  <c r="D180" i="6"/>
  <c r="V179" i="6"/>
  <c r="D179" i="6"/>
  <c r="V178" i="6"/>
  <c r="D178" i="6"/>
  <c r="R178" i="6" s="1"/>
  <c r="V177" i="6"/>
  <c r="D177" i="6"/>
  <c r="R177" i="6" s="1"/>
  <c r="V176" i="6"/>
  <c r="D176" i="6"/>
  <c r="R176" i="6" s="1"/>
  <c r="V175" i="6"/>
  <c r="D175" i="6"/>
  <c r="V174" i="6"/>
  <c r="D174" i="6"/>
  <c r="R174" i="6" s="1"/>
  <c r="V173" i="6"/>
  <c r="D173" i="6"/>
  <c r="R173" i="6" s="1"/>
  <c r="V172" i="6"/>
  <c r="D172" i="6"/>
  <c r="R172" i="6" s="1"/>
  <c r="V171" i="6"/>
  <c r="D171" i="6"/>
  <c r="V170" i="6"/>
  <c r="D170" i="6"/>
  <c r="R170" i="6" s="1"/>
  <c r="V169" i="6"/>
  <c r="D169" i="6"/>
  <c r="R169" i="6" s="1"/>
  <c r="V168" i="6"/>
  <c r="D168" i="6"/>
  <c r="R168" i="6" s="1"/>
  <c r="V167" i="6"/>
  <c r="D167" i="6"/>
  <c r="V166" i="6"/>
  <c r="D166" i="6"/>
  <c r="R166" i="6" s="1"/>
  <c r="V165" i="6"/>
  <c r="D165" i="6"/>
  <c r="R165" i="6" s="1"/>
  <c r="V164" i="6"/>
  <c r="D164" i="6"/>
  <c r="V163" i="6"/>
  <c r="D163" i="6"/>
  <c r="V162" i="6"/>
  <c r="D162" i="6"/>
  <c r="R162" i="6" s="1"/>
  <c r="V161" i="6"/>
  <c r="D161" i="6"/>
  <c r="R161" i="6" s="1"/>
  <c r="V160" i="6"/>
  <c r="D160" i="6"/>
  <c r="R160" i="6" s="1"/>
  <c r="V159" i="6"/>
  <c r="D159" i="6"/>
  <c r="V158" i="6"/>
  <c r="D158" i="6"/>
  <c r="R158" i="6" s="1"/>
  <c r="V157" i="6"/>
  <c r="D157" i="6"/>
  <c r="R157" i="6" s="1"/>
  <c r="V156" i="6"/>
  <c r="D156" i="6"/>
  <c r="R156" i="6" s="1"/>
  <c r="V155" i="6"/>
  <c r="D155" i="6"/>
  <c r="V154" i="6"/>
  <c r="D154" i="6"/>
  <c r="R154" i="6" s="1"/>
  <c r="V153" i="6"/>
  <c r="D153" i="6"/>
  <c r="R153" i="6" s="1"/>
  <c r="V152" i="6"/>
  <c r="D152" i="6"/>
  <c r="R152" i="6" s="1"/>
  <c r="V151" i="6"/>
  <c r="D151" i="6"/>
  <c r="V150" i="6"/>
  <c r="D150" i="6"/>
  <c r="R150" i="6" s="1"/>
  <c r="V149" i="6"/>
  <c r="D149" i="6"/>
  <c r="R149" i="6" s="1"/>
  <c r="V148" i="6"/>
  <c r="D148" i="6"/>
  <c r="V147" i="6"/>
  <c r="D147" i="6"/>
  <c r="V146" i="6"/>
  <c r="D146" i="6"/>
  <c r="R146" i="6" s="1"/>
  <c r="V145" i="6"/>
  <c r="D145" i="6"/>
  <c r="R145" i="6" s="1"/>
  <c r="V144" i="6"/>
  <c r="D144" i="6"/>
  <c r="R144" i="6" s="1"/>
  <c r="V143" i="6"/>
  <c r="D143" i="6"/>
  <c r="V142" i="6"/>
  <c r="D142" i="6"/>
  <c r="R142" i="6" s="1"/>
  <c r="V141" i="6"/>
  <c r="D141" i="6"/>
  <c r="R141" i="6" s="1"/>
  <c r="V140" i="6"/>
  <c r="D140" i="6"/>
  <c r="R140" i="6" s="1"/>
  <c r="V139" i="6"/>
  <c r="D139" i="6"/>
  <c r="V138" i="6"/>
  <c r="D138" i="6"/>
  <c r="R138" i="6" s="1"/>
  <c r="V137" i="6"/>
  <c r="D137" i="6"/>
  <c r="R137" i="6" s="1"/>
  <c r="V136" i="6"/>
  <c r="D136" i="6"/>
  <c r="R136" i="6" s="1"/>
  <c r="V135" i="6"/>
  <c r="D135" i="6"/>
  <c r="V134" i="6"/>
  <c r="D134" i="6"/>
  <c r="R134" i="6" s="1"/>
  <c r="V133" i="6"/>
  <c r="D133" i="6"/>
  <c r="R133" i="6" s="1"/>
  <c r="V132" i="6"/>
  <c r="D132" i="6"/>
  <c r="V131" i="6"/>
  <c r="D131" i="6"/>
  <c r="V130" i="6"/>
  <c r="D130" i="6"/>
  <c r="R130" i="6" s="1"/>
  <c r="V129" i="6"/>
  <c r="D129" i="6"/>
  <c r="R129" i="6" s="1"/>
  <c r="V128" i="6"/>
  <c r="D128" i="6"/>
  <c r="R128" i="6" s="1"/>
  <c r="V127" i="6"/>
  <c r="D127" i="6"/>
  <c r="R127" i="6" s="1"/>
  <c r="V126" i="6"/>
  <c r="D126" i="6"/>
  <c r="R126" i="6" s="1"/>
  <c r="V125" i="6"/>
  <c r="D125" i="6"/>
  <c r="R125" i="6" s="1"/>
  <c r="V124" i="6"/>
  <c r="D124" i="6"/>
  <c r="R124" i="6" s="1"/>
  <c r="V123" i="6"/>
  <c r="D123" i="6"/>
  <c r="R123" i="6" s="1"/>
  <c r="V122" i="6"/>
  <c r="D122" i="6"/>
  <c r="R122" i="6" s="1"/>
  <c r="V120" i="6"/>
  <c r="D120" i="6"/>
  <c r="R120" i="6" s="1"/>
  <c r="V119" i="6"/>
  <c r="D119" i="6"/>
  <c r="R119" i="6" s="1"/>
  <c r="V118" i="6"/>
  <c r="D118" i="6"/>
  <c r="R118" i="6" s="1"/>
  <c r="V117" i="6"/>
  <c r="D117" i="6"/>
  <c r="R117" i="6" s="1"/>
  <c r="V116" i="6"/>
  <c r="D116" i="6"/>
  <c r="R116" i="6" s="1"/>
  <c r="V115" i="6"/>
  <c r="D115" i="6"/>
  <c r="R115" i="6" s="1"/>
  <c r="V114" i="6"/>
  <c r="D114" i="6"/>
  <c r="R114" i="6" s="1"/>
  <c r="V113" i="6"/>
  <c r="D113" i="6"/>
  <c r="R113" i="6" s="1"/>
  <c r="V112" i="6"/>
  <c r="D112" i="6"/>
  <c r="R112" i="6" s="1"/>
  <c r="V111" i="6"/>
  <c r="D111" i="6"/>
  <c r="V110" i="6"/>
  <c r="D110" i="6"/>
  <c r="R110" i="6" s="1"/>
  <c r="V109" i="6"/>
  <c r="D109" i="6"/>
  <c r="R109" i="6" s="1"/>
  <c r="V108" i="6"/>
  <c r="D108" i="6"/>
  <c r="V107" i="6"/>
  <c r="D107" i="6"/>
  <c r="V106" i="6"/>
  <c r="D106" i="6"/>
  <c r="R106" i="6" s="1"/>
  <c r="V105" i="6"/>
  <c r="D105" i="6"/>
  <c r="R105" i="6" s="1"/>
  <c r="V104" i="6"/>
  <c r="D104" i="6"/>
  <c r="V103" i="6"/>
  <c r="D103" i="6"/>
  <c r="V102" i="6"/>
  <c r="D102" i="6"/>
  <c r="R102" i="6" s="1"/>
  <c r="V101" i="6"/>
  <c r="D101" i="6"/>
  <c r="R101" i="6" s="1"/>
  <c r="V100" i="6"/>
  <c r="D100" i="6"/>
  <c r="R100" i="6" s="1"/>
  <c r="V99" i="6"/>
  <c r="D99" i="6"/>
  <c r="V98" i="6"/>
  <c r="D98" i="6"/>
  <c r="R98" i="6" s="1"/>
  <c r="V97" i="6"/>
  <c r="D97" i="6"/>
  <c r="R97" i="6" s="1"/>
  <c r="V96" i="6"/>
  <c r="D96" i="6"/>
  <c r="R96" i="6" s="1"/>
  <c r="V95" i="6"/>
  <c r="D95" i="6"/>
  <c r="V94" i="6"/>
  <c r="D94" i="6"/>
  <c r="R94" i="6" s="1"/>
  <c r="V93" i="6"/>
  <c r="D93" i="6"/>
  <c r="R93" i="6" s="1"/>
  <c r="V92" i="6"/>
  <c r="D92" i="6"/>
  <c r="V91" i="6"/>
  <c r="D91" i="6"/>
  <c r="V90" i="6"/>
  <c r="D90" i="6"/>
  <c r="R90" i="6" s="1"/>
  <c r="V89" i="6"/>
  <c r="D89" i="6"/>
  <c r="R89" i="6" s="1"/>
  <c r="V88" i="6"/>
  <c r="D88" i="6"/>
  <c r="R88" i="6" s="1"/>
  <c r="V87" i="6"/>
  <c r="D87" i="6"/>
  <c r="V86" i="6"/>
  <c r="D86" i="6"/>
  <c r="R86" i="6" s="1"/>
  <c r="V85" i="6"/>
  <c r="D85" i="6"/>
  <c r="R85" i="6" s="1"/>
  <c r="V84" i="6"/>
  <c r="D84" i="6"/>
  <c r="R84" i="6" s="1"/>
  <c r="V83" i="6"/>
  <c r="D83" i="6"/>
  <c r="R83" i="6" s="1"/>
  <c r="V82" i="6"/>
  <c r="D82" i="6"/>
  <c r="R82" i="6" s="1"/>
  <c r="V81" i="6"/>
  <c r="D81" i="6"/>
  <c r="R81" i="6" s="1"/>
  <c r="V80" i="6"/>
  <c r="D80" i="6"/>
  <c r="R80" i="6" s="1"/>
  <c r="V79" i="6"/>
  <c r="D79" i="6"/>
  <c r="R79" i="6" s="1"/>
  <c r="V78" i="6"/>
  <c r="D78" i="6"/>
  <c r="R78" i="6" s="1"/>
  <c r="V77" i="6"/>
  <c r="D77" i="6"/>
  <c r="R77" i="6" s="1"/>
  <c r="V76" i="6"/>
  <c r="D76" i="6"/>
  <c r="R76" i="6" s="1"/>
  <c r="V75" i="6"/>
  <c r="D75" i="6"/>
  <c r="V74" i="6"/>
  <c r="D74" i="6"/>
  <c r="R74" i="6" s="1"/>
  <c r="V73" i="6"/>
  <c r="D73" i="6"/>
  <c r="R73" i="6" s="1"/>
  <c r="V72" i="6"/>
  <c r="D72" i="6"/>
  <c r="R72" i="6" s="1"/>
  <c r="V71" i="6"/>
  <c r="D71" i="6"/>
  <c r="V70" i="6"/>
  <c r="D70" i="6"/>
  <c r="R70" i="6" s="1"/>
  <c r="V69" i="6"/>
  <c r="D69" i="6"/>
  <c r="R69" i="6" s="1"/>
  <c r="V68" i="6"/>
  <c r="D68" i="6"/>
  <c r="R68" i="6" s="1"/>
  <c r="V67" i="6"/>
  <c r="D67" i="6"/>
  <c r="V66" i="6"/>
  <c r="D66" i="6"/>
  <c r="R66" i="6" s="1"/>
  <c r="V65" i="6"/>
  <c r="D65" i="6"/>
  <c r="R65" i="6" s="1"/>
  <c r="V64" i="6"/>
  <c r="D64" i="6"/>
  <c r="R64" i="6" s="1"/>
  <c r="V63" i="6"/>
  <c r="D63" i="6"/>
  <c r="V62" i="6"/>
  <c r="D62" i="6"/>
  <c r="R62" i="6" s="1"/>
  <c r="V61" i="6"/>
  <c r="D61" i="6"/>
  <c r="R61" i="6" s="1"/>
  <c r="V60" i="6"/>
  <c r="D60" i="6"/>
  <c r="R60" i="6" s="1"/>
  <c r="V59" i="6"/>
  <c r="D59" i="6"/>
  <c r="V58" i="6"/>
  <c r="D58" i="6"/>
  <c r="R58" i="6" s="1"/>
  <c r="V57" i="6"/>
  <c r="D57" i="6"/>
  <c r="R57" i="6" s="1"/>
  <c r="V56" i="6"/>
  <c r="D56" i="6"/>
  <c r="R56" i="6" s="1"/>
  <c r="V55" i="6"/>
  <c r="D55" i="6"/>
  <c r="V54" i="6"/>
  <c r="D54" i="6"/>
  <c r="R54" i="6" s="1"/>
  <c r="V53" i="6"/>
  <c r="D53" i="6"/>
  <c r="R53" i="6" s="1"/>
  <c r="V52" i="6"/>
  <c r="D52" i="6"/>
  <c r="R52" i="6" s="1"/>
  <c r="V51" i="6"/>
  <c r="D51" i="6"/>
  <c r="R51" i="6" s="1"/>
  <c r="V50" i="6"/>
  <c r="D50" i="6"/>
  <c r="V49" i="6"/>
  <c r="D49" i="6"/>
  <c r="R49" i="6" s="1"/>
  <c r="V48" i="6"/>
  <c r="D48" i="6"/>
  <c r="R48" i="6" s="1"/>
  <c r="V47" i="6"/>
  <c r="D47" i="6"/>
  <c r="R47" i="6" s="1"/>
  <c r="V46" i="6"/>
  <c r="D46" i="6"/>
  <c r="V45" i="6"/>
  <c r="D45" i="6"/>
  <c r="R45" i="6" s="1"/>
  <c r="V44" i="6"/>
  <c r="D44" i="6"/>
  <c r="V43" i="6"/>
  <c r="D43" i="6"/>
  <c r="V42" i="6"/>
  <c r="D42" i="6"/>
  <c r="R42" i="6" s="1"/>
  <c r="V41" i="6"/>
  <c r="D41" i="6"/>
  <c r="R41" i="6" s="1"/>
  <c r="V40" i="6"/>
  <c r="D40" i="6"/>
  <c r="R40" i="6" s="1"/>
  <c r="V39" i="6"/>
  <c r="D39" i="6"/>
  <c r="R39" i="6" s="1"/>
  <c r="V38" i="6"/>
  <c r="D38" i="6"/>
  <c r="R38" i="6" s="1"/>
  <c r="V37" i="6"/>
  <c r="D37" i="6"/>
  <c r="R37" i="6" s="1"/>
  <c r="V36" i="6"/>
  <c r="D36" i="6"/>
  <c r="R36" i="6" s="1"/>
  <c r="V35" i="6"/>
  <c r="D35" i="6"/>
  <c r="R35" i="6" s="1"/>
  <c r="V34" i="6"/>
  <c r="D34" i="6"/>
  <c r="V33" i="6"/>
  <c r="D33" i="6"/>
  <c r="R33" i="6" s="1"/>
  <c r="V32" i="6"/>
  <c r="D32" i="6"/>
  <c r="R32" i="6" s="1"/>
  <c r="V31" i="6"/>
  <c r="D31" i="6"/>
  <c r="R31" i="6" s="1"/>
  <c r="V30" i="6"/>
  <c r="D30" i="6"/>
  <c r="R30" i="6" s="1"/>
  <c r="V29" i="6"/>
  <c r="D29" i="6"/>
  <c r="R29" i="6" s="1"/>
  <c r="V28" i="6"/>
  <c r="D28" i="6"/>
  <c r="R28" i="6" s="1"/>
  <c r="V27" i="6"/>
  <c r="D27" i="6"/>
  <c r="R27" i="6" s="1"/>
  <c r="V26" i="6"/>
  <c r="D26" i="6"/>
  <c r="R26" i="6" s="1"/>
  <c r="V25" i="6"/>
  <c r="D25" i="6"/>
  <c r="R25" i="6" s="1"/>
  <c r="V24" i="6"/>
  <c r="D24" i="6"/>
  <c r="R24" i="6" s="1"/>
  <c r="V23" i="6"/>
  <c r="D23" i="6"/>
  <c r="R23" i="6" s="1"/>
  <c r="V22" i="6"/>
  <c r="D22" i="6"/>
  <c r="V21" i="6"/>
  <c r="D21" i="6"/>
  <c r="R21" i="6" s="1"/>
  <c r="V20" i="6"/>
  <c r="D20" i="6"/>
  <c r="R20" i="6" s="1"/>
  <c r="V19" i="6"/>
  <c r="D19" i="6"/>
  <c r="R19" i="6" s="1"/>
  <c r="V18" i="6"/>
  <c r="D18" i="6"/>
  <c r="V17" i="6"/>
  <c r="D17" i="6"/>
  <c r="R17" i="6" s="1"/>
  <c r="V16" i="6"/>
  <c r="D16" i="6"/>
  <c r="R16" i="6" s="1"/>
  <c r="V15" i="6"/>
  <c r="D15" i="6"/>
  <c r="R15" i="6" s="1"/>
  <c r="V14" i="6"/>
  <c r="D14" i="6"/>
  <c r="V13" i="6"/>
  <c r="D13" i="6"/>
  <c r="R13" i="6" s="1"/>
  <c r="V12" i="6"/>
  <c r="D12" i="6"/>
  <c r="R12" i="6" s="1"/>
  <c r="V11" i="6"/>
  <c r="D11" i="6"/>
  <c r="R11" i="6" s="1"/>
  <c r="V10" i="6"/>
  <c r="D10" i="6"/>
  <c r="R10" i="6" s="1"/>
  <c r="V9" i="6"/>
  <c r="D9" i="6"/>
  <c r="R9" i="6" s="1"/>
  <c r="V8" i="6"/>
  <c r="D8" i="6"/>
  <c r="R8" i="6" s="1"/>
  <c r="V7" i="6"/>
  <c r="D7" i="6"/>
  <c r="R7" i="6" s="1"/>
  <c r="Y3" i="6"/>
  <c r="M2" i="6"/>
  <c r="V430" i="6" l="1"/>
  <c r="R131" i="6"/>
  <c r="R14" i="6"/>
  <c r="R43" i="6"/>
  <c r="R44" i="6"/>
  <c r="R46" i="6"/>
  <c r="R92" i="6"/>
  <c r="R108" i="6"/>
  <c r="R132" i="6"/>
  <c r="R22" i="6"/>
  <c r="R164" i="6"/>
  <c r="R180" i="6"/>
  <c r="W3" i="6"/>
  <c r="R18" i="6"/>
  <c r="R34" i="6"/>
  <c r="R50" i="6"/>
  <c r="R104" i="6"/>
  <c r="R148" i="6"/>
  <c r="R192" i="6"/>
  <c r="R233" i="6"/>
  <c r="R265" i="6"/>
  <c r="R285" i="6"/>
  <c r="R55" i="6"/>
  <c r="R59" i="6"/>
  <c r="R63" i="6"/>
  <c r="R67" i="6"/>
  <c r="R71" i="6"/>
  <c r="R75" i="6"/>
  <c r="R87" i="6"/>
  <c r="R91" i="6"/>
  <c r="R95" i="6"/>
  <c r="R99" i="6"/>
  <c r="R103" i="6"/>
  <c r="R107" i="6"/>
  <c r="R111" i="6"/>
  <c r="R196" i="6"/>
  <c r="R197" i="6"/>
  <c r="R199" i="6"/>
  <c r="R217" i="6"/>
  <c r="R249" i="6"/>
  <c r="R281" i="6"/>
  <c r="R135" i="6"/>
  <c r="R204" i="6"/>
  <c r="R205" i="6"/>
  <c r="R207" i="6"/>
  <c r="R139" i="6"/>
  <c r="R143" i="6"/>
  <c r="R147" i="6"/>
  <c r="R151" i="6"/>
  <c r="R155" i="6"/>
  <c r="R159" i="6"/>
  <c r="R163" i="6"/>
  <c r="R167" i="6"/>
  <c r="R171" i="6"/>
  <c r="R175" i="6"/>
  <c r="R179" i="6"/>
  <c r="R212" i="6"/>
  <c r="R244" i="6"/>
  <c r="R248" i="6"/>
  <c r="R252" i="6"/>
  <c r="R256" i="6"/>
  <c r="R260" i="6"/>
  <c r="R264" i="6"/>
  <c r="R268" i="6"/>
  <c r="R272" i="6"/>
  <c r="R276" i="6"/>
  <c r="R280" i="6"/>
  <c r="R283" i="6"/>
  <c r="R291" i="6"/>
  <c r="R319" i="6"/>
  <c r="R325" i="6"/>
  <c r="R290" i="6"/>
  <c r="R303" i="6"/>
  <c r="R309" i="6"/>
  <c r="R335" i="6"/>
  <c r="R301" i="6"/>
  <c r="R311" i="6"/>
  <c r="R317" i="6"/>
  <c r="R327" i="6"/>
  <c r="R349" i="6"/>
  <c r="R352" i="6"/>
  <c r="R333" i="6"/>
  <c r="R332" i="6"/>
  <c r="R341" i="6"/>
  <c r="R351" i="6"/>
  <c r="R336" i="6"/>
  <c r="R340" i="6"/>
  <c r="R344" i="6"/>
  <c r="R348" i="6"/>
  <c r="R355" i="6"/>
  <c r="R367" i="6"/>
  <c r="R368" i="6"/>
  <c r="R370" i="6"/>
  <c r="R350" i="6"/>
  <c r="D430" i="6"/>
  <c r="R366" i="6"/>
  <c r="R430" i="6" l="1"/>
  <c r="F428" i="6"/>
  <c r="G428" i="6" s="1"/>
  <c r="E427" i="6"/>
  <c r="F424" i="6"/>
  <c r="G424" i="6" s="1"/>
  <c r="E423" i="6"/>
  <c r="F420" i="6"/>
  <c r="G420" i="6" s="1"/>
  <c r="E419" i="6"/>
  <c r="F425" i="6"/>
  <c r="G425" i="6" s="1"/>
  <c r="F421" i="6"/>
  <c r="G421" i="6" s="1"/>
  <c r="F417" i="6"/>
  <c r="G417" i="6" s="1"/>
  <c r="F413" i="6"/>
  <c r="G413" i="6" s="1"/>
  <c r="F409" i="6"/>
  <c r="G409" i="6" s="1"/>
  <c r="F405" i="6"/>
  <c r="G405" i="6" s="1"/>
  <c r="H428" i="6"/>
  <c r="E422" i="6"/>
  <c r="H421" i="6"/>
  <c r="H420" i="6"/>
  <c r="E426" i="6"/>
  <c r="F407" i="6"/>
  <c r="G407" i="6" s="1"/>
  <c r="F406" i="6"/>
  <c r="G406" i="6" s="1"/>
  <c r="F404" i="6"/>
  <c r="G404" i="6" s="1"/>
  <c r="F400" i="6"/>
  <c r="G400" i="6" s="1"/>
  <c r="F396" i="6"/>
  <c r="G396" i="6" s="1"/>
  <c r="E425" i="6"/>
  <c r="F416" i="6"/>
  <c r="G416" i="6" s="1"/>
  <c r="E415" i="6"/>
  <c r="H414" i="6"/>
  <c r="E413" i="6"/>
  <c r="F410" i="6"/>
  <c r="G410" i="6" s="1"/>
  <c r="F408" i="6"/>
  <c r="G408" i="6" s="1"/>
  <c r="F403" i="6"/>
  <c r="G403" i="6" s="1"/>
  <c r="E402" i="6"/>
  <c r="E401" i="6"/>
  <c r="E400" i="6"/>
  <c r="F393" i="6"/>
  <c r="G393" i="6" s="1"/>
  <c r="E392" i="6"/>
  <c r="F389" i="6"/>
  <c r="G389" i="6" s="1"/>
  <c r="E388" i="6"/>
  <c r="F385" i="6"/>
  <c r="G385" i="6" s="1"/>
  <c r="F427" i="6"/>
  <c r="G427" i="6" s="1"/>
  <c r="F419" i="6"/>
  <c r="G419" i="6" s="1"/>
  <c r="F414" i="6"/>
  <c r="G414" i="6" s="1"/>
  <c r="F412" i="6"/>
  <c r="G412" i="6" s="1"/>
  <c r="E407" i="6"/>
  <c r="F394" i="6"/>
  <c r="G394" i="6" s="1"/>
  <c r="F390" i="6"/>
  <c r="G390" i="6" s="1"/>
  <c r="F386" i="6"/>
  <c r="G386" i="6" s="1"/>
  <c r="F382" i="6"/>
  <c r="G382" i="6" s="1"/>
  <c r="F426" i="6"/>
  <c r="G426" i="6" s="1"/>
  <c r="F423" i="6"/>
  <c r="G423" i="6" s="1"/>
  <c r="E421" i="6"/>
  <c r="F418" i="6"/>
  <c r="G418" i="6" s="1"/>
  <c r="E414" i="6"/>
  <c r="H413" i="6"/>
  <c r="F411" i="6"/>
  <c r="G411" i="6" s="1"/>
  <c r="H405" i="6"/>
  <c r="H404" i="6"/>
  <c r="H408" i="6"/>
  <c r="F402" i="6"/>
  <c r="G402" i="6" s="1"/>
  <c r="F401" i="6"/>
  <c r="G401" i="6" s="1"/>
  <c r="H393" i="6"/>
  <c r="E387" i="6"/>
  <c r="H386" i="6"/>
  <c r="H385" i="6"/>
  <c r="F384" i="6"/>
  <c r="G384" i="6" s="1"/>
  <c r="F383" i="6"/>
  <c r="G383" i="6" s="1"/>
  <c r="F388" i="6"/>
  <c r="G388" i="6" s="1"/>
  <c r="H382" i="6"/>
  <c r="H416" i="6"/>
  <c r="F415" i="6"/>
  <c r="G415" i="6" s="1"/>
  <c r="F392" i="6"/>
  <c r="G392" i="6" s="1"/>
  <c r="F391" i="6"/>
  <c r="G391" i="6" s="1"/>
  <c r="E384" i="6"/>
  <c r="F422" i="6"/>
  <c r="G422" i="6" s="1"/>
  <c r="F398" i="6"/>
  <c r="G398" i="6" s="1"/>
  <c r="F397" i="6"/>
  <c r="G397" i="6" s="1"/>
  <c r="F395" i="6"/>
  <c r="G395" i="6" s="1"/>
  <c r="E391" i="6"/>
  <c r="E411" i="6"/>
  <c r="E409" i="6"/>
  <c r="E405" i="6"/>
  <c r="H401" i="6"/>
  <c r="H400" i="6"/>
  <c r="F399" i="6"/>
  <c r="G399" i="6" s="1"/>
  <c r="E398" i="6"/>
  <c r="E397" i="6"/>
  <c r="E396" i="6"/>
  <c r="E390" i="6"/>
  <c r="F387" i="6"/>
  <c r="G387" i="6" s="1"/>
  <c r="H383" i="6"/>
  <c r="E416" i="6"/>
  <c r="E428" i="6"/>
  <c r="H415" i="6"/>
  <c r="H422" i="6"/>
  <c r="H395" i="6"/>
  <c r="E385" i="6"/>
  <c r="E383" i="6"/>
  <c r="H397" i="6"/>
  <c r="E406" i="6"/>
  <c r="H417" i="6"/>
  <c r="H388" i="6"/>
  <c r="E403" i="6"/>
  <c r="H391" i="6"/>
  <c r="H409" i="6"/>
  <c r="E420" i="6"/>
  <c r="E424" i="6"/>
  <c r="H419" i="6"/>
  <c r="H426" i="6"/>
  <c r="H389" i="6"/>
  <c r="H394" i="6"/>
  <c r="E394" i="6"/>
  <c r="H399" i="6"/>
  <c r="H410" i="6"/>
  <c r="H392" i="6"/>
  <c r="E408" i="6"/>
  <c r="E399" i="6"/>
  <c r="H398" i="6"/>
  <c r="H424" i="6"/>
  <c r="H407" i="6"/>
  <c r="H423" i="6"/>
  <c r="E386" i="6"/>
  <c r="H418" i="6"/>
  <c r="H390" i="6"/>
  <c r="E389" i="6"/>
  <c r="E412" i="6"/>
  <c r="E417" i="6"/>
  <c r="E410" i="6"/>
  <c r="E404" i="6"/>
  <c r="H402" i="6"/>
  <c r="H425" i="6"/>
  <c r="H411" i="6"/>
  <c r="H427" i="6"/>
  <c r="E395" i="6"/>
  <c r="E418" i="6"/>
  <c r="E393" i="6"/>
  <c r="E382" i="6"/>
  <c r="H396" i="6"/>
  <c r="H406" i="6"/>
  <c r="H412" i="6"/>
  <c r="H384" i="6"/>
  <c r="H403" i="6"/>
  <c r="H387" i="6"/>
  <c r="H339" i="6"/>
  <c r="I339" i="6" s="1"/>
  <c r="F121" i="6"/>
  <c r="G121" i="6" s="1"/>
  <c r="H121" i="6"/>
  <c r="E121" i="6"/>
  <c r="E364" i="6"/>
  <c r="H377" i="6"/>
  <c r="I377" i="6" s="1"/>
  <c r="H46" i="6"/>
  <c r="I46" i="6" s="1"/>
  <c r="H44" i="6"/>
  <c r="I44" i="6" s="1"/>
  <c r="E28" i="6"/>
  <c r="H60" i="6"/>
  <c r="I60" i="6" s="1"/>
  <c r="H21" i="6"/>
  <c r="I21" i="6" s="1"/>
  <c r="H69" i="6"/>
  <c r="I69" i="6" s="1"/>
  <c r="H101" i="6"/>
  <c r="I101" i="6" s="1"/>
  <c r="E233" i="6"/>
  <c r="E197" i="6"/>
  <c r="H66" i="6"/>
  <c r="I66" i="6" s="1"/>
  <c r="E135" i="6"/>
  <c r="E188" i="6"/>
  <c r="E150" i="6"/>
  <c r="E182" i="6"/>
  <c r="H273" i="6"/>
  <c r="I273" i="6" s="1"/>
  <c r="H147" i="6"/>
  <c r="I147" i="6" s="1"/>
  <c r="H179" i="6"/>
  <c r="I179" i="6" s="1"/>
  <c r="H287" i="6"/>
  <c r="I287" i="6" s="1"/>
  <c r="H182" i="6"/>
  <c r="I182" i="6" s="1"/>
  <c r="H210" i="6"/>
  <c r="I210" i="6" s="1"/>
  <c r="H242" i="6"/>
  <c r="I242" i="6" s="1"/>
  <c r="H278" i="6"/>
  <c r="I278" i="6" s="1"/>
  <c r="H228" i="6"/>
  <c r="I228" i="6" s="1"/>
  <c r="H252" i="6"/>
  <c r="I252" i="6" s="1"/>
  <c r="H215" i="6"/>
  <c r="I215" i="6" s="1"/>
  <c r="H279" i="6"/>
  <c r="I279" i="6" s="1"/>
  <c r="H301" i="6"/>
  <c r="I301" i="6" s="1"/>
  <c r="E331" i="6"/>
  <c r="H300" i="6"/>
  <c r="I300" i="6" s="1"/>
  <c r="H314" i="6"/>
  <c r="I314" i="6" s="1"/>
  <c r="E347" i="6"/>
  <c r="H344" i="6"/>
  <c r="I344" i="6" s="1"/>
  <c r="H353" i="6"/>
  <c r="I353" i="6" s="1"/>
  <c r="H361" i="6"/>
  <c r="I361" i="6" s="1"/>
  <c r="H381" i="6"/>
  <c r="I381" i="6" s="1"/>
  <c r="H85" i="6"/>
  <c r="I85" i="6" s="1"/>
  <c r="E176" i="6"/>
  <c r="H199" i="6"/>
  <c r="I199" i="6" s="1"/>
  <c r="E134" i="6"/>
  <c r="H225" i="6"/>
  <c r="I225" i="6" s="1"/>
  <c r="H191" i="6"/>
  <c r="I191" i="6" s="1"/>
  <c r="E257" i="6"/>
  <c r="H258" i="6"/>
  <c r="I258" i="6" s="1"/>
  <c r="H247" i="6"/>
  <c r="I247" i="6" s="1"/>
  <c r="E317" i="6"/>
  <c r="H349" i="6"/>
  <c r="I349" i="6" s="1"/>
  <c r="E363" i="6"/>
  <c r="H369" i="6"/>
  <c r="I369" i="6" s="1"/>
  <c r="H19" i="6"/>
  <c r="I19" i="6" s="1"/>
  <c r="H61" i="6"/>
  <c r="I61" i="6" s="1"/>
  <c r="H286" i="6"/>
  <c r="I286" i="6" s="1"/>
  <c r="E142" i="6"/>
  <c r="E205" i="6"/>
  <c r="E253" i="6"/>
  <c r="H234" i="6"/>
  <c r="I234" i="6" s="1"/>
  <c r="H303" i="6"/>
  <c r="I303" i="6" s="1"/>
  <c r="E299" i="6"/>
  <c r="E339" i="6"/>
  <c r="E131" i="6"/>
  <c r="E10" i="6"/>
  <c r="E42" i="6"/>
  <c r="E56" i="6"/>
  <c r="E20" i="6"/>
  <c r="E80" i="6"/>
  <c r="E38" i="6"/>
  <c r="E32" i="6"/>
  <c r="E71" i="6"/>
  <c r="E148" i="6"/>
  <c r="H37" i="6"/>
  <c r="I37" i="6" s="1"/>
  <c r="H77" i="6"/>
  <c r="I77" i="6" s="1"/>
  <c r="H109" i="6"/>
  <c r="I109" i="6" s="1"/>
  <c r="E144" i="6"/>
  <c r="E155" i="6"/>
  <c r="E252" i="6"/>
  <c r="H82" i="6"/>
  <c r="I82" i="6" s="1"/>
  <c r="E126" i="6"/>
  <c r="E158" i="6"/>
  <c r="E190" i="6"/>
  <c r="H139" i="6"/>
  <c r="I139" i="6" s="1"/>
  <c r="H171" i="6"/>
  <c r="I171" i="6" s="1"/>
  <c r="H134" i="6"/>
  <c r="I134" i="6" s="1"/>
  <c r="E212" i="6"/>
  <c r="H218" i="6"/>
  <c r="I218" i="6" s="1"/>
  <c r="H250" i="6"/>
  <c r="I250" i="6" s="1"/>
  <c r="H244" i="6"/>
  <c r="I244" i="6" s="1"/>
  <c r="H276" i="6"/>
  <c r="I276" i="6" s="1"/>
  <c r="H231" i="6"/>
  <c r="I231" i="6" s="1"/>
  <c r="H284" i="6"/>
  <c r="I284" i="6" s="1"/>
  <c r="E344" i="6"/>
  <c r="H316" i="6"/>
  <c r="I316" i="6" s="1"/>
  <c r="H330" i="6"/>
  <c r="I330" i="6" s="1"/>
  <c r="H336" i="6"/>
  <c r="I336" i="6" s="1"/>
  <c r="H360" i="6"/>
  <c r="I360" i="6" s="1"/>
  <c r="H356" i="6"/>
  <c r="I356" i="6" s="1"/>
  <c r="E362" i="6"/>
  <c r="H374" i="6"/>
  <c r="I374" i="6" s="1"/>
  <c r="H365" i="6"/>
  <c r="I365" i="6" s="1"/>
  <c r="E75" i="6"/>
  <c r="E132" i="6"/>
  <c r="H108" i="6"/>
  <c r="I108" i="6" s="1"/>
  <c r="E103" i="6"/>
  <c r="H53" i="6"/>
  <c r="I53" i="6" s="1"/>
  <c r="H117" i="6"/>
  <c r="I117" i="6" s="1"/>
  <c r="H265" i="6"/>
  <c r="I265" i="6" s="1"/>
  <c r="H98" i="6"/>
  <c r="I98" i="6" s="1"/>
  <c r="E143" i="6"/>
  <c r="E166" i="6"/>
  <c r="H163" i="6"/>
  <c r="I163" i="6" s="1"/>
  <c r="H150" i="6"/>
  <c r="I150" i="6" s="1"/>
  <c r="H226" i="6"/>
  <c r="I226" i="6" s="1"/>
  <c r="H268" i="6"/>
  <c r="I268" i="6" s="1"/>
  <c r="E325" i="6"/>
  <c r="E295" i="6"/>
  <c r="E341" i="6"/>
  <c r="E337" i="6"/>
  <c r="E378" i="6"/>
  <c r="E14" i="6"/>
  <c r="E63" i="6"/>
  <c r="E36" i="6"/>
  <c r="H164" i="6"/>
  <c r="I164" i="6" s="1"/>
  <c r="E48" i="6"/>
  <c r="H172" i="6"/>
  <c r="I172" i="6" s="1"/>
  <c r="H93" i="6"/>
  <c r="I93" i="6" s="1"/>
  <c r="H114" i="6"/>
  <c r="I114" i="6" s="1"/>
  <c r="H168" i="6"/>
  <c r="I168" i="6" s="1"/>
  <c r="E174" i="6"/>
  <c r="E248" i="6"/>
  <c r="H155" i="6"/>
  <c r="I155" i="6" s="1"/>
  <c r="H166" i="6"/>
  <c r="I166" i="6" s="1"/>
  <c r="H194" i="6"/>
  <c r="I194" i="6" s="1"/>
  <c r="H266" i="6"/>
  <c r="I266" i="6" s="1"/>
  <c r="H260" i="6"/>
  <c r="I260" i="6" s="1"/>
  <c r="H263" i="6"/>
  <c r="I263" i="6" s="1"/>
  <c r="E329" i="6"/>
  <c r="H298" i="6"/>
  <c r="I298" i="6" s="1"/>
  <c r="E379" i="6"/>
  <c r="H357" i="6"/>
  <c r="H354" i="6"/>
  <c r="E358" i="6"/>
  <c r="H370" i="6"/>
  <c r="E368" i="6"/>
  <c r="H343" i="6"/>
  <c r="E355" i="6"/>
  <c r="H342" i="6"/>
  <c r="H351" i="6"/>
  <c r="E345" i="6"/>
  <c r="H318" i="6"/>
  <c r="H302" i="6"/>
  <c r="E340" i="6"/>
  <c r="H320" i="6"/>
  <c r="H304" i="6"/>
  <c r="H341" i="6"/>
  <c r="H332" i="6"/>
  <c r="E307" i="6"/>
  <c r="H359" i="6"/>
  <c r="H333" i="6"/>
  <c r="E305" i="6"/>
  <c r="H327" i="6"/>
  <c r="E311" i="6"/>
  <c r="H295" i="6"/>
  <c r="H335" i="6"/>
  <c r="H294" i="6"/>
  <c r="H288" i="6"/>
  <c r="E309" i="6"/>
  <c r="H289" i="6"/>
  <c r="H267" i="6"/>
  <c r="H251" i="6"/>
  <c r="H235" i="6"/>
  <c r="H219" i="6"/>
  <c r="E319" i="6"/>
  <c r="H291" i="6"/>
  <c r="H232" i="6"/>
  <c r="H216" i="6"/>
  <c r="H282" i="6"/>
  <c r="E267" i="6"/>
  <c r="E259" i="6"/>
  <c r="E251" i="6"/>
  <c r="E243" i="6"/>
  <c r="E235" i="6"/>
  <c r="E227" i="6"/>
  <c r="E219" i="6"/>
  <c r="E211" i="6"/>
  <c r="H198" i="6"/>
  <c r="E260" i="6"/>
  <c r="E225" i="6"/>
  <c r="H186" i="6"/>
  <c r="H170" i="6"/>
  <c r="H154" i="6"/>
  <c r="H138" i="6"/>
  <c r="E256" i="6"/>
  <c r="E195" i="6"/>
  <c r="E277" i="6"/>
  <c r="H257" i="6"/>
  <c r="E229" i="6"/>
  <c r="E203" i="6"/>
  <c r="H185" i="6"/>
  <c r="H177" i="6"/>
  <c r="H169" i="6"/>
  <c r="H161" i="6"/>
  <c r="H153" i="6"/>
  <c r="H145" i="6"/>
  <c r="H137" i="6"/>
  <c r="H129" i="6"/>
  <c r="H205" i="6"/>
  <c r="E172" i="6"/>
  <c r="H152" i="6"/>
  <c r="H118" i="6"/>
  <c r="H102" i="6"/>
  <c r="H86" i="6"/>
  <c r="H70" i="6"/>
  <c r="H54" i="6"/>
  <c r="E281" i="6"/>
  <c r="E249" i="6"/>
  <c r="H204" i="6"/>
  <c r="H197" i="6"/>
  <c r="E196" i="6"/>
  <c r="E168" i="6"/>
  <c r="E136" i="6"/>
  <c r="H115" i="6"/>
  <c r="H107" i="6"/>
  <c r="H99" i="6"/>
  <c r="H91" i="6"/>
  <c r="H79" i="6"/>
  <c r="H71" i="6"/>
  <c r="H63" i="6"/>
  <c r="H55" i="6"/>
  <c r="H285" i="6"/>
  <c r="H233" i="6"/>
  <c r="E179" i="6"/>
  <c r="E147" i="6"/>
  <c r="E118" i="6"/>
  <c r="E110" i="6"/>
  <c r="E102" i="6"/>
  <c r="E94" i="6"/>
  <c r="E86" i="6"/>
  <c r="E78" i="6"/>
  <c r="E70" i="6"/>
  <c r="E62" i="6"/>
  <c r="E54" i="6"/>
  <c r="H41" i="6"/>
  <c r="H25" i="6"/>
  <c r="H9" i="6"/>
  <c r="H148" i="6"/>
  <c r="E84" i="6"/>
  <c r="E180" i="6"/>
  <c r="E112" i="6"/>
  <c r="H92" i="6"/>
  <c r="E64" i="6"/>
  <c r="E50" i="6"/>
  <c r="H140" i="6"/>
  <c r="E76" i="6"/>
  <c r="H156" i="6"/>
  <c r="H100" i="6"/>
  <c r="H84" i="6"/>
  <c r="E59" i="6"/>
  <c r="E43" i="6"/>
  <c r="H35" i="6"/>
  <c r="H20" i="6"/>
  <c r="E11" i="6"/>
  <c r="E15" i="6"/>
  <c r="F379" i="6"/>
  <c r="G379" i="6" s="1"/>
  <c r="F375" i="6"/>
  <c r="G375" i="6" s="1"/>
  <c r="F371" i="6"/>
  <c r="G371" i="6" s="1"/>
  <c r="F367" i="6"/>
  <c r="G367" i="6" s="1"/>
  <c r="F363" i="6"/>
  <c r="G363" i="6" s="1"/>
  <c r="F359" i="6"/>
  <c r="G359" i="6" s="1"/>
  <c r="E430" i="6"/>
  <c r="E381" i="6"/>
  <c r="F369" i="6"/>
  <c r="G369" i="6" s="1"/>
  <c r="F368" i="6"/>
  <c r="G368" i="6" s="1"/>
  <c r="F366" i="6"/>
  <c r="G366" i="6" s="1"/>
  <c r="E365" i="6"/>
  <c r="F355" i="6"/>
  <c r="G355" i="6" s="1"/>
  <c r="E354" i="6"/>
  <c r="F351" i="6"/>
  <c r="G351" i="6" s="1"/>
  <c r="F373" i="6"/>
  <c r="G373" i="6" s="1"/>
  <c r="F372" i="6"/>
  <c r="G372" i="6" s="1"/>
  <c r="F370" i="6"/>
  <c r="G370" i="6" s="1"/>
  <c r="E369" i="6"/>
  <c r="H362" i="6"/>
  <c r="F356" i="6"/>
  <c r="G356" i="6" s="1"/>
  <c r="F352" i="6"/>
  <c r="G352" i="6" s="1"/>
  <c r="F381" i="6"/>
  <c r="G381" i="6" s="1"/>
  <c r="F380" i="6"/>
  <c r="G380" i="6" s="1"/>
  <c r="F378" i="6"/>
  <c r="G378" i="6" s="1"/>
  <c r="E377" i="6"/>
  <c r="E376" i="6"/>
  <c r="E375" i="6"/>
  <c r="F365" i="6"/>
  <c r="G365" i="6" s="1"/>
  <c r="F364" i="6"/>
  <c r="G364" i="6" s="1"/>
  <c r="F362" i="6"/>
  <c r="G362" i="6" s="1"/>
  <c r="E361" i="6"/>
  <c r="E360" i="6"/>
  <c r="E359" i="6"/>
  <c r="E357" i="6"/>
  <c r="F354" i="6"/>
  <c r="G354" i="6" s="1"/>
  <c r="E353" i="6"/>
  <c r="F374" i="6"/>
  <c r="G374" i="6" s="1"/>
  <c r="F353" i="6"/>
  <c r="G353" i="6" s="1"/>
  <c r="F349" i="6"/>
  <c r="G349" i="6" s="1"/>
  <c r="F345" i="6"/>
  <c r="G345" i="6" s="1"/>
  <c r="F341" i="6"/>
  <c r="G341" i="6" s="1"/>
  <c r="F337" i="6"/>
  <c r="G337" i="6" s="1"/>
  <c r="H380" i="6"/>
  <c r="H379" i="6"/>
  <c r="F376" i="6"/>
  <c r="G376" i="6" s="1"/>
  <c r="E373" i="6"/>
  <c r="F361" i="6"/>
  <c r="G361" i="6" s="1"/>
  <c r="E356" i="6"/>
  <c r="F350" i="6"/>
  <c r="G350" i="6" s="1"/>
  <c r="F346" i="6"/>
  <c r="G346" i="6" s="1"/>
  <c r="F342" i="6"/>
  <c r="G342" i="6" s="1"/>
  <c r="F338" i="6"/>
  <c r="G338" i="6" s="1"/>
  <c r="F377" i="6"/>
  <c r="G377" i="6" s="1"/>
  <c r="E371" i="6"/>
  <c r="H366" i="6"/>
  <c r="H364" i="6"/>
  <c r="H363" i="6"/>
  <c r="F360" i="6"/>
  <c r="G360" i="6" s="1"/>
  <c r="F357" i="6"/>
  <c r="G357" i="6" s="1"/>
  <c r="F348" i="6"/>
  <c r="G348" i="6" s="1"/>
  <c r="F344" i="6"/>
  <c r="G344" i="6" s="1"/>
  <c r="F340" i="6"/>
  <c r="G340" i="6" s="1"/>
  <c r="F336" i="6"/>
  <c r="G336" i="6" s="1"/>
  <c r="F332" i="6"/>
  <c r="G332" i="6" s="1"/>
  <c r="F347" i="6"/>
  <c r="G347" i="6" s="1"/>
  <c r="E338" i="6"/>
  <c r="F328" i="6"/>
  <c r="G328" i="6" s="1"/>
  <c r="F324" i="6"/>
  <c r="G324" i="6" s="1"/>
  <c r="F320" i="6"/>
  <c r="G320" i="6" s="1"/>
  <c r="F316" i="6"/>
  <c r="G316" i="6" s="1"/>
  <c r="F312" i="6"/>
  <c r="G312" i="6" s="1"/>
  <c r="F308" i="6"/>
  <c r="G308" i="6" s="1"/>
  <c r="F304" i="6"/>
  <c r="G304" i="6" s="1"/>
  <c r="F300" i="6"/>
  <c r="G300" i="6" s="1"/>
  <c r="F296" i="6"/>
  <c r="G296" i="6" s="1"/>
  <c r="F358" i="6"/>
  <c r="G358" i="6" s="1"/>
  <c r="E346" i="6"/>
  <c r="F339" i="6"/>
  <c r="G339" i="6" s="1"/>
  <c r="F335" i="6"/>
  <c r="G335" i="6" s="1"/>
  <c r="E334" i="6"/>
  <c r="F330" i="6"/>
  <c r="G330" i="6" s="1"/>
  <c r="F326" i="6"/>
  <c r="G326" i="6" s="1"/>
  <c r="F322" i="6"/>
  <c r="G322" i="6" s="1"/>
  <c r="F318" i="6"/>
  <c r="G318" i="6" s="1"/>
  <c r="F314" i="6"/>
  <c r="G314" i="6" s="1"/>
  <c r="F310" i="6"/>
  <c r="G310" i="6" s="1"/>
  <c r="F306" i="6"/>
  <c r="G306" i="6" s="1"/>
  <c r="F302" i="6"/>
  <c r="G302" i="6" s="1"/>
  <c r="F298" i="6"/>
  <c r="G298" i="6" s="1"/>
  <c r="E372" i="6"/>
  <c r="F343" i="6"/>
  <c r="G343" i="6" s="1"/>
  <c r="E342" i="6"/>
  <c r="F333" i="6"/>
  <c r="G333" i="6" s="1"/>
  <c r="E330" i="6"/>
  <c r="F329" i="6"/>
  <c r="G329" i="6" s="1"/>
  <c r="E322" i="6"/>
  <c r="F321" i="6"/>
  <c r="G321" i="6" s="1"/>
  <c r="E314" i="6"/>
  <c r="F313" i="6"/>
  <c r="G313" i="6" s="1"/>
  <c r="E306" i="6"/>
  <c r="F305" i="6"/>
  <c r="G305" i="6" s="1"/>
  <c r="E298" i="6"/>
  <c r="H345" i="6"/>
  <c r="F334" i="6"/>
  <c r="G334" i="6" s="1"/>
  <c r="E328" i="6"/>
  <c r="F327" i="6"/>
  <c r="G327" i="6" s="1"/>
  <c r="E320" i="6"/>
  <c r="F319" i="6"/>
  <c r="G319" i="6" s="1"/>
  <c r="E312" i="6"/>
  <c r="F311" i="6"/>
  <c r="G311" i="6" s="1"/>
  <c r="E304" i="6"/>
  <c r="F303" i="6"/>
  <c r="G303" i="6" s="1"/>
  <c r="H355" i="6"/>
  <c r="E326" i="6"/>
  <c r="H323" i="6"/>
  <c r="H321" i="6"/>
  <c r="E310" i="6"/>
  <c r="H307" i="6"/>
  <c r="H305" i="6"/>
  <c r="E297" i="6"/>
  <c r="E296" i="6"/>
  <c r="E294" i="6"/>
  <c r="F325" i="6"/>
  <c r="G325" i="6" s="1"/>
  <c r="F323" i="6"/>
  <c r="G323" i="6" s="1"/>
  <c r="E316" i="6"/>
  <c r="F309" i="6"/>
  <c r="G309" i="6" s="1"/>
  <c r="F307" i="6"/>
  <c r="G307" i="6" s="1"/>
  <c r="E300" i="6"/>
  <c r="F292" i="6"/>
  <c r="G292" i="6" s="1"/>
  <c r="H337" i="6"/>
  <c r="F331" i="6"/>
  <c r="G331" i="6" s="1"/>
  <c r="E324" i="6"/>
  <c r="F317" i="6"/>
  <c r="G317" i="6" s="1"/>
  <c r="F315" i="6"/>
  <c r="G315" i="6" s="1"/>
  <c r="E308" i="6"/>
  <c r="F301" i="6"/>
  <c r="G301" i="6" s="1"/>
  <c r="F299" i="6"/>
  <c r="G299" i="6" s="1"/>
  <c r="F297" i="6"/>
  <c r="G297" i="6" s="1"/>
  <c r="F295" i="6"/>
  <c r="G295" i="6" s="1"/>
  <c r="F294" i="6"/>
  <c r="G294" i="6" s="1"/>
  <c r="F290" i="6"/>
  <c r="G290" i="6" s="1"/>
  <c r="F286" i="6"/>
  <c r="G286" i="6" s="1"/>
  <c r="H313" i="6"/>
  <c r="H299" i="6"/>
  <c r="F284" i="6"/>
  <c r="G284" i="6" s="1"/>
  <c r="F281" i="6"/>
  <c r="G281" i="6" s="1"/>
  <c r="F277" i="6"/>
  <c r="G277" i="6" s="1"/>
  <c r="F273" i="6"/>
  <c r="G273" i="6" s="1"/>
  <c r="F269" i="6"/>
  <c r="G269" i="6" s="1"/>
  <c r="F265" i="6"/>
  <c r="G265" i="6" s="1"/>
  <c r="F261" i="6"/>
  <c r="G261" i="6" s="1"/>
  <c r="F257" i="6"/>
  <c r="G257" i="6" s="1"/>
  <c r="F253" i="6"/>
  <c r="G253" i="6" s="1"/>
  <c r="F249" i="6"/>
  <c r="G249" i="6" s="1"/>
  <c r="F245" i="6"/>
  <c r="G245" i="6" s="1"/>
  <c r="F241" i="6"/>
  <c r="G241" i="6" s="1"/>
  <c r="E240" i="6"/>
  <c r="F237" i="6"/>
  <c r="G237" i="6" s="1"/>
  <c r="E236" i="6"/>
  <c r="F233" i="6"/>
  <c r="G233" i="6" s="1"/>
  <c r="E232" i="6"/>
  <c r="F229" i="6"/>
  <c r="G229" i="6" s="1"/>
  <c r="E228" i="6"/>
  <c r="F225" i="6"/>
  <c r="G225" i="6" s="1"/>
  <c r="E224" i="6"/>
  <c r="F221" i="6"/>
  <c r="G221" i="6" s="1"/>
  <c r="E220" i="6"/>
  <c r="F217" i="6"/>
  <c r="G217" i="6" s="1"/>
  <c r="E216" i="6"/>
  <c r="F213" i="6"/>
  <c r="G213" i="6" s="1"/>
  <c r="H329" i="6"/>
  <c r="H315" i="6"/>
  <c r="F288" i="6"/>
  <c r="G288" i="6" s="1"/>
  <c r="F287" i="6"/>
  <c r="G287" i="6" s="1"/>
  <c r="F285" i="6"/>
  <c r="G285" i="6" s="1"/>
  <c r="E284" i="6"/>
  <c r="F282" i="6"/>
  <c r="G282" i="6" s="1"/>
  <c r="F278" i="6"/>
  <c r="G278" i="6" s="1"/>
  <c r="F274" i="6"/>
  <c r="G274" i="6" s="1"/>
  <c r="F270" i="6"/>
  <c r="G270" i="6" s="1"/>
  <c r="F266" i="6"/>
  <c r="G266" i="6" s="1"/>
  <c r="F262" i="6"/>
  <c r="G262" i="6" s="1"/>
  <c r="F258" i="6"/>
  <c r="G258" i="6" s="1"/>
  <c r="F254" i="6"/>
  <c r="G254" i="6" s="1"/>
  <c r="F250" i="6"/>
  <c r="G250" i="6" s="1"/>
  <c r="F246" i="6"/>
  <c r="G246" i="6" s="1"/>
  <c r="F242" i="6"/>
  <c r="G242" i="6" s="1"/>
  <c r="F238" i="6"/>
  <c r="G238" i="6" s="1"/>
  <c r="F234" i="6"/>
  <c r="G234" i="6" s="1"/>
  <c r="F230" i="6"/>
  <c r="G230" i="6" s="1"/>
  <c r="F226" i="6"/>
  <c r="G226" i="6" s="1"/>
  <c r="F222" i="6"/>
  <c r="G222" i="6" s="1"/>
  <c r="F218" i="6"/>
  <c r="G218" i="6" s="1"/>
  <c r="F214" i="6"/>
  <c r="G214" i="6" s="1"/>
  <c r="E318" i="6"/>
  <c r="F293" i="6"/>
  <c r="G293" i="6" s="1"/>
  <c r="E290" i="6"/>
  <c r="E283" i="6"/>
  <c r="F280" i="6"/>
  <c r="G280" i="6" s="1"/>
  <c r="E279" i="6"/>
  <c r="F276" i="6"/>
  <c r="G276" i="6" s="1"/>
  <c r="E275" i="6"/>
  <c r="F272" i="6"/>
  <c r="G272" i="6" s="1"/>
  <c r="E271" i="6"/>
  <c r="F268" i="6"/>
  <c r="G268" i="6" s="1"/>
  <c r="F264" i="6"/>
  <c r="G264" i="6" s="1"/>
  <c r="F260" i="6"/>
  <c r="G260" i="6" s="1"/>
  <c r="F256" i="6"/>
  <c r="G256" i="6" s="1"/>
  <c r="F252" i="6"/>
  <c r="G252" i="6" s="1"/>
  <c r="F248" i="6"/>
  <c r="G248" i="6" s="1"/>
  <c r="F244" i="6"/>
  <c r="G244" i="6" s="1"/>
  <c r="F240" i="6"/>
  <c r="G240" i="6" s="1"/>
  <c r="F236" i="6"/>
  <c r="G236" i="6" s="1"/>
  <c r="F232" i="6"/>
  <c r="G232" i="6" s="1"/>
  <c r="F228" i="6"/>
  <c r="G228" i="6" s="1"/>
  <c r="F224" i="6"/>
  <c r="G224" i="6" s="1"/>
  <c r="F220" i="6"/>
  <c r="G220" i="6" s="1"/>
  <c r="F216" i="6"/>
  <c r="G216" i="6" s="1"/>
  <c r="F212" i="6"/>
  <c r="G212" i="6" s="1"/>
  <c r="F208" i="6"/>
  <c r="G208" i="6" s="1"/>
  <c r="F204" i="6"/>
  <c r="G204" i="6" s="1"/>
  <c r="F200" i="6"/>
  <c r="G200" i="6" s="1"/>
  <c r="F196" i="6"/>
  <c r="G196" i="6" s="1"/>
  <c r="E302" i="6"/>
  <c r="E287" i="6"/>
  <c r="E282" i="6"/>
  <c r="F275" i="6"/>
  <c r="G275" i="6" s="1"/>
  <c r="H269" i="6"/>
  <c r="E266" i="6"/>
  <c r="F259" i="6"/>
  <c r="G259" i="6" s="1"/>
  <c r="H253" i="6"/>
  <c r="E250" i="6"/>
  <c r="F243" i="6"/>
  <c r="G243" i="6" s="1"/>
  <c r="H237" i="6"/>
  <c r="E234" i="6"/>
  <c r="F227" i="6"/>
  <c r="G227" i="6" s="1"/>
  <c r="H221" i="6"/>
  <c r="E218" i="6"/>
  <c r="F211" i="6"/>
  <c r="G211" i="6" s="1"/>
  <c r="E210" i="6"/>
  <c r="E209" i="6"/>
  <c r="E208" i="6"/>
  <c r="H203" i="6"/>
  <c r="H201" i="6"/>
  <c r="H200" i="6"/>
  <c r="F198" i="6"/>
  <c r="G198" i="6" s="1"/>
  <c r="F197" i="6"/>
  <c r="G197" i="6" s="1"/>
  <c r="F195" i="6"/>
  <c r="G195" i="6" s="1"/>
  <c r="E194" i="6"/>
  <c r="E193" i="6"/>
  <c r="F192" i="6"/>
  <c r="G192" i="6" s="1"/>
  <c r="E191" i="6"/>
  <c r="F188" i="6"/>
  <c r="G188" i="6" s="1"/>
  <c r="E187" i="6"/>
  <c r="F184" i="6"/>
  <c r="G184" i="6" s="1"/>
  <c r="E183" i="6"/>
  <c r="F180" i="6"/>
  <c r="G180" i="6" s="1"/>
  <c r="F176" i="6"/>
  <c r="G176" i="6" s="1"/>
  <c r="F172" i="6"/>
  <c r="G172" i="6" s="1"/>
  <c r="F168" i="6"/>
  <c r="G168" i="6" s="1"/>
  <c r="F164" i="6"/>
  <c r="G164" i="6" s="1"/>
  <c r="F160" i="6"/>
  <c r="G160" i="6" s="1"/>
  <c r="F156" i="6"/>
  <c r="G156" i="6" s="1"/>
  <c r="F152" i="6"/>
  <c r="G152" i="6" s="1"/>
  <c r="F148" i="6"/>
  <c r="G148" i="6" s="1"/>
  <c r="F144" i="6"/>
  <c r="G144" i="6" s="1"/>
  <c r="F140" i="6"/>
  <c r="G140" i="6" s="1"/>
  <c r="F136" i="6"/>
  <c r="G136" i="6" s="1"/>
  <c r="F132" i="6"/>
  <c r="G132" i="6" s="1"/>
  <c r="F128" i="6"/>
  <c r="G128" i="6" s="1"/>
  <c r="E292" i="6"/>
  <c r="F291" i="6"/>
  <c r="G291" i="6" s="1"/>
  <c r="E286" i="6"/>
  <c r="E278" i="6"/>
  <c r="F271" i="6"/>
  <c r="G271" i="6" s="1"/>
  <c r="E262" i="6"/>
  <c r="F255" i="6"/>
  <c r="G255" i="6" s="1"/>
  <c r="E246" i="6"/>
  <c r="F239" i="6"/>
  <c r="G239" i="6" s="1"/>
  <c r="E230" i="6"/>
  <c r="F223" i="6"/>
  <c r="G223" i="6" s="1"/>
  <c r="E214" i="6"/>
  <c r="F202" i="6"/>
  <c r="G202" i="6" s="1"/>
  <c r="F201" i="6"/>
  <c r="G201" i="6" s="1"/>
  <c r="F199" i="6"/>
  <c r="G199" i="6" s="1"/>
  <c r="E198" i="6"/>
  <c r="F189" i="6"/>
  <c r="G189" i="6" s="1"/>
  <c r="F185" i="6"/>
  <c r="G185" i="6" s="1"/>
  <c r="F181" i="6"/>
  <c r="G181" i="6" s="1"/>
  <c r="F177" i="6"/>
  <c r="G177" i="6" s="1"/>
  <c r="F173" i="6"/>
  <c r="G173" i="6" s="1"/>
  <c r="F169" i="6"/>
  <c r="G169" i="6" s="1"/>
  <c r="F165" i="6"/>
  <c r="G165" i="6" s="1"/>
  <c r="F161" i="6"/>
  <c r="G161" i="6" s="1"/>
  <c r="F157" i="6"/>
  <c r="G157" i="6" s="1"/>
  <c r="F153" i="6"/>
  <c r="G153" i="6" s="1"/>
  <c r="F149" i="6"/>
  <c r="G149" i="6" s="1"/>
  <c r="F145" i="6"/>
  <c r="G145" i="6" s="1"/>
  <c r="F141" i="6"/>
  <c r="G141" i="6" s="1"/>
  <c r="F137" i="6"/>
  <c r="G137" i="6" s="1"/>
  <c r="E288" i="6"/>
  <c r="F279" i="6"/>
  <c r="G279" i="6" s="1"/>
  <c r="E270" i="6"/>
  <c r="F263" i="6"/>
  <c r="G263" i="6" s="1"/>
  <c r="E254" i="6"/>
  <c r="F247" i="6"/>
  <c r="G247" i="6" s="1"/>
  <c r="E238" i="6"/>
  <c r="F231" i="6"/>
  <c r="G231" i="6" s="1"/>
  <c r="E222" i="6"/>
  <c r="F215" i="6"/>
  <c r="G215" i="6" s="1"/>
  <c r="F210" i="6"/>
  <c r="G210" i="6" s="1"/>
  <c r="F209" i="6"/>
  <c r="G209" i="6" s="1"/>
  <c r="F207" i="6"/>
  <c r="G207" i="6" s="1"/>
  <c r="E206" i="6"/>
  <c r="F194" i="6"/>
  <c r="G194" i="6" s="1"/>
  <c r="F193" i="6"/>
  <c r="G193" i="6" s="1"/>
  <c r="F191" i="6"/>
  <c r="G191" i="6" s="1"/>
  <c r="F187" i="6"/>
  <c r="G187" i="6" s="1"/>
  <c r="F183" i="6"/>
  <c r="G183" i="6" s="1"/>
  <c r="F179" i="6"/>
  <c r="G179" i="6" s="1"/>
  <c r="F175" i="6"/>
  <c r="G175" i="6" s="1"/>
  <c r="F171" i="6"/>
  <c r="G171" i="6" s="1"/>
  <c r="F167" i="6"/>
  <c r="G167" i="6" s="1"/>
  <c r="F163" i="6"/>
  <c r="G163" i="6" s="1"/>
  <c r="F159" i="6"/>
  <c r="G159" i="6" s="1"/>
  <c r="F155" i="6"/>
  <c r="G155" i="6" s="1"/>
  <c r="F151" i="6"/>
  <c r="G151" i="6" s="1"/>
  <c r="F147" i="6"/>
  <c r="G147" i="6" s="1"/>
  <c r="F143" i="6"/>
  <c r="G143" i="6" s="1"/>
  <c r="F139" i="6"/>
  <c r="G139" i="6" s="1"/>
  <c r="F135" i="6"/>
  <c r="G135" i="6" s="1"/>
  <c r="F131" i="6"/>
  <c r="G131" i="6" s="1"/>
  <c r="F127" i="6"/>
  <c r="G127" i="6" s="1"/>
  <c r="F124" i="6"/>
  <c r="G124" i="6" s="1"/>
  <c r="E258" i="6"/>
  <c r="E226" i="6"/>
  <c r="H209" i="6"/>
  <c r="E200" i="6"/>
  <c r="F190" i="6"/>
  <c r="G190" i="6" s="1"/>
  <c r="E181" i="6"/>
  <c r="F174" i="6"/>
  <c r="G174" i="6" s="1"/>
  <c r="E165" i="6"/>
  <c r="F158" i="6"/>
  <c r="G158" i="6" s="1"/>
  <c r="E149" i="6"/>
  <c r="F142" i="6"/>
  <c r="G142" i="6" s="1"/>
  <c r="E133" i="6"/>
  <c r="H125" i="6"/>
  <c r="H124" i="6"/>
  <c r="E123" i="6"/>
  <c r="E119" i="6"/>
  <c r="F116" i="6"/>
  <c r="G116" i="6" s="1"/>
  <c r="E115" i="6"/>
  <c r="F112" i="6"/>
  <c r="G112" i="6" s="1"/>
  <c r="F108" i="6"/>
  <c r="G108" i="6" s="1"/>
  <c r="F104" i="6"/>
  <c r="G104" i="6" s="1"/>
  <c r="F100" i="6"/>
  <c r="G100" i="6" s="1"/>
  <c r="F96" i="6"/>
  <c r="G96" i="6" s="1"/>
  <c r="F92" i="6"/>
  <c r="G92" i="6" s="1"/>
  <c r="F88" i="6"/>
  <c r="G88" i="6" s="1"/>
  <c r="F84" i="6"/>
  <c r="G84" i="6" s="1"/>
  <c r="E83" i="6"/>
  <c r="F80" i="6"/>
  <c r="G80" i="6" s="1"/>
  <c r="E79" i="6"/>
  <c r="F76" i="6"/>
  <c r="G76" i="6" s="1"/>
  <c r="F72" i="6"/>
  <c r="G72" i="6" s="1"/>
  <c r="F68" i="6"/>
  <c r="G68" i="6" s="1"/>
  <c r="F64" i="6"/>
  <c r="G64" i="6" s="1"/>
  <c r="F60" i="6"/>
  <c r="G60" i="6" s="1"/>
  <c r="F56" i="6"/>
  <c r="G56" i="6" s="1"/>
  <c r="H277" i="6"/>
  <c r="F267" i="6"/>
  <c r="G267" i="6" s="1"/>
  <c r="H245" i="6"/>
  <c r="F235" i="6"/>
  <c r="G235" i="6" s="1"/>
  <c r="H213" i="6"/>
  <c r="H208" i="6"/>
  <c r="F203" i="6"/>
  <c r="G203" i="6" s="1"/>
  <c r="H195" i="6"/>
  <c r="F186" i="6"/>
  <c r="G186" i="6" s="1"/>
  <c r="E177" i="6"/>
  <c r="F170" i="6"/>
  <c r="G170" i="6" s="1"/>
  <c r="E161" i="6"/>
  <c r="F154" i="6"/>
  <c r="G154" i="6" s="1"/>
  <c r="E145" i="6"/>
  <c r="F138" i="6"/>
  <c r="G138" i="6" s="1"/>
  <c r="F130" i="6"/>
  <c r="G130" i="6" s="1"/>
  <c r="F129" i="6"/>
  <c r="G129" i="6" s="1"/>
  <c r="F125" i="6"/>
  <c r="G125" i="6" s="1"/>
  <c r="F120" i="6"/>
  <c r="G120" i="6" s="1"/>
  <c r="F117" i="6"/>
  <c r="G117" i="6" s="1"/>
  <c r="F113" i="6"/>
  <c r="G113" i="6" s="1"/>
  <c r="F109" i="6"/>
  <c r="G109" i="6" s="1"/>
  <c r="F105" i="6"/>
  <c r="G105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289" i="6"/>
  <c r="G289" i="6" s="1"/>
  <c r="F283" i="6"/>
  <c r="G283" i="6" s="1"/>
  <c r="H261" i="6"/>
  <c r="F251" i="6"/>
  <c r="G251" i="6" s="1"/>
  <c r="H229" i="6"/>
  <c r="F219" i="6"/>
  <c r="G219" i="6" s="1"/>
  <c r="F205" i="6"/>
  <c r="G205" i="6" s="1"/>
  <c r="E201" i="6"/>
  <c r="E185" i="6"/>
  <c r="F178" i="6"/>
  <c r="G178" i="6" s="1"/>
  <c r="E169" i="6"/>
  <c r="F162" i="6"/>
  <c r="G162" i="6" s="1"/>
  <c r="E153" i="6"/>
  <c r="F146" i="6"/>
  <c r="G146" i="6" s="1"/>
  <c r="E137" i="6"/>
  <c r="F134" i="6"/>
  <c r="G134" i="6" s="1"/>
  <c r="F133" i="6"/>
  <c r="G133" i="6" s="1"/>
  <c r="F126" i="6"/>
  <c r="G126" i="6" s="1"/>
  <c r="F123" i="6"/>
  <c r="G123" i="6" s="1"/>
  <c r="F119" i="6"/>
  <c r="G119" i="6" s="1"/>
  <c r="F115" i="6"/>
  <c r="G115" i="6" s="1"/>
  <c r="F111" i="6"/>
  <c r="G111" i="6" s="1"/>
  <c r="F107" i="6"/>
  <c r="G107" i="6" s="1"/>
  <c r="F103" i="6"/>
  <c r="G103" i="6" s="1"/>
  <c r="F99" i="6"/>
  <c r="G99" i="6" s="1"/>
  <c r="F95" i="6"/>
  <c r="G95" i="6" s="1"/>
  <c r="F91" i="6"/>
  <c r="G91" i="6" s="1"/>
  <c r="F87" i="6"/>
  <c r="G87" i="6" s="1"/>
  <c r="F83" i="6"/>
  <c r="G83" i="6" s="1"/>
  <c r="F79" i="6"/>
  <c r="G79" i="6" s="1"/>
  <c r="F75" i="6"/>
  <c r="G75" i="6" s="1"/>
  <c r="F71" i="6"/>
  <c r="G71" i="6" s="1"/>
  <c r="F67" i="6"/>
  <c r="G67" i="6" s="1"/>
  <c r="F63" i="6"/>
  <c r="G63" i="6" s="1"/>
  <c r="F59" i="6"/>
  <c r="G59" i="6" s="1"/>
  <c r="F55" i="6"/>
  <c r="G55" i="6" s="1"/>
  <c r="F51" i="6"/>
  <c r="G51" i="6" s="1"/>
  <c r="F47" i="6"/>
  <c r="G47" i="6" s="1"/>
  <c r="F43" i="6"/>
  <c r="G43" i="6" s="1"/>
  <c r="F39" i="6"/>
  <c r="G39" i="6" s="1"/>
  <c r="F35" i="6"/>
  <c r="G35" i="6" s="1"/>
  <c r="F31" i="6"/>
  <c r="G31" i="6" s="1"/>
  <c r="F27" i="6"/>
  <c r="G27" i="6" s="1"/>
  <c r="F23" i="6"/>
  <c r="G23" i="6" s="1"/>
  <c r="F19" i="6"/>
  <c r="G19" i="6" s="1"/>
  <c r="F15" i="6"/>
  <c r="G15" i="6" s="1"/>
  <c r="F11" i="6"/>
  <c r="G11" i="6" s="1"/>
  <c r="F7" i="6"/>
  <c r="G7" i="6" s="1"/>
  <c r="E242" i="6"/>
  <c r="F206" i="6"/>
  <c r="G206" i="6" s="1"/>
  <c r="E202" i="6"/>
  <c r="H193" i="6"/>
  <c r="E189" i="6"/>
  <c r="F182" i="6"/>
  <c r="G182" i="6" s="1"/>
  <c r="H144" i="6"/>
  <c r="E129" i="6"/>
  <c r="H128" i="6"/>
  <c r="H127" i="6"/>
  <c r="E125" i="6"/>
  <c r="F118" i="6"/>
  <c r="G118" i="6" s="1"/>
  <c r="H112" i="6"/>
  <c r="E109" i="6"/>
  <c r="F102" i="6"/>
  <c r="G102" i="6" s="1"/>
  <c r="H96" i="6"/>
  <c r="E93" i="6"/>
  <c r="F86" i="6"/>
  <c r="G86" i="6" s="1"/>
  <c r="H80" i="6"/>
  <c r="E77" i="6"/>
  <c r="F70" i="6"/>
  <c r="G70" i="6" s="1"/>
  <c r="H64" i="6"/>
  <c r="E61" i="6"/>
  <c r="F54" i="6"/>
  <c r="G54" i="6" s="1"/>
  <c r="F52" i="6"/>
  <c r="G52" i="6" s="1"/>
  <c r="F50" i="6"/>
  <c r="G50" i="6" s="1"/>
  <c r="E49" i="6"/>
  <c r="H42" i="6"/>
  <c r="H40" i="6"/>
  <c r="H39" i="6"/>
  <c r="F37" i="6"/>
  <c r="G37" i="6" s="1"/>
  <c r="F36" i="6"/>
  <c r="G36" i="6" s="1"/>
  <c r="F34" i="6"/>
  <c r="G34" i="6" s="1"/>
  <c r="E33" i="6"/>
  <c r="H23" i="6"/>
  <c r="H7" i="6"/>
  <c r="H12" i="6"/>
  <c r="H11" i="6"/>
  <c r="F9" i="6"/>
  <c r="G9" i="6" s="1"/>
  <c r="H331" i="6"/>
  <c r="E157" i="6"/>
  <c r="F150" i="6"/>
  <c r="G150" i="6" s="1"/>
  <c r="F110" i="6"/>
  <c r="G110" i="6" s="1"/>
  <c r="F94" i="6"/>
  <c r="G94" i="6" s="1"/>
  <c r="F62" i="6"/>
  <c r="G62" i="6" s="1"/>
  <c r="H50" i="6"/>
  <c r="F42" i="6"/>
  <c r="G42" i="6" s="1"/>
  <c r="E41" i="6"/>
  <c r="E40" i="6"/>
  <c r="E39" i="6"/>
  <c r="H34" i="6"/>
  <c r="H160" i="6"/>
  <c r="E141" i="6"/>
  <c r="E124" i="6"/>
  <c r="E120" i="6"/>
  <c r="F114" i="6"/>
  <c r="G114" i="6" s="1"/>
  <c r="E105" i="6"/>
  <c r="F98" i="6"/>
  <c r="G98" i="6" s="1"/>
  <c r="E89" i="6"/>
  <c r="F82" i="6"/>
  <c r="G82" i="6" s="1"/>
  <c r="E73" i="6"/>
  <c r="F66" i="6"/>
  <c r="G66" i="6" s="1"/>
  <c r="E57" i="6"/>
  <c r="F41" i="6"/>
  <c r="G41" i="6" s="1"/>
  <c r="F40" i="6"/>
  <c r="G40" i="6" s="1"/>
  <c r="F38" i="6"/>
  <c r="G38" i="6" s="1"/>
  <c r="E37" i="6"/>
  <c r="H30" i="6"/>
  <c r="H28" i="6"/>
  <c r="H27" i="6"/>
  <c r="F25" i="6"/>
  <c r="G25" i="6" s="1"/>
  <c r="F24" i="6"/>
  <c r="G24" i="6" s="1"/>
  <c r="F22" i="6"/>
  <c r="G22" i="6" s="1"/>
  <c r="E21" i="6"/>
  <c r="H14" i="6"/>
  <c r="F8" i="6"/>
  <c r="G8" i="6" s="1"/>
  <c r="H88" i="6"/>
  <c r="F78" i="6"/>
  <c r="G78" i="6" s="1"/>
  <c r="H48" i="6"/>
  <c r="H31" i="6"/>
  <c r="F28" i="6"/>
  <c r="G28" i="6" s="1"/>
  <c r="F26" i="6"/>
  <c r="G26" i="6" s="1"/>
  <c r="E25" i="6"/>
  <c r="E24" i="6"/>
  <c r="E23" i="6"/>
  <c r="H18" i="6"/>
  <c r="H16" i="6"/>
  <c r="F10" i="6"/>
  <c r="G10" i="6" s="1"/>
  <c r="E9" i="6"/>
  <c r="E8" i="6"/>
  <c r="E7" i="6"/>
  <c r="E274" i="6"/>
  <c r="H192" i="6"/>
  <c r="E173" i="6"/>
  <c r="F166" i="6"/>
  <c r="G166" i="6" s="1"/>
  <c r="H135" i="6"/>
  <c r="F122" i="6"/>
  <c r="G122" i="6" s="1"/>
  <c r="H116" i="6"/>
  <c r="E113" i="6"/>
  <c r="F106" i="6"/>
  <c r="G106" i="6" s="1"/>
  <c r="E97" i="6"/>
  <c r="F90" i="6"/>
  <c r="G90" i="6" s="1"/>
  <c r="E81" i="6"/>
  <c r="F74" i="6"/>
  <c r="G74" i="6" s="1"/>
  <c r="E65" i="6"/>
  <c r="F58" i="6"/>
  <c r="G58" i="6" s="1"/>
  <c r="E53" i="6"/>
  <c r="F49" i="6"/>
  <c r="G49" i="6" s="1"/>
  <c r="F48" i="6"/>
  <c r="G48" i="6" s="1"/>
  <c r="F46" i="6"/>
  <c r="G46" i="6" s="1"/>
  <c r="E45" i="6"/>
  <c r="F33" i="6"/>
  <c r="G33" i="6" s="1"/>
  <c r="F32" i="6"/>
  <c r="G32" i="6" s="1"/>
  <c r="F30" i="6"/>
  <c r="G30" i="6" s="1"/>
  <c r="E29" i="6"/>
  <c r="F17" i="6"/>
  <c r="G17" i="6" s="1"/>
  <c r="F16" i="6"/>
  <c r="G16" i="6" s="1"/>
  <c r="F14" i="6"/>
  <c r="G14" i="6" s="1"/>
  <c r="E13" i="6"/>
  <c r="H26" i="6"/>
  <c r="H24" i="6"/>
  <c r="F21" i="6"/>
  <c r="G21" i="6" s="1"/>
  <c r="F20" i="6"/>
  <c r="G20" i="6" s="1"/>
  <c r="F18" i="6"/>
  <c r="G18" i="6" s="1"/>
  <c r="E17" i="6"/>
  <c r="H10" i="6"/>
  <c r="H8" i="6"/>
  <c r="H176" i="6"/>
  <c r="E117" i="6"/>
  <c r="H104" i="6"/>
  <c r="E101" i="6"/>
  <c r="E85" i="6"/>
  <c r="H72" i="6"/>
  <c r="E69" i="6"/>
  <c r="H56" i="6"/>
  <c r="H47" i="6"/>
  <c r="F45" i="6"/>
  <c r="G45" i="6" s="1"/>
  <c r="F44" i="6"/>
  <c r="G44" i="6" s="1"/>
  <c r="H32" i="6"/>
  <c r="F29" i="6"/>
  <c r="G29" i="6" s="1"/>
  <c r="H15" i="6"/>
  <c r="F13" i="6"/>
  <c r="G13" i="6" s="1"/>
  <c r="F12" i="6"/>
  <c r="G12" i="6" s="1"/>
  <c r="H350" i="6"/>
  <c r="H375" i="6"/>
  <c r="E370" i="6"/>
  <c r="H367" i="6"/>
  <c r="H378" i="6"/>
  <c r="H346" i="6"/>
  <c r="H338" i="6"/>
  <c r="E351" i="6"/>
  <c r="H326" i="6"/>
  <c r="H310" i="6"/>
  <c r="H328" i="6"/>
  <c r="H312" i="6"/>
  <c r="E350" i="6"/>
  <c r="E332" i="6"/>
  <c r="E323" i="6"/>
  <c r="E333" i="6"/>
  <c r="E321" i="6"/>
  <c r="E352" i="6"/>
  <c r="E349" i="6"/>
  <c r="E327" i="6"/>
  <c r="H311" i="6"/>
  <c r="H293" i="6"/>
  <c r="H297" i="6"/>
  <c r="E293" i="6"/>
  <c r="H309" i="6"/>
  <c r="H290" i="6"/>
  <c r="H275" i="6"/>
  <c r="H259" i="6"/>
  <c r="H243" i="6"/>
  <c r="H227" i="6"/>
  <c r="H211" i="6"/>
  <c r="H319" i="6"/>
  <c r="H240" i="6"/>
  <c r="H224" i="6"/>
  <c r="H212" i="6"/>
  <c r="E291" i="6"/>
  <c r="H274" i="6"/>
  <c r="E263" i="6"/>
  <c r="E255" i="6"/>
  <c r="E247" i="6"/>
  <c r="E239" i="6"/>
  <c r="E231" i="6"/>
  <c r="E223" i="6"/>
  <c r="E215" i="6"/>
  <c r="H206" i="6"/>
  <c r="E276" i="6"/>
  <c r="E244" i="6"/>
  <c r="E207" i="6"/>
  <c r="H178" i="6"/>
  <c r="H162" i="6"/>
  <c r="H146" i="6"/>
  <c r="H130" i="6"/>
  <c r="E272" i="6"/>
  <c r="E237" i="6"/>
  <c r="H187" i="6"/>
  <c r="H283" i="6"/>
  <c r="E264" i="6"/>
  <c r="E245" i="6"/>
  <c r="E213" i="6"/>
  <c r="H189" i="6"/>
  <c r="H181" i="6"/>
  <c r="H173" i="6"/>
  <c r="H165" i="6"/>
  <c r="H157" i="6"/>
  <c r="H149" i="6"/>
  <c r="H141" i="6"/>
  <c r="H133" i="6"/>
  <c r="H184" i="6"/>
  <c r="E159" i="6"/>
  <c r="E140" i="6"/>
  <c r="E127" i="6"/>
  <c r="H110" i="6"/>
  <c r="H94" i="6"/>
  <c r="H78" i="6"/>
  <c r="H62" i="6"/>
  <c r="H217" i="6"/>
  <c r="E184" i="6"/>
  <c r="E152" i="6"/>
  <c r="H123" i="6"/>
  <c r="H111" i="6"/>
  <c r="H103" i="6"/>
  <c r="H95" i="6"/>
  <c r="H87" i="6"/>
  <c r="H75" i="6"/>
  <c r="H67" i="6"/>
  <c r="H59" i="6"/>
  <c r="E285" i="6"/>
  <c r="E265" i="6"/>
  <c r="E192" i="6"/>
  <c r="E163" i="6"/>
  <c r="E122" i="6"/>
  <c r="E114" i="6"/>
  <c r="E106" i="6"/>
  <c r="E98" i="6"/>
  <c r="E90" i="6"/>
  <c r="E82" i="6"/>
  <c r="E74" i="6"/>
  <c r="E66" i="6"/>
  <c r="E58" i="6"/>
  <c r="H49" i="6"/>
  <c r="H33" i="6"/>
  <c r="H17" i="6"/>
  <c r="E151" i="6"/>
  <c r="E100" i="6"/>
  <c r="E68" i="6"/>
  <c r="E47" i="6"/>
  <c r="E31" i="6"/>
  <c r="H188" i="6"/>
  <c r="E164" i="6"/>
  <c r="E99" i="6"/>
  <c r="H76" i="6"/>
  <c r="E52" i="6"/>
  <c r="E35" i="6"/>
  <c r="E19" i="6"/>
  <c r="E111" i="6"/>
  <c r="E60" i="6"/>
  <c r="H132" i="6"/>
  <c r="E107" i="6"/>
  <c r="E91" i="6"/>
  <c r="E72" i="6"/>
  <c r="H52" i="6"/>
  <c r="E44" i="6"/>
  <c r="H38" i="6"/>
  <c r="E27" i="6"/>
  <c r="H207" i="6"/>
  <c r="E108" i="6"/>
  <c r="H43" i="6"/>
  <c r="H373" i="6"/>
  <c r="E380" i="6"/>
  <c r="H358" i="6"/>
  <c r="E366" i="6"/>
  <c r="E374" i="6"/>
  <c r="H371" i="6"/>
  <c r="H368" i="6"/>
  <c r="E367" i="6"/>
  <c r="H347" i="6"/>
  <c r="H348" i="6"/>
  <c r="H340" i="6"/>
  <c r="H372" i="6"/>
  <c r="E343" i="6"/>
  <c r="H334" i="6"/>
  <c r="E348" i="6"/>
  <c r="H322" i="6"/>
  <c r="H306" i="6"/>
  <c r="H324" i="6"/>
  <c r="H308" i="6"/>
  <c r="E315" i="6"/>
  <c r="H376" i="6"/>
  <c r="E313" i="6"/>
  <c r="H352" i="6"/>
  <c r="H317" i="6"/>
  <c r="E301" i="6"/>
  <c r="E335" i="6"/>
  <c r="H296" i="6"/>
  <c r="H292" i="6"/>
  <c r="E303" i="6"/>
  <c r="H271" i="6"/>
  <c r="H255" i="6"/>
  <c r="H239" i="6"/>
  <c r="H223" i="6"/>
  <c r="H325" i="6"/>
  <c r="H280" i="6"/>
  <c r="H272" i="6"/>
  <c r="H264" i="6"/>
  <c r="H256" i="6"/>
  <c r="H248" i="6"/>
  <c r="H236" i="6"/>
  <c r="H220" i="6"/>
  <c r="E336" i="6"/>
  <c r="E289" i="6"/>
  <c r="H270" i="6"/>
  <c r="H262" i="6"/>
  <c r="H254" i="6"/>
  <c r="H246" i="6"/>
  <c r="H238" i="6"/>
  <c r="H230" i="6"/>
  <c r="H222" i="6"/>
  <c r="H214" i="6"/>
  <c r="H202" i="6"/>
  <c r="E273" i="6"/>
  <c r="E241" i="6"/>
  <c r="H190" i="6"/>
  <c r="H174" i="6"/>
  <c r="H158" i="6"/>
  <c r="H142" i="6"/>
  <c r="H126" i="6"/>
  <c r="E269" i="6"/>
  <c r="E221" i="6"/>
  <c r="H183" i="6"/>
  <c r="H175" i="6"/>
  <c r="H167" i="6"/>
  <c r="H159" i="6"/>
  <c r="H151" i="6"/>
  <c r="H143" i="6"/>
  <c r="E280" i="6"/>
  <c r="E261" i="6"/>
  <c r="H241" i="6"/>
  <c r="E204" i="6"/>
  <c r="E186" i="6"/>
  <c r="E178" i="6"/>
  <c r="E170" i="6"/>
  <c r="E162" i="6"/>
  <c r="E154" i="6"/>
  <c r="E146" i="6"/>
  <c r="E138" i="6"/>
  <c r="E130" i="6"/>
  <c r="E175" i="6"/>
  <c r="E156" i="6"/>
  <c r="H136" i="6"/>
  <c r="H122" i="6"/>
  <c r="H106" i="6"/>
  <c r="H90" i="6"/>
  <c r="H74" i="6"/>
  <c r="H58" i="6"/>
  <c r="H281" i="6"/>
  <c r="H249" i="6"/>
  <c r="E217" i="6"/>
  <c r="E199" i="6"/>
  <c r="H196" i="6"/>
  <c r="E171" i="6"/>
  <c r="E139" i="6"/>
  <c r="H119" i="6"/>
  <c r="H83" i="6"/>
  <c r="E268" i="6"/>
  <c r="E160" i="6"/>
  <c r="H120" i="6"/>
  <c r="H113" i="6"/>
  <c r="H105" i="6"/>
  <c r="H97" i="6"/>
  <c r="H89" i="6"/>
  <c r="H81" i="6"/>
  <c r="H73" i="6"/>
  <c r="H65" i="6"/>
  <c r="H57" i="6"/>
  <c r="H45" i="6"/>
  <c r="H29" i="6"/>
  <c r="H13" i="6"/>
  <c r="E116" i="6"/>
  <c r="E87" i="6"/>
  <c r="E55" i="6"/>
  <c r="E46" i="6"/>
  <c r="E30" i="6"/>
  <c r="H180" i="6"/>
  <c r="E167" i="6"/>
  <c r="E128" i="6"/>
  <c r="E96" i="6"/>
  <c r="E67" i="6"/>
  <c r="E51" i="6"/>
  <c r="E34" i="6"/>
  <c r="E18" i="6"/>
  <c r="E95" i="6"/>
  <c r="E22" i="6"/>
  <c r="E104" i="6"/>
  <c r="E88" i="6"/>
  <c r="H68" i="6"/>
  <c r="H51" i="6"/>
  <c r="H36" i="6"/>
  <c r="E26" i="6"/>
  <c r="E12" i="6"/>
  <c r="E16" i="6"/>
  <c r="H131" i="6"/>
  <c r="E92" i="6"/>
  <c r="H22" i="6"/>
  <c r="G430" i="6" l="1"/>
  <c r="I384" i="6"/>
  <c r="I427" i="6"/>
  <c r="I423" i="6"/>
  <c r="I399" i="6"/>
  <c r="I426" i="6"/>
  <c r="I409" i="6"/>
  <c r="I417" i="6"/>
  <c r="I382" i="6"/>
  <c r="I385" i="6"/>
  <c r="I405" i="6"/>
  <c r="I421" i="6"/>
  <c r="I412" i="6"/>
  <c r="I411" i="6"/>
  <c r="I390" i="6"/>
  <c r="I407" i="6"/>
  <c r="I419" i="6"/>
  <c r="I391" i="6"/>
  <c r="I395" i="6"/>
  <c r="I400" i="6"/>
  <c r="I386" i="6"/>
  <c r="I414" i="6"/>
  <c r="I387" i="6"/>
  <c r="I406" i="6"/>
  <c r="I425" i="6"/>
  <c r="I418" i="6"/>
  <c r="I424" i="6"/>
  <c r="I392" i="6"/>
  <c r="I394" i="6"/>
  <c r="I397" i="6"/>
  <c r="I422" i="6"/>
  <c r="I383" i="6"/>
  <c r="I401" i="6"/>
  <c r="I408" i="6"/>
  <c r="I413" i="6"/>
  <c r="I428" i="6"/>
  <c r="I403" i="6"/>
  <c r="I396" i="6"/>
  <c r="I402" i="6"/>
  <c r="I398" i="6"/>
  <c r="I410" i="6"/>
  <c r="I389" i="6"/>
  <c r="I388" i="6"/>
  <c r="I415" i="6"/>
  <c r="I416" i="6"/>
  <c r="I393" i="6"/>
  <c r="I404" i="6"/>
  <c r="I420" i="6"/>
  <c r="I121" i="6"/>
  <c r="I36" i="6"/>
  <c r="I65" i="6"/>
  <c r="I143" i="6"/>
  <c r="I246" i="6"/>
  <c r="I325" i="6"/>
  <c r="I352" i="6"/>
  <c r="I358" i="6"/>
  <c r="I49" i="6"/>
  <c r="I59" i="6"/>
  <c r="I206" i="6"/>
  <c r="I224" i="6"/>
  <c r="I32" i="6"/>
  <c r="I26" i="6"/>
  <c r="I28" i="6"/>
  <c r="I11" i="6"/>
  <c r="I144" i="6"/>
  <c r="I125" i="6"/>
  <c r="I209" i="6"/>
  <c r="I201" i="6"/>
  <c r="I299" i="6"/>
  <c r="I305" i="6"/>
  <c r="I25" i="6"/>
  <c r="I91" i="6"/>
  <c r="I152" i="6"/>
  <c r="I170" i="6"/>
  <c r="I267" i="6"/>
  <c r="I333" i="6"/>
  <c r="I357" i="6"/>
  <c r="I57" i="6"/>
  <c r="I89" i="6"/>
  <c r="I120" i="6"/>
  <c r="I119" i="6"/>
  <c r="I58" i="6"/>
  <c r="I122" i="6"/>
  <c r="I167" i="6"/>
  <c r="I174" i="6"/>
  <c r="I202" i="6"/>
  <c r="I238" i="6"/>
  <c r="I270" i="6"/>
  <c r="I248" i="6"/>
  <c r="I280" i="6"/>
  <c r="I255" i="6"/>
  <c r="I292" i="6"/>
  <c r="I296" i="6"/>
  <c r="I317" i="6"/>
  <c r="I308" i="6"/>
  <c r="I322" i="6"/>
  <c r="I372" i="6"/>
  <c r="I207" i="6"/>
  <c r="I52" i="6"/>
  <c r="I132" i="6"/>
  <c r="I33" i="6"/>
  <c r="I87" i="6"/>
  <c r="I123" i="6"/>
  <c r="I62" i="6"/>
  <c r="I157" i="6"/>
  <c r="I189" i="6"/>
  <c r="I283" i="6"/>
  <c r="I130" i="6"/>
  <c r="I212" i="6"/>
  <c r="I243" i="6"/>
  <c r="I309" i="6"/>
  <c r="I297" i="6"/>
  <c r="I312" i="6"/>
  <c r="I326" i="6"/>
  <c r="I378" i="6"/>
  <c r="I350" i="6"/>
  <c r="I47" i="6"/>
  <c r="I24" i="6"/>
  <c r="I18" i="6"/>
  <c r="I27" i="6"/>
  <c r="I50" i="6"/>
  <c r="I23" i="6"/>
  <c r="I80" i="6"/>
  <c r="I193" i="6"/>
  <c r="I229" i="6"/>
  <c r="I208" i="6"/>
  <c r="I124" i="6"/>
  <c r="I200" i="6"/>
  <c r="I221" i="6"/>
  <c r="I321" i="6"/>
  <c r="I363" i="6"/>
  <c r="I35" i="6"/>
  <c r="I100" i="6"/>
  <c r="I140" i="6"/>
  <c r="I9" i="6"/>
  <c r="I285" i="6"/>
  <c r="I79" i="6"/>
  <c r="I115" i="6"/>
  <c r="I197" i="6"/>
  <c r="I54" i="6"/>
  <c r="I118" i="6"/>
  <c r="I129" i="6"/>
  <c r="I161" i="6"/>
  <c r="I154" i="6"/>
  <c r="I282" i="6"/>
  <c r="I251" i="6"/>
  <c r="I320" i="6"/>
  <c r="I343" i="6"/>
  <c r="I354" i="6"/>
  <c r="I136" i="6"/>
  <c r="I175" i="6"/>
  <c r="I214" i="6"/>
  <c r="I256" i="6"/>
  <c r="I324" i="6"/>
  <c r="I368" i="6"/>
  <c r="I188" i="6"/>
  <c r="I95" i="6"/>
  <c r="I133" i="6"/>
  <c r="I146" i="6"/>
  <c r="I259" i="6"/>
  <c r="I328" i="6"/>
  <c r="I176" i="6"/>
  <c r="I64" i="6"/>
  <c r="I213" i="6"/>
  <c r="I337" i="6"/>
  <c r="I323" i="6"/>
  <c r="I204" i="6"/>
  <c r="I169" i="6"/>
  <c r="I327" i="6"/>
  <c r="I351" i="6"/>
  <c r="I105" i="6"/>
  <c r="I90" i="6"/>
  <c r="I183" i="6"/>
  <c r="I254" i="6"/>
  <c r="I264" i="6"/>
  <c r="I334" i="6"/>
  <c r="I76" i="6"/>
  <c r="I94" i="6"/>
  <c r="I141" i="6"/>
  <c r="I173" i="6"/>
  <c r="I162" i="6"/>
  <c r="I240" i="6"/>
  <c r="I211" i="6"/>
  <c r="I275" i="6"/>
  <c r="I338" i="6"/>
  <c r="I104" i="6"/>
  <c r="I8" i="6"/>
  <c r="I135" i="6"/>
  <c r="I31" i="6"/>
  <c r="I30" i="6"/>
  <c r="I160" i="6"/>
  <c r="I12" i="6"/>
  <c r="I40" i="6"/>
  <c r="I112" i="6"/>
  <c r="I127" i="6"/>
  <c r="I261" i="6"/>
  <c r="I195" i="6"/>
  <c r="I203" i="6"/>
  <c r="I253" i="6"/>
  <c r="I315" i="6"/>
  <c r="I313" i="6"/>
  <c r="I307" i="6"/>
  <c r="I366" i="6"/>
  <c r="I380" i="6"/>
  <c r="I362" i="6"/>
  <c r="I156" i="6"/>
  <c r="I41" i="6"/>
  <c r="I63" i="6"/>
  <c r="I99" i="6"/>
  <c r="I86" i="6"/>
  <c r="I145" i="6"/>
  <c r="I177" i="6"/>
  <c r="I257" i="6"/>
  <c r="I186" i="6"/>
  <c r="I232" i="6"/>
  <c r="I219" i="6"/>
  <c r="I289" i="6"/>
  <c r="I359" i="6"/>
  <c r="I341" i="6"/>
  <c r="I302" i="6"/>
  <c r="I342" i="6"/>
  <c r="I370" i="6"/>
  <c r="I131" i="6"/>
  <c r="I13" i="6"/>
  <c r="I97" i="6"/>
  <c r="I74" i="6"/>
  <c r="I126" i="6"/>
  <c r="I190" i="6"/>
  <c r="I271" i="6"/>
  <c r="I376" i="6"/>
  <c r="I340" i="6"/>
  <c r="I78" i="6"/>
  <c r="I165" i="6"/>
  <c r="I187" i="6"/>
  <c r="I274" i="6"/>
  <c r="I319" i="6"/>
  <c r="I293" i="6"/>
  <c r="I367" i="6"/>
  <c r="I56" i="6"/>
  <c r="I192" i="6"/>
  <c r="I88" i="6"/>
  <c r="I39" i="6"/>
  <c r="I277" i="6"/>
  <c r="I269" i="6"/>
  <c r="I364" i="6"/>
  <c r="I379" i="6"/>
  <c r="I55" i="6"/>
  <c r="I70" i="6"/>
  <c r="I137" i="6"/>
  <c r="I216" i="6"/>
  <c r="I288" i="6"/>
  <c r="I335" i="6"/>
  <c r="I332" i="6"/>
  <c r="I51" i="6"/>
  <c r="I29" i="6"/>
  <c r="I73" i="6"/>
  <c r="I249" i="6"/>
  <c r="I241" i="6"/>
  <c r="I151" i="6"/>
  <c r="I142" i="6"/>
  <c r="I222" i="6"/>
  <c r="I220" i="6"/>
  <c r="I223" i="6"/>
  <c r="I348" i="6"/>
  <c r="I371" i="6"/>
  <c r="I43" i="6"/>
  <c r="I38" i="6"/>
  <c r="I67" i="6"/>
  <c r="I103" i="6"/>
  <c r="I22" i="6"/>
  <c r="I68" i="6"/>
  <c r="I180" i="6"/>
  <c r="I45" i="6"/>
  <c r="I81" i="6"/>
  <c r="I113" i="6"/>
  <c r="I83" i="6"/>
  <c r="I196" i="6"/>
  <c r="I281" i="6"/>
  <c r="I106" i="6"/>
  <c r="I159" i="6"/>
  <c r="I158" i="6"/>
  <c r="I230" i="6"/>
  <c r="I262" i="6"/>
  <c r="I236" i="6"/>
  <c r="I272" i="6"/>
  <c r="I239" i="6"/>
  <c r="I306" i="6"/>
  <c r="I347" i="6"/>
  <c r="I373" i="6"/>
  <c r="I17" i="6"/>
  <c r="I75" i="6"/>
  <c r="I111" i="6"/>
  <c r="I217" i="6"/>
  <c r="I110" i="6"/>
  <c r="I184" i="6"/>
  <c r="I149" i="6"/>
  <c r="I181" i="6"/>
  <c r="I178" i="6"/>
  <c r="I227" i="6"/>
  <c r="I290" i="6"/>
  <c r="I311" i="6"/>
  <c r="I310" i="6"/>
  <c r="I346" i="6"/>
  <c r="I375" i="6"/>
  <c r="I15" i="6"/>
  <c r="I72" i="6"/>
  <c r="I10" i="6"/>
  <c r="I116" i="6"/>
  <c r="I16" i="6"/>
  <c r="I48" i="6"/>
  <c r="I14" i="6"/>
  <c r="I34" i="6"/>
  <c r="I331" i="6"/>
  <c r="I7" i="6"/>
  <c r="I42" i="6"/>
  <c r="I96" i="6"/>
  <c r="I128" i="6"/>
  <c r="I245" i="6"/>
  <c r="I237" i="6"/>
  <c r="I329" i="6"/>
  <c r="I355" i="6"/>
  <c r="I345" i="6"/>
  <c r="I20" i="6"/>
  <c r="I84" i="6"/>
  <c r="I92" i="6"/>
  <c r="I148" i="6"/>
  <c r="I233" i="6"/>
  <c r="I71" i="6"/>
  <c r="I107" i="6"/>
  <c r="I102" i="6"/>
  <c r="I205" i="6"/>
  <c r="I153" i="6"/>
  <c r="I185" i="6"/>
  <c r="I138" i="6"/>
  <c r="I198" i="6"/>
  <c r="I291" i="6"/>
  <c r="I235" i="6"/>
  <c r="I294" i="6"/>
  <c r="I295" i="6"/>
  <c r="I304" i="6"/>
  <c r="I318" i="6"/>
  <c r="I430" i="6" l="1"/>
  <c r="I432" i="6" s="1"/>
  <c r="J312" i="6" s="1"/>
  <c r="K312" i="6" s="1"/>
  <c r="L312" i="6" s="1"/>
  <c r="J53" i="6" l="1"/>
  <c r="K53" i="6" s="1"/>
  <c r="L53" i="6" s="1"/>
  <c r="M53" i="6" s="1"/>
  <c r="N53" i="6" s="1"/>
  <c r="S53" i="6" s="1"/>
  <c r="J423" i="6"/>
  <c r="K423" i="6" s="1"/>
  <c r="L423" i="6" s="1"/>
  <c r="M423" i="6" s="1"/>
  <c r="N423" i="6" s="1"/>
  <c r="J426" i="6"/>
  <c r="K426" i="6" s="1"/>
  <c r="L426" i="6" s="1"/>
  <c r="M426" i="6" s="1"/>
  <c r="N426" i="6" s="1"/>
  <c r="J391" i="6"/>
  <c r="K391" i="6" s="1"/>
  <c r="L391" i="6" s="1"/>
  <c r="M391" i="6" s="1"/>
  <c r="N391" i="6" s="1"/>
  <c r="J414" i="6"/>
  <c r="K414" i="6" s="1"/>
  <c r="L414" i="6" s="1"/>
  <c r="M414" i="6" s="1"/>
  <c r="N414" i="6" s="1"/>
  <c r="J406" i="6"/>
  <c r="K406" i="6" s="1"/>
  <c r="L406" i="6" s="1"/>
  <c r="M406" i="6" s="1"/>
  <c r="N406" i="6" s="1"/>
  <c r="J418" i="6"/>
  <c r="K418" i="6" s="1"/>
  <c r="L418" i="6" s="1"/>
  <c r="M418" i="6" s="1"/>
  <c r="N418" i="6" s="1"/>
  <c r="J392" i="6"/>
  <c r="K392" i="6" s="1"/>
  <c r="L392" i="6" s="1"/>
  <c r="M392" i="6" s="1"/>
  <c r="N392" i="6" s="1"/>
  <c r="J397" i="6"/>
  <c r="K397" i="6" s="1"/>
  <c r="L397" i="6" s="1"/>
  <c r="M397" i="6" s="1"/>
  <c r="N397" i="6" s="1"/>
  <c r="J408" i="6"/>
  <c r="K408" i="6" s="1"/>
  <c r="L408" i="6" s="1"/>
  <c r="M408" i="6" s="1"/>
  <c r="N408" i="6" s="1"/>
  <c r="J398" i="6"/>
  <c r="K398" i="6" s="1"/>
  <c r="L398" i="6" s="1"/>
  <c r="M398" i="6" s="1"/>
  <c r="N398" i="6" s="1"/>
  <c r="J415" i="6"/>
  <c r="K415" i="6" s="1"/>
  <c r="L415" i="6" s="1"/>
  <c r="M415" i="6" s="1"/>
  <c r="N415" i="6" s="1"/>
  <c r="J409" i="6"/>
  <c r="K409" i="6" s="1"/>
  <c r="L409" i="6" s="1"/>
  <c r="M409" i="6" s="1"/>
  <c r="N409" i="6" s="1"/>
  <c r="J382" i="6"/>
  <c r="K382" i="6" s="1"/>
  <c r="L382" i="6" s="1"/>
  <c r="M382" i="6" s="1"/>
  <c r="N382" i="6" s="1"/>
  <c r="J405" i="6"/>
  <c r="K405" i="6" s="1"/>
  <c r="L405" i="6" s="1"/>
  <c r="M405" i="6" s="1"/>
  <c r="N405" i="6" s="1"/>
  <c r="J390" i="6"/>
  <c r="K390" i="6" s="1"/>
  <c r="L390" i="6" s="1"/>
  <c r="M390" i="6" s="1"/>
  <c r="N390" i="6" s="1"/>
  <c r="J386" i="6"/>
  <c r="K386" i="6" s="1"/>
  <c r="L386" i="6" s="1"/>
  <c r="M386" i="6" s="1"/>
  <c r="N386" i="6" s="1"/>
  <c r="J387" i="6"/>
  <c r="K387" i="6" s="1"/>
  <c r="L387" i="6" s="1"/>
  <c r="M387" i="6" s="1"/>
  <c r="N387" i="6" s="1"/>
  <c r="J425" i="6"/>
  <c r="K425" i="6" s="1"/>
  <c r="L425" i="6" s="1"/>
  <c r="M425" i="6" s="1"/>
  <c r="N425" i="6" s="1"/>
  <c r="J424" i="6"/>
  <c r="K424" i="6" s="1"/>
  <c r="L424" i="6" s="1"/>
  <c r="M424" i="6" s="1"/>
  <c r="N424" i="6" s="1"/>
  <c r="J401" i="6"/>
  <c r="K401" i="6" s="1"/>
  <c r="L401" i="6" s="1"/>
  <c r="M401" i="6" s="1"/>
  <c r="N401" i="6" s="1"/>
  <c r="J413" i="6"/>
  <c r="K413" i="6" s="1"/>
  <c r="L413" i="6" s="1"/>
  <c r="M413" i="6" s="1"/>
  <c r="N413" i="6" s="1"/>
  <c r="J403" i="6"/>
  <c r="K403" i="6" s="1"/>
  <c r="L403" i="6" s="1"/>
  <c r="M403" i="6" s="1"/>
  <c r="N403" i="6" s="1"/>
  <c r="J402" i="6"/>
  <c r="K402" i="6" s="1"/>
  <c r="L402" i="6" s="1"/>
  <c r="M402" i="6" s="1"/>
  <c r="N402" i="6" s="1"/>
  <c r="J410" i="6"/>
  <c r="K410" i="6" s="1"/>
  <c r="L410" i="6" s="1"/>
  <c r="M410" i="6" s="1"/>
  <c r="N410" i="6" s="1"/>
  <c r="J427" i="6"/>
  <c r="K427" i="6" s="1"/>
  <c r="L427" i="6" s="1"/>
  <c r="M427" i="6" s="1"/>
  <c r="N427" i="6" s="1"/>
  <c r="J399" i="6"/>
  <c r="K399" i="6" s="1"/>
  <c r="L399" i="6" s="1"/>
  <c r="M399" i="6" s="1"/>
  <c r="N399" i="6" s="1"/>
  <c r="J412" i="6"/>
  <c r="K412" i="6" s="1"/>
  <c r="L412" i="6" s="1"/>
  <c r="M412" i="6" s="1"/>
  <c r="N412" i="6" s="1"/>
  <c r="J419" i="6"/>
  <c r="K419" i="6" s="1"/>
  <c r="L419" i="6" s="1"/>
  <c r="M419" i="6" s="1"/>
  <c r="N419" i="6" s="1"/>
  <c r="J395" i="6"/>
  <c r="K395" i="6" s="1"/>
  <c r="L395" i="6" s="1"/>
  <c r="M395" i="6" s="1"/>
  <c r="N395" i="6" s="1"/>
  <c r="J394" i="6"/>
  <c r="K394" i="6" s="1"/>
  <c r="L394" i="6" s="1"/>
  <c r="M394" i="6" s="1"/>
  <c r="N394" i="6" s="1"/>
  <c r="J422" i="6"/>
  <c r="K422" i="6" s="1"/>
  <c r="L422" i="6" s="1"/>
  <c r="M422" i="6" s="1"/>
  <c r="N422" i="6" s="1"/>
  <c r="J388" i="6"/>
  <c r="K388" i="6" s="1"/>
  <c r="L388" i="6" s="1"/>
  <c r="M388" i="6" s="1"/>
  <c r="N388" i="6" s="1"/>
  <c r="J416" i="6"/>
  <c r="K416" i="6" s="1"/>
  <c r="L416" i="6" s="1"/>
  <c r="M416" i="6" s="1"/>
  <c r="N416" i="6" s="1"/>
  <c r="J404" i="6"/>
  <c r="K404" i="6" s="1"/>
  <c r="L404" i="6" s="1"/>
  <c r="M404" i="6" s="1"/>
  <c r="N404" i="6" s="1"/>
  <c r="J384" i="6"/>
  <c r="K384" i="6" s="1"/>
  <c r="L384" i="6" s="1"/>
  <c r="M384" i="6" s="1"/>
  <c r="N384" i="6" s="1"/>
  <c r="J417" i="6"/>
  <c r="K417" i="6" s="1"/>
  <c r="L417" i="6" s="1"/>
  <c r="M417" i="6" s="1"/>
  <c r="N417" i="6" s="1"/>
  <c r="J385" i="6"/>
  <c r="K385" i="6" s="1"/>
  <c r="L385" i="6" s="1"/>
  <c r="M385" i="6" s="1"/>
  <c r="N385" i="6" s="1"/>
  <c r="J421" i="6"/>
  <c r="K421" i="6" s="1"/>
  <c r="L421" i="6" s="1"/>
  <c r="M421" i="6" s="1"/>
  <c r="N421" i="6" s="1"/>
  <c r="J411" i="6"/>
  <c r="K411" i="6" s="1"/>
  <c r="L411" i="6" s="1"/>
  <c r="M411" i="6" s="1"/>
  <c r="N411" i="6" s="1"/>
  <c r="J407" i="6"/>
  <c r="K407" i="6" s="1"/>
  <c r="L407" i="6" s="1"/>
  <c r="M407" i="6" s="1"/>
  <c r="N407" i="6" s="1"/>
  <c r="J400" i="6"/>
  <c r="K400" i="6" s="1"/>
  <c r="L400" i="6" s="1"/>
  <c r="M400" i="6" s="1"/>
  <c r="N400" i="6" s="1"/>
  <c r="J383" i="6"/>
  <c r="K383" i="6" s="1"/>
  <c r="L383" i="6" s="1"/>
  <c r="M383" i="6" s="1"/>
  <c r="N383" i="6" s="1"/>
  <c r="J428" i="6"/>
  <c r="K428" i="6" s="1"/>
  <c r="L428" i="6" s="1"/>
  <c r="M428" i="6" s="1"/>
  <c r="N428" i="6" s="1"/>
  <c r="J396" i="6"/>
  <c r="K396" i="6" s="1"/>
  <c r="L396" i="6" s="1"/>
  <c r="M396" i="6" s="1"/>
  <c r="N396" i="6" s="1"/>
  <c r="J389" i="6"/>
  <c r="K389" i="6" s="1"/>
  <c r="L389" i="6" s="1"/>
  <c r="M389" i="6" s="1"/>
  <c r="N389" i="6" s="1"/>
  <c r="J393" i="6"/>
  <c r="K393" i="6" s="1"/>
  <c r="L393" i="6" s="1"/>
  <c r="M393" i="6" s="1"/>
  <c r="N393" i="6" s="1"/>
  <c r="J420" i="6"/>
  <c r="K420" i="6" s="1"/>
  <c r="L420" i="6" s="1"/>
  <c r="M420" i="6" s="1"/>
  <c r="N420" i="6" s="1"/>
  <c r="J235" i="6"/>
  <c r="K235" i="6" s="1"/>
  <c r="L235" i="6" s="1"/>
  <c r="M235" i="6" s="1"/>
  <c r="N235" i="6" s="1"/>
  <c r="S235" i="6" s="1"/>
  <c r="J346" i="6"/>
  <c r="K346" i="6" s="1"/>
  <c r="L346" i="6" s="1"/>
  <c r="M346" i="6" s="1"/>
  <c r="N346" i="6" s="1"/>
  <c r="S346" i="6" s="1"/>
  <c r="J223" i="6"/>
  <c r="K223" i="6" s="1"/>
  <c r="L223" i="6" s="1"/>
  <c r="M223" i="6" s="1"/>
  <c r="N223" i="6" s="1"/>
  <c r="S223" i="6" s="1"/>
  <c r="J342" i="6"/>
  <c r="K342" i="6" s="1"/>
  <c r="L342" i="6" s="1"/>
  <c r="M342" i="6" s="1"/>
  <c r="N342" i="6" s="1"/>
  <c r="S342" i="6" s="1"/>
  <c r="J30" i="6"/>
  <c r="K30" i="6" s="1"/>
  <c r="L30" i="6" s="1"/>
  <c r="M30" i="6" s="1"/>
  <c r="N30" i="6" s="1"/>
  <c r="S30" i="6" s="1"/>
  <c r="J375" i="6"/>
  <c r="K375" i="6" s="1"/>
  <c r="L375" i="6" s="1"/>
  <c r="M375" i="6" s="1"/>
  <c r="N375" i="6" s="1"/>
  <c r="S375" i="6" s="1"/>
  <c r="J78" i="6"/>
  <c r="K78" i="6" s="1"/>
  <c r="L78" i="6" s="1"/>
  <c r="M78" i="6" s="1"/>
  <c r="N78" i="6" s="1"/>
  <c r="S78" i="6" s="1"/>
  <c r="J352" i="6"/>
  <c r="K352" i="6" s="1"/>
  <c r="L352" i="6" s="1"/>
  <c r="M352" i="6" s="1"/>
  <c r="N352" i="6" s="1"/>
  <c r="S352" i="6" s="1"/>
  <c r="J177" i="6"/>
  <c r="K177" i="6" s="1"/>
  <c r="L177" i="6" s="1"/>
  <c r="M177" i="6" s="1"/>
  <c r="N177" i="6" s="1"/>
  <c r="S177" i="6" s="1"/>
  <c r="J124" i="6"/>
  <c r="K124" i="6" s="1"/>
  <c r="L124" i="6" s="1"/>
  <c r="M124" i="6" s="1"/>
  <c r="N124" i="6" s="1"/>
  <c r="S124" i="6" s="1"/>
  <c r="J92" i="6"/>
  <c r="K92" i="6" s="1"/>
  <c r="L92" i="6" s="1"/>
  <c r="M92" i="6" s="1"/>
  <c r="N92" i="6" s="1"/>
  <c r="S92" i="6" s="1"/>
  <c r="J371" i="6"/>
  <c r="K371" i="6" s="1"/>
  <c r="L371" i="6" s="1"/>
  <c r="M371" i="6" s="1"/>
  <c r="N371" i="6" s="1"/>
  <c r="S371" i="6" s="1"/>
  <c r="J105" i="6"/>
  <c r="K105" i="6" s="1"/>
  <c r="L105" i="6" s="1"/>
  <c r="M105" i="6" s="1"/>
  <c r="N105" i="6" s="1"/>
  <c r="S105" i="6" s="1"/>
  <c r="J14" i="6"/>
  <c r="K14" i="6" s="1"/>
  <c r="L14" i="6" s="1"/>
  <c r="M14" i="6" s="1"/>
  <c r="N14" i="6" s="1"/>
  <c r="S14" i="6" s="1"/>
  <c r="J71" i="6"/>
  <c r="K71" i="6" s="1"/>
  <c r="L71" i="6" s="1"/>
  <c r="M71" i="6" s="1"/>
  <c r="N71" i="6" s="1"/>
  <c r="S71" i="6" s="1"/>
  <c r="J162" i="6"/>
  <c r="K162" i="6" s="1"/>
  <c r="L162" i="6" s="1"/>
  <c r="M162" i="6" s="1"/>
  <c r="N162" i="6" s="1"/>
  <c r="S162" i="6" s="1"/>
  <c r="J249" i="6"/>
  <c r="K249" i="6" s="1"/>
  <c r="L249" i="6" s="1"/>
  <c r="M249" i="6" s="1"/>
  <c r="N249" i="6" s="1"/>
  <c r="S249" i="6" s="1"/>
  <c r="J122" i="6"/>
  <c r="K122" i="6" s="1"/>
  <c r="L122" i="6" s="1"/>
  <c r="M122" i="6" s="1"/>
  <c r="N122" i="6" s="1"/>
  <c r="S122" i="6" s="1"/>
  <c r="J360" i="6"/>
  <c r="K360" i="6" s="1"/>
  <c r="L360" i="6" s="1"/>
  <c r="M360" i="6" s="1"/>
  <c r="N360" i="6" s="1"/>
  <c r="S360" i="6" s="1"/>
  <c r="J328" i="6"/>
  <c r="K328" i="6" s="1"/>
  <c r="L328" i="6" s="1"/>
  <c r="M328" i="6" s="1"/>
  <c r="N328" i="6" s="1"/>
  <c r="S328" i="6" s="1"/>
  <c r="J102" i="6"/>
  <c r="K102" i="6" s="1"/>
  <c r="L102" i="6" s="1"/>
  <c r="M102" i="6" s="1"/>
  <c r="N102" i="6" s="1"/>
  <c r="S102" i="6" s="1"/>
  <c r="J174" i="6"/>
  <c r="K174" i="6" s="1"/>
  <c r="L174" i="6" s="1"/>
  <c r="M174" i="6" s="1"/>
  <c r="N174" i="6" s="1"/>
  <c r="S174" i="6" s="1"/>
  <c r="J131" i="6"/>
  <c r="K131" i="6" s="1"/>
  <c r="L131" i="6" s="1"/>
  <c r="M131" i="6" s="1"/>
  <c r="N131" i="6" s="1"/>
  <c r="S131" i="6" s="1"/>
  <c r="J19" i="6"/>
  <c r="K19" i="6" s="1"/>
  <c r="L19" i="6" s="1"/>
  <c r="M19" i="6" s="1"/>
  <c r="N19" i="6" s="1"/>
  <c r="S19" i="6" s="1"/>
  <c r="J239" i="6"/>
  <c r="K239" i="6" s="1"/>
  <c r="L239" i="6" s="1"/>
  <c r="M239" i="6" s="1"/>
  <c r="N239" i="6" s="1"/>
  <c r="S239" i="6" s="1"/>
  <c r="J370" i="6"/>
  <c r="K370" i="6" s="1"/>
  <c r="L370" i="6" s="1"/>
  <c r="M370" i="6" s="1"/>
  <c r="N370" i="6" s="1"/>
  <c r="S370" i="6" s="1"/>
  <c r="J198" i="6"/>
  <c r="K198" i="6" s="1"/>
  <c r="L198" i="6" s="1"/>
  <c r="M198" i="6" s="1"/>
  <c r="N198" i="6" s="1"/>
  <c r="S198" i="6" s="1"/>
  <c r="J17" i="6"/>
  <c r="K17" i="6" s="1"/>
  <c r="L17" i="6" s="1"/>
  <c r="M17" i="6" s="1"/>
  <c r="N17" i="6" s="1"/>
  <c r="S17" i="6" s="1"/>
  <c r="J269" i="6"/>
  <c r="K269" i="6" s="1"/>
  <c r="L269" i="6" s="1"/>
  <c r="M269" i="6" s="1"/>
  <c r="N269" i="6" s="1"/>
  <c r="S269" i="6" s="1"/>
  <c r="J380" i="6"/>
  <c r="K380" i="6" s="1"/>
  <c r="L380" i="6" s="1"/>
  <c r="M380" i="6" s="1"/>
  <c r="N380" i="6" s="1"/>
  <c r="S380" i="6" s="1"/>
  <c r="J208" i="6"/>
  <c r="K208" i="6" s="1"/>
  <c r="L208" i="6" s="1"/>
  <c r="M208" i="6" s="1"/>
  <c r="N208" i="6" s="1"/>
  <c r="S208" i="6" s="1"/>
  <c r="J259" i="6"/>
  <c r="K259" i="6" s="1"/>
  <c r="L259" i="6" s="1"/>
  <c r="M259" i="6" s="1"/>
  <c r="N259" i="6" s="1"/>
  <c r="S259" i="6" s="1"/>
  <c r="J13" i="6"/>
  <c r="K13" i="6" s="1"/>
  <c r="L13" i="6" s="1"/>
  <c r="J366" i="6"/>
  <c r="K366" i="6" s="1"/>
  <c r="L366" i="6" s="1"/>
  <c r="M366" i="6" s="1"/>
  <c r="N366" i="6" s="1"/>
  <c r="S366" i="6" s="1"/>
  <c r="J175" i="6"/>
  <c r="K175" i="6" s="1"/>
  <c r="L175" i="6" s="1"/>
  <c r="M175" i="6" s="1"/>
  <c r="N175" i="6" s="1"/>
  <c r="S175" i="6" s="1"/>
  <c r="J301" i="6"/>
  <c r="K301" i="6" s="1"/>
  <c r="L301" i="6" s="1"/>
  <c r="M301" i="6" s="1"/>
  <c r="N301" i="6" s="1"/>
  <c r="S301" i="6" s="1"/>
  <c r="J159" i="6"/>
  <c r="K159" i="6" s="1"/>
  <c r="L159" i="6" s="1"/>
  <c r="M159" i="6" s="1"/>
  <c r="N159" i="6" s="1"/>
  <c r="S159" i="6" s="1"/>
  <c r="J289" i="6"/>
  <c r="K289" i="6" s="1"/>
  <c r="L289" i="6" s="1"/>
  <c r="M289" i="6" s="1"/>
  <c r="N289" i="6" s="1"/>
  <c r="S289" i="6" s="1"/>
  <c r="J233" i="6"/>
  <c r="K233" i="6" s="1"/>
  <c r="L233" i="6" s="1"/>
  <c r="M233" i="6" s="1"/>
  <c r="N233" i="6" s="1"/>
  <c r="S233" i="6" s="1"/>
  <c r="J128" i="6"/>
  <c r="K128" i="6" s="1"/>
  <c r="L128" i="6" s="1"/>
  <c r="M128" i="6" s="1"/>
  <c r="N128" i="6" s="1"/>
  <c r="S128" i="6" s="1"/>
  <c r="J196" i="6"/>
  <c r="K196" i="6" s="1"/>
  <c r="L196" i="6" s="1"/>
  <c r="M196" i="6" s="1"/>
  <c r="N196" i="6" s="1"/>
  <c r="S196" i="6" s="1"/>
  <c r="J56" i="6"/>
  <c r="K56" i="6" s="1"/>
  <c r="L56" i="6" s="1"/>
  <c r="M56" i="6" s="1"/>
  <c r="N56" i="6" s="1"/>
  <c r="S56" i="6" s="1"/>
  <c r="J31" i="6"/>
  <c r="K31" i="6" s="1"/>
  <c r="L31" i="6" s="1"/>
  <c r="M31" i="6" s="1"/>
  <c r="N31" i="6" s="1"/>
  <c r="S31" i="6" s="1"/>
  <c r="J207" i="6"/>
  <c r="K207" i="6" s="1"/>
  <c r="L207" i="6" s="1"/>
  <c r="M207" i="6" s="1"/>
  <c r="N207" i="6" s="1"/>
  <c r="S207" i="6" s="1"/>
  <c r="J153" i="6"/>
  <c r="K153" i="6" s="1"/>
  <c r="L153" i="6" s="1"/>
  <c r="M153" i="6" s="1"/>
  <c r="N153" i="6" s="1"/>
  <c r="S153" i="6" s="1"/>
  <c r="J324" i="6"/>
  <c r="K324" i="6" s="1"/>
  <c r="L324" i="6" s="1"/>
  <c r="M324" i="6" s="1"/>
  <c r="N324" i="6" s="1"/>
  <c r="S324" i="6" s="1"/>
  <c r="J144" i="6"/>
  <c r="K144" i="6" s="1"/>
  <c r="L144" i="6" s="1"/>
  <c r="M144" i="6" s="1"/>
  <c r="N144" i="6" s="1"/>
  <c r="S144" i="6" s="1"/>
  <c r="J33" i="6"/>
  <c r="K33" i="6" s="1"/>
  <c r="L33" i="6" s="1"/>
  <c r="M33" i="6" s="1"/>
  <c r="N33" i="6" s="1"/>
  <c r="S33" i="6" s="1"/>
  <c r="J168" i="6"/>
  <c r="K168" i="6" s="1"/>
  <c r="L168" i="6" s="1"/>
  <c r="M168" i="6" s="1"/>
  <c r="N168" i="6" s="1"/>
  <c r="S168" i="6" s="1"/>
  <c r="J222" i="6"/>
  <c r="K222" i="6" s="1"/>
  <c r="L222" i="6" s="1"/>
  <c r="M222" i="6" s="1"/>
  <c r="N222" i="6" s="1"/>
  <c r="S222" i="6" s="1"/>
  <c r="J277" i="6"/>
  <c r="K277" i="6" s="1"/>
  <c r="L277" i="6" s="1"/>
  <c r="M277" i="6" s="1"/>
  <c r="N277" i="6" s="1"/>
  <c r="S277" i="6" s="1"/>
  <c r="J341" i="6"/>
  <c r="K341" i="6" s="1"/>
  <c r="L341" i="6" s="1"/>
  <c r="M341" i="6" s="1"/>
  <c r="N341" i="6" s="1"/>
  <c r="S341" i="6" s="1"/>
  <c r="J64" i="6"/>
  <c r="K64" i="6" s="1"/>
  <c r="L64" i="6" s="1"/>
  <c r="M64" i="6" s="1"/>
  <c r="N64" i="6" s="1"/>
  <c r="S64" i="6" s="1"/>
  <c r="J24" i="6"/>
  <c r="K24" i="6" s="1"/>
  <c r="L24" i="6" s="1"/>
  <c r="M24" i="6" s="1"/>
  <c r="N24" i="6" s="1"/>
  <c r="S24" i="6" s="1"/>
  <c r="J299" i="6"/>
  <c r="K299" i="6" s="1"/>
  <c r="L299" i="6" s="1"/>
  <c r="M299" i="6" s="1"/>
  <c r="N299" i="6" s="1"/>
  <c r="S299" i="6" s="1"/>
  <c r="J290" i="6"/>
  <c r="K290" i="6" s="1"/>
  <c r="L290" i="6" s="1"/>
  <c r="M290" i="6" s="1"/>
  <c r="N290" i="6" s="1"/>
  <c r="S290" i="6" s="1"/>
  <c r="J254" i="6"/>
  <c r="K254" i="6" s="1"/>
  <c r="L254" i="6" s="1"/>
  <c r="M254" i="6" s="1"/>
  <c r="N254" i="6" s="1"/>
  <c r="S254" i="6" s="1"/>
  <c r="J283" i="6"/>
  <c r="K283" i="6" s="1"/>
  <c r="L283" i="6" s="1"/>
  <c r="M283" i="6" s="1"/>
  <c r="N283" i="6" s="1"/>
  <c r="S283" i="6" s="1"/>
  <c r="J135" i="6"/>
  <c r="K135" i="6" s="1"/>
  <c r="L135" i="6" s="1"/>
  <c r="M135" i="6" s="1"/>
  <c r="N135" i="6" s="1"/>
  <c r="S135" i="6" s="1"/>
  <c r="J38" i="6"/>
  <c r="K38" i="6" s="1"/>
  <c r="L38" i="6" s="1"/>
  <c r="M38" i="6" s="1"/>
  <c r="N38" i="6" s="1"/>
  <c r="S38" i="6" s="1"/>
  <c r="J273" i="6"/>
  <c r="K273" i="6" s="1"/>
  <c r="L273" i="6" s="1"/>
  <c r="M273" i="6" s="1"/>
  <c r="N273" i="6" s="1"/>
  <c r="S273" i="6" s="1"/>
  <c r="J139" i="6"/>
  <c r="K139" i="6" s="1"/>
  <c r="L139" i="6" s="1"/>
  <c r="M139" i="6" s="1"/>
  <c r="N139" i="6" s="1"/>
  <c r="S139" i="6" s="1"/>
  <c r="J68" i="6"/>
  <c r="K68" i="6" s="1"/>
  <c r="L68" i="6" s="1"/>
  <c r="M68" i="6" s="1"/>
  <c r="N68" i="6" s="1"/>
  <c r="S68" i="6" s="1"/>
  <c r="J332" i="6"/>
  <c r="K332" i="6" s="1"/>
  <c r="L332" i="6" s="1"/>
  <c r="M332" i="6" s="1"/>
  <c r="N332" i="6" s="1"/>
  <c r="S332" i="6" s="1"/>
  <c r="J165" i="6"/>
  <c r="K165" i="6" s="1"/>
  <c r="L165" i="6" s="1"/>
  <c r="M165" i="6" s="1"/>
  <c r="N165" i="6" s="1"/>
  <c r="S165" i="6" s="1"/>
  <c r="J156" i="6"/>
  <c r="K156" i="6" s="1"/>
  <c r="L156" i="6" s="1"/>
  <c r="M156" i="6" s="1"/>
  <c r="N156" i="6" s="1"/>
  <c r="S156" i="6" s="1"/>
  <c r="J8" i="6"/>
  <c r="K8" i="6" s="1"/>
  <c r="L8" i="6" s="1"/>
  <c r="M8" i="6" s="1"/>
  <c r="N8" i="6" s="1"/>
  <c r="S8" i="6" s="1"/>
  <c r="J140" i="6"/>
  <c r="K140" i="6" s="1"/>
  <c r="L140" i="6" s="1"/>
  <c r="M140" i="6" s="1"/>
  <c r="N140" i="6" s="1"/>
  <c r="S140" i="6" s="1"/>
  <c r="J167" i="6"/>
  <c r="K167" i="6" s="1"/>
  <c r="L167" i="6" s="1"/>
  <c r="M167" i="6" s="1"/>
  <c r="N167" i="6" s="1"/>
  <c r="S167" i="6" s="1"/>
  <c r="J373" i="6"/>
  <c r="K373" i="6" s="1"/>
  <c r="L373" i="6" s="1"/>
  <c r="M373" i="6" s="1"/>
  <c r="N373" i="6" s="1"/>
  <c r="S373" i="6" s="1"/>
  <c r="J245" i="6"/>
  <c r="K245" i="6" s="1"/>
  <c r="L245" i="6" s="1"/>
  <c r="M245" i="6" s="1"/>
  <c r="N245" i="6" s="1"/>
  <c r="S245" i="6" s="1"/>
  <c r="J192" i="6"/>
  <c r="K192" i="6" s="1"/>
  <c r="L192" i="6" s="1"/>
  <c r="M192" i="6" s="1"/>
  <c r="N192" i="6" s="1"/>
  <c r="S192" i="6" s="1"/>
  <c r="J136" i="6"/>
  <c r="K136" i="6" s="1"/>
  <c r="L136" i="6" s="1"/>
  <c r="M136" i="6" s="1"/>
  <c r="N136" i="6" s="1"/>
  <c r="S136" i="6" s="1"/>
  <c r="J236" i="6"/>
  <c r="K236" i="6" s="1"/>
  <c r="L236" i="6" s="1"/>
  <c r="M236" i="6" s="1"/>
  <c r="N236" i="6" s="1"/>
  <c r="S236" i="6" s="1"/>
  <c r="J42" i="6"/>
  <c r="K42" i="6" s="1"/>
  <c r="L42" i="6" s="1"/>
  <c r="M42" i="6" s="1"/>
  <c r="N42" i="6" s="1"/>
  <c r="S42" i="6" s="1"/>
  <c r="J195" i="6"/>
  <c r="K195" i="6" s="1"/>
  <c r="L195" i="6" s="1"/>
  <c r="M195" i="6" s="1"/>
  <c r="N195" i="6" s="1"/>
  <c r="S195" i="6" s="1"/>
  <c r="J66" i="6"/>
  <c r="K66" i="6" s="1"/>
  <c r="L66" i="6" s="1"/>
  <c r="M66" i="6" s="1"/>
  <c r="N66" i="6" s="1"/>
  <c r="S66" i="6" s="1"/>
  <c r="J298" i="6"/>
  <c r="K298" i="6" s="1"/>
  <c r="L298" i="6" s="1"/>
  <c r="M298" i="6" s="1"/>
  <c r="N298" i="6" s="1"/>
  <c r="S298" i="6" s="1"/>
  <c r="J75" i="6"/>
  <c r="K75" i="6" s="1"/>
  <c r="L75" i="6" s="1"/>
  <c r="M75" i="6" s="1"/>
  <c r="N75" i="6" s="1"/>
  <c r="S75" i="6" s="1"/>
  <c r="J216" i="6"/>
  <c r="K216" i="6" s="1"/>
  <c r="L216" i="6" s="1"/>
  <c r="M216" i="6" s="1"/>
  <c r="N216" i="6" s="1"/>
  <c r="S216" i="6" s="1"/>
  <c r="J41" i="6"/>
  <c r="K41" i="6" s="1"/>
  <c r="L41" i="6" s="1"/>
  <c r="M41" i="6" s="1"/>
  <c r="N41" i="6" s="1"/>
  <c r="S41" i="6" s="1"/>
  <c r="J9" i="6"/>
  <c r="K9" i="6" s="1"/>
  <c r="L9" i="6" s="1"/>
  <c r="M9" i="6" s="1"/>
  <c r="N9" i="6" s="1"/>
  <c r="S9" i="6" s="1"/>
  <c r="J304" i="6"/>
  <c r="K304" i="6" s="1"/>
  <c r="L304" i="6" s="1"/>
  <c r="M304" i="6" s="1"/>
  <c r="N304" i="6" s="1"/>
  <c r="S304" i="6" s="1"/>
  <c r="J20" i="6"/>
  <c r="K20" i="6" s="1"/>
  <c r="L20" i="6" s="1"/>
  <c r="M20" i="6" s="1"/>
  <c r="N20" i="6" s="1"/>
  <c r="S20" i="6" s="1"/>
  <c r="J15" i="6"/>
  <c r="K15" i="6" s="1"/>
  <c r="L15" i="6" s="1"/>
  <c r="M15" i="6" s="1"/>
  <c r="N15" i="6" s="1"/>
  <c r="S15" i="6" s="1"/>
  <c r="J262" i="6"/>
  <c r="K262" i="6" s="1"/>
  <c r="L262" i="6" s="1"/>
  <c r="M262" i="6" s="1"/>
  <c r="N262" i="6" s="1"/>
  <c r="S262" i="6" s="1"/>
  <c r="J364" i="6"/>
  <c r="K364" i="6" s="1"/>
  <c r="L364" i="6" s="1"/>
  <c r="M364" i="6" s="1"/>
  <c r="N364" i="6" s="1"/>
  <c r="S364" i="6" s="1"/>
  <c r="J274" i="6"/>
  <c r="K274" i="6" s="1"/>
  <c r="L274" i="6" s="1"/>
  <c r="M274" i="6" s="1"/>
  <c r="N274" i="6" s="1"/>
  <c r="S274" i="6" s="1"/>
  <c r="J253" i="6"/>
  <c r="K253" i="6" s="1"/>
  <c r="L253" i="6" s="1"/>
  <c r="M253" i="6" s="1"/>
  <c r="N253" i="6" s="1"/>
  <c r="S253" i="6" s="1"/>
  <c r="J334" i="6"/>
  <c r="K334" i="6" s="1"/>
  <c r="L334" i="6" s="1"/>
  <c r="M334" i="6" s="1"/>
  <c r="N334" i="6" s="1"/>
  <c r="S334" i="6" s="1"/>
  <c r="J130" i="6"/>
  <c r="K130" i="6" s="1"/>
  <c r="L130" i="6" s="1"/>
  <c r="M130" i="6" s="1"/>
  <c r="N130" i="6" s="1"/>
  <c r="S130" i="6" s="1"/>
  <c r="J25" i="6"/>
  <c r="K25" i="6" s="1"/>
  <c r="L25" i="6" s="1"/>
  <c r="M25" i="6" s="1"/>
  <c r="N25" i="6" s="1"/>
  <c r="S25" i="6" s="1"/>
  <c r="J362" i="6"/>
  <c r="K362" i="6" s="1"/>
  <c r="L362" i="6" s="1"/>
  <c r="M362" i="6" s="1"/>
  <c r="N362" i="6" s="1"/>
  <c r="S362" i="6" s="1"/>
  <c r="J180" i="6"/>
  <c r="K180" i="6" s="1"/>
  <c r="L180" i="6" s="1"/>
  <c r="M180" i="6" s="1"/>
  <c r="N180" i="6" s="1"/>
  <c r="S180" i="6" s="1"/>
  <c r="J104" i="6"/>
  <c r="K104" i="6" s="1"/>
  <c r="L104" i="6" s="1"/>
  <c r="M104" i="6" s="1"/>
  <c r="N104" i="6" s="1"/>
  <c r="S104" i="6" s="1"/>
  <c r="J358" i="6"/>
  <c r="K358" i="6" s="1"/>
  <c r="L358" i="6" s="1"/>
  <c r="M358" i="6" s="1"/>
  <c r="N358" i="6" s="1"/>
  <c r="S358" i="6" s="1"/>
  <c r="J270" i="6"/>
  <c r="K270" i="6" s="1"/>
  <c r="L270" i="6" s="1"/>
  <c r="M270" i="6" s="1"/>
  <c r="N270" i="6" s="1"/>
  <c r="S270" i="6" s="1"/>
  <c r="J158" i="6"/>
  <c r="K158" i="6" s="1"/>
  <c r="L158" i="6" s="1"/>
  <c r="M158" i="6" s="1"/>
  <c r="N158" i="6" s="1"/>
  <c r="S158" i="6" s="1"/>
  <c r="J95" i="6"/>
  <c r="K95" i="6" s="1"/>
  <c r="L95" i="6" s="1"/>
  <c r="M95" i="6" s="1"/>
  <c r="N95" i="6" s="1"/>
  <c r="S95" i="6" s="1"/>
  <c r="J93" i="6"/>
  <c r="K93" i="6" s="1"/>
  <c r="L93" i="6" s="1"/>
  <c r="M93" i="6" s="1"/>
  <c r="N93" i="6" s="1"/>
  <c r="S93" i="6" s="1"/>
  <c r="J365" i="6"/>
  <c r="K365" i="6" s="1"/>
  <c r="L365" i="6" s="1"/>
  <c r="M365" i="6" s="1"/>
  <c r="N365" i="6" s="1"/>
  <c r="S365" i="6" s="1"/>
  <c r="J258" i="6"/>
  <c r="K258" i="6" s="1"/>
  <c r="L258" i="6" s="1"/>
  <c r="M258" i="6" s="1"/>
  <c r="N258" i="6" s="1"/>
  <c r="S258" i="6" s="1"/>
  <c r="J316" i="6"/>
  <c r="K316" i="6" s="1"/>
  <c r="L316" i="6" s="1"/>
  <c r="M316" i="6" s="1"/>
  <c r="N316" i="6" s="1"/>
  <c r="S316" i="6" s="1"/>
  <c r="J339" i="6"/>
  <c r="K339" i="6" s="1"/>
  <c r="L339" i="6" s="1"/>
  <c r="M339" i="6" s="1"/>
  <c r="N339" i="6" s="1"/>
  <c r="S339" i="6" s="1"/>
  <c r="J69" i="6"/>
  <c r="K69" i="6" s="1"/>
  <c r="L69" i="6" s="1"/>
  <c r="M69" i="6" s="1"/>
  <c r="N69" i="6" s="1"/>
  <c r="S69" i="6" s="1"/>
  <c r="J361" i="6"/>
  <c r="K361" i="6" s="1"/>
  <c r="L361" i="6" s="1"/>
  <c r="M361" i="6" s="1"/>
  <c r="N361" i="6" s="1"/>
  <c r="S361" i="6" s="1"/>
  <c r="J77" i="6"/>
  <c r="K77" i="6" s="1"/>
  <c r="L77" i="6" s="1"/>
  <c r="M77" i="6" s="1"/>
  <c r="N77" i="6" s="1"/>
  <c r="S77" i="6" s="1"/>
  <c r="J61" i="6"/>
  <c r="K61" i="6" s="1"/>
  <c r="L61" i="6" s="1"/>
  <c r="M61" i="6" s="1"/>
  <c r="N61" i="6" s="1"/>
  <c r="S61" i="6" s="1"/>
  <c r="J276" i="6"/>
  <c r="K276" i="6" s="1"/>
  <c r="L276" i="6" s="1"/>
  <c r="M276" i="6" s="1"/>
  <c r="N276" i="6" s="1"/>
  <c r="S276" i="6" s="1"/>
  <c r="J11" i="6"/>
  <c r="K11" i="6" s="1"/>
  <c r="L11" i="6" s="1"/>
  <c r="M11" i="6" s="1"/>
  <c r="N11" i="6" s="1"/>
  <c r="S11" i="6" s="1"/>
  <c r="J321" i="6"/>
  <c r="K321" i="6" s="1"/>
  <c r="L321" i="6" s="1"/>
  <c r="M321" i="6" s="1"/>
  <c r="N321" i="6" s="1"/>
  <c r="S321" i="6" s="1"/>
  <c r="J94" i="6"/>
  <c r="K94" i="6" s="1"/>
  <c r="L94" i="6" s="1"/>
  <c r="M94" i="6" s="1"/>
  <c r="N94" i="6" s="1"/>
  <c r="S94" i="6" s="1"/>
  <c r="J271" i="6"/>
  <c r="K271" i="6" s="1"/>
  <c r="L271" i="6" s="1"/>
  <c r="M271" i="6" s="1"/>
  <c r="N271" i="6" s="1"/>
  <c r="S271" i="6" s="1"/>
  <c r="J294" i="6"/>
  <c r="K294" i="6" s="1"/>
  <c r="L294" i="6" s="1"/>
  <c r="M294" i="6" s="1"/>
  <c r="N294" i="6" s="1"/>
  <c r="S294" i="6" s="1"/>
  <c r="J189" i="6"/>
  <c r="K189" i="6" s="1"/>
  <c r="L189" i="6" s="1"/>
  <c r="M189" i="6" s="1"/>
  <c r="N189" i="6" s="1"/>
  <c r="S189" i="6" s="1"/>
  <c r="J125" i="6"/>
  <c r="K125" i="6" s="1"/>
  <c r="L125" i="6" s="1"/>
  <c r="M125" i="6" s="1"/>
  <c r="N125" i="6" s="1"/>
  <c r="S125" i="6" s="1"/>
  <c r="J243" i="6"/>
  <c r="K243" i="6" s="1"/>
  <c r="L243" i="6" s="1"/>
  <c r="M243" i="6" s="1"/>
  <c r="N243" i="6" s="1"/>
  <c r="S243" i="6" s="1"/>
  <c r="J100" i="6"/>
  <c r="K100" i="6" s="1"/>
  <c r="L100" i="6" s="1"/>
  <c r="M100" i="6" s="1"/>
  <c r="N100" i="6" s="1"/>
  <c r="S100" i="6" s="1"/>
  <c r="J213" i="6"/>
  <c r="K213" i="6" s="1"/>
  <c r="L213" i="6" s="1"/>
  <c r="M213" i="6" s="1"/>
  <c r="N213" i="6" s="1"/>
  <c r="S213" i="6" s="1"/>
  <c r="J112" i="6"/>
  <c r="K112" i="6" s="1"/>
  <c r="L112" i="6" s="1"/>
  <c r="M112" i="6" s="1"/>
  <c r="N112" i="6" s="1"/>
  <c r="S112" i="6" s="1"/>
  <c r="J306" i="6"/>
  <c r="K306" i="6" s="1"/>
  <c r="L306" i="6" s="1"/>
  <c r="M306" i="6" s="1"/>
  <c r="N306" i="6" s="1"/>
  <c r="S306" i="6" s="1"/>
  <c r="J116" i="6"/>
  <c r="K116" i="6" s="1"/>
  <c r="L116" i="6" s="1"/>
  <c r="M116" i="6" s="1"/>
  <c r="N116" i="6" s="1"/>
  <c r="S116" i="6" s="1"/>
  <c r="J65" i="6"/>
  <c r="K65" i="6" s="1"/>
  <c r="L65" i="6" s="1"/>
  <c r="M65" i="6" s="1"/>
  <c r="N65" i="6" s="1"/>
  <c r="S65" i="6" s="1"/>
  <c r="J187" i="6"/>
  <c r="K187" i="6" s="1"/>
  <c r="L187" i="6" s="1"/>
  <c r="M187" i="6" s="1"/>
  <c r="N187" i="6" s="1"/>
  <c r="S187" i="6" s="1"/>
  <c r="J138" i="6"/>
  <c r="K138" i="6" s="1"/>
  <c r="L138" i="6" s="1"/>
  <c r="M138" i="6" s="1"/>
  <c r="N138" i="6" s="1"/>
  <c r="S138" i="6" s="1"/>
  <c r="J267" i="6"/>
  <c r="K267" i="6" s="1"/>
  <c r="L267" i="6" s="1"/>
  <c r="M267" i="6" s="1"/>
  <c r="N267" i="6" s="1"/>
  <c r="S267" i="6" s="1"/>
  <c r="J280" i="6"/>
  <c r="K280" i="6" s="1"/>
  <c r="L280" i="6" s="1"/>
  <c r="M280" i="6" s="1"/>
  <c r="N280" i="6" s="1"/>
  <c r="S280" i="6" s="1"/>
  <c r="J309" i="6"/>
  <c r="K309" i="6" s="1"/>
  <c r="L309" i="6" s="1"/>
  <c r="M309" i="6" s="1"/>
  <c r="N309" i="6" s="1"/>
  <c r="S309" i="6" s="1"/>
  <c r="J200" i="6"/>
  <c r="K200" i="6" s="1"/>
  <c r="L200" i="6" s="1"/>
  <c r="M200" i="6" s="1"/>
  <c r="N200" i="6" s="1"/>
  <c r="S200" i="6" s="1"/>
  <c r="J320" i="6"/>
  <c r="K320" i="6" s="1"/>
  <c r="L320" i="6" s="1"/>
  <c r="M320" i="6" s="1"/>
  <c r="N320" i="6" s="1"/>
  <c r="S320" i="6" s="1"/>
  <c r="J337" i="6"/>
  <c r="K337" i="6" s="1"/>
  <c r="L337" i="6" s="1"/>
  <c r="M337" i="6" s="1"/>
  <c r="N337" i="6" s="1"/>
  <c r="S337" i="6" s="1"/>
  <c r="J173" i="6"/>
  <c r="K173" i="6" s="1"/>
  <c r="L173" i="6" s="1"/>
  <c r="M173" i="6" s="1"/>
  <c r="N173" i="6" s="1"/>
  <c r="S173" i="6" s="1"/>
  <c r="J160" i="6"/>
  <c r="K160" i="6" s="1"/>
  <c r="L160" i="6" s="1"/>
  <c r="M160" i="6" s="1"/>
  <c r="N160" i="6" s="1"/>
  <c r="S160" i="6" s="1"/>
  <c r="J97" i="6"/>
  <c r="K97" i="6" s="1"/>
  <c r="L97" i="6" s="1"/>
  <c r="M97" i="6" s="1"/>
  <c r="N97" i="6" s="1"/>
  <c r="S97" i="6" s="1"/>
  <c r="J88" i="6"/>
  <c r="K88" i="6" s="1"/>
  <c r="L88" i="6" s="1"/>
  <c r="M88" i="6" s="1"/>
  <c r="N88" i="6" s="1"/>
  <c r="S88" i="6" s="1"/>
  <c r="J137" i="6"/>
  <c r="K137" i="6" s="1"/>
  <c r="L137" i="6" s="1"/>
  <c r="M137" i="6" s="1"/>
  <c r="N137" i="6" s="1"/>
  <c r="S137" i="6" s="1"/>
  <c r="J113" i="6"/>
  <c r="K113" i="6" s="1"/>
  <c r="L113" i="6" s="1"/>
  <c r="M113" i="6" s="1"/>
  <c r="N113" i="6" s="1"/>
  <c r="S113" i="6" s="1"/>
  <c r="J149" i="6"/>
  <c r="K149" i="6" s="1"/>
  <c r="L149" i="6" s="1"/>
  <c r="M149" i="6" s="1"/>
  <c r="N149" i="6" s="1"/>
  <c r="S149" i="6" s="1"/>
  <c r="J16" i="6"/>
  <c r="K16" i="6" s="1"/>
  <c r="L16" i="6" s="1"/>
  <c r="M16" i="6" s="1"/>
  <c r="N16" i="6" s="1"/>
  <c r="S16" i="6" s="1"/>
  <c r="J355" i="6"/>
  <c r="K355" i="6" s="1"/>
  <c r="L355" i="6" s="1"/>
  <c r="M355" i="6" s="1"/>
  <c r="N355" i="6" s="1"/>
  <c r="S355" i="6" s="1"/>
  <c r="J185" i="6"/>
  <c r="K185" i="6" s="1"/>
  <c r="L185" i="6" s="1"/>
  <c r="M185" i="6" s="1"/>
  <c r="N185" i="6" s="1"/>
  <c r="S185" i="6" s="1"/>
  <c r="J132" i="6"/>
  <c r="K132" i="6" s="1"/>
  <c r="L132" i="6" s="1"/>
  <c r="M132" i="6" s="1"/>
  <c r="N132" i="6" s="1"/>
  <c r="S132" i="6" s="1"/>
  <c r="J313" i="6"/>
  <c r="K313" i="6" s="1"/>
  <c r="L313" i="6" s="1"/>
  <c r="J190" i="6"/>
  <c r="K190" i="6" s="1"/>
  <c r="L190" i="6" s="1"/>
  <c r="M190" i="6" s="1"/>
  <c r="N190" i="6" s="1"/>
  <c r="S190" i="6" s="1"/>
  <c r="J83" i="6"/>
  <c r="K83" i="6" s="1"/>
  <c r="L83" i="6" s="1"/>
  <c r="M83" i="6" s="1"/>
  <c r="N83" i="6" s="1"/>
  <c r="S83" i="6" s="1"/>
  <c r="J34" i="6"/>
  <c r="K34" i="6" s="1"/>
  <c r="L34" i="6" s="1"/>
  <c r="M34" i="6" s="1"/>
  <c r="N34" i="6" s="1"/>
  <c r="S34" i="6" s="1"/>
  <c r="J191" i="6"/>
  <c r="K191" i="6" s="1"/>
  <c r="L191" i="6" s="1"/>
  <c r="M191" i="6" s="1"/>
  <c r="N191" i="6" s="1"/>
  <c r="S191" i="6" s="1"/>
  <c r="J166" i="6"/>
  <c r="K166" i="6" s="1"/>
  <c r="L166" i="6" s="1"/>
  <c r="M166" i="6" s="1"/>
  <c r="N166" i="6" s="1"/>
  <c r="S166" i="6" s="1"/>
  <c r="J266" i="6"/>
  <c r="K266" i="6" s="1"/>
  <c r="L266" i="6" s="1"/>
  <c r="M266" i="6" s="1"/>
  <c r="N266" i="6" s="1"/>
  <c r="S266" i="6" s="1"/>
  <c r="J278" i="6"/>
  <c r="K278" i="6" s="1"/>
  <c r="L278" i="6" s="1"/>
  <c r="M278" i="6" s="1"/>
  <c r="N278" i="6" s="1"/>
  <c r="S278" i="6" s="1"/>
  <c r="J155" i="6"/>
  <c r="K155" i="6" s="1"/>
  <c r="L155" i="6" s="1"/>
  <c r="M155" i="6" s="1"/>
  <c r="N155" i="6" s="1"/>
  <c r="S155" i="6" s="1"/>
  <c r="J57" i="6"/>
  <c r="K57" i="6" s="1"/>
  <c r="L57" i="6" s="1"/>
  <c r="M57" i="6" s="1"/>
  <c r="N57" i="6" s="1"/>
  <c r="S57" i="6" s="1"/>
  <c r="J129" i="6"/>
  <c r="K129" i="6" s="1"/>
  <c r="L129" i="6" s="1"/>
  <c r="M129" i="6" s="1"/>
  <c r="N129" i="6" s="1"/>
  <c r="S129" i="6" s="1"/>
  <c r="J275" i="6"/>
  <c r="K275" i="6" s="1"/>
  <c r="L275" i="6" s="1"/>
  <c r="M275" i="6" s="1"/>
  <c r="N275" i="6" s="1"/>
  <c r="S275" i="6" s="1"/>
  <c r="J288" i="6"/>
  <c r="K288" i="6" s="1"/>
  <c r="L288" i="6" s="1"/>
  <c r="M288" i="6" s="1"/>
  <c r="N288" i="6" s="1"/>
  <c r="S288" i="6" s="1"/>
  <c r="J311" i="6"/>
  <c r="K311" i="6" s="1"/>
  <c r="L311" i="6" s="1"/>
  <c r="M311" i="6" s="1"/>
  <c r="N311" i="6" s="1"/>
  <c r="S311" i="6" s="1"/>
  <c r="J246" i="6"/>
  <c r="K246" i="6" s="1"/>
  <c r="L246" i="6" s="1"/>
  <c r="M246" i="6" s="1"/>
  <c r="N246" i="6" s="1"/>
  <c r="S246" i="6" s="1"/>
  <c r="J27" i="6"/>
  <c r="K27" i="6" s="1"/>
  <c r="L27" i="6" s="1"/>
  <c r="M27" i="6" s="1"/>
  <c r="N27" i="6" s="1"/>
  <c r="S27" i="6" s="1"/>
  <c r="J348" i="6"/>
  <c r="K348" i="6" s="1"/>
  <c r="L348" i="6" s="1"/>
  <c r="M348" i="6" s="1"/>
  <c r="N348" i="6" s="1"/>
  <c r="S348" i="6" s="1"/>
  <c r="J170" i="6"/>
  <c r="K170" i="6" s="1"/>
  <c r="L170" i="6" s="1"/>
  <c r="M170" i="6" s="1"/>
  <c r="N170" i="6" s="1"/>
  <c r="S170" i="6" s="1"/>
  <c r="J350" i="6"/>
  <c r="K350" i="6" s="1"/>
  <c r="L350" i="6" s="1"/>
  <c r="M350" i="6" s="1"/>
  <c r="N350" i="6" s="1"/>
  <c r="S350" i="6" s="1"/>
  <c r="J145" i="6"/>
  <c r="K145" i="6" s="1"/>
  <c r="L145" i="6" s="1"/>
  <c r="M145" i="6" s="1"/>
  <c r="N145" i="6" s="1"/>
  <c r="S145" i="6" s="1"/>
  <c r="J73" i="6"/>
  <c r="K73" i="6" s="1"/>
  <c r="L73" i="6" s="1"/>
  <c r="M73" i="6" s="1"/>
  <c r="N73" i="6" s="1"/>
  <c r="S73" i="6" s="1"/>
  <c r="J184" i="6"/>
  <c r="K184" i="6" s="1"/>
  <c r="L184" i="6" s="1"/>
  <c r="M184" i="6" s="1"/>
  <c r="N184" i="6" s="1"/>
  <c r="S184" i="6" s="1"/>
  <c r="J7" i="6"/>
  <c r="K7" i="6" s="1"/>
  <c r="J84" i="6"/>
  <c r="K84" i="6" s="1"/>
  <c r="L84" i="6" s="1"/>
  <c r="M84" i="6" s="1"/>
  <c r="N84" i="6" s="1"/>
  <c r="S84" i="6" s="1"/>
  <c r="J23" i="6"/>
  <c r="K23" i="6" s="1"/>
  <c r="L23" i="6" s="1"/>
  <c r="M23" i="6" s="1"/>
  <c r="N23" i="6" s="1"/>
  <c r="S23" i="6" s="1"/>
  <c r="J295" i="6"/>
  <c r="K295" i="6" s="1"/>
  <c r="L295" i="6" s="1"/>
  <c r="M295" i="6" s="1"/>
  <c r="N295" i="6" s="1"/>
  <c r="S295" i="6" s="1"/>
  <c r="J119" i="6"/>
  <c r="K119" i="6" s="1"/>
  <c r="L119" i="6" s="1"/>
  <c r="M119" i="6" s="1"/>
  <c r="N119" i="6" s="1"/>
  <c r="S119" i="6" s="1"/>
  <c r="J317" i="6"/>
  <c r="K317" i="6" s="1"/>
  <c r="L317" i="6" s="1"/>
  <c r="M317" i="6" s="1"/>
  <c r="N317" i="6" s="1"/>
  <c r="S317" i="6" s="1"/>
  <c r="J35" i="6"/>
  <c r="K35" i="6" s="1"/>
  <c r="L35" i="6" s="1"/>
  <c r="M35" i="6" s="1"/>
  <c r="N35" i="6" s="1"/>
  <c r="S35" i="6" s="1"/>
  <c r="J368" i="6"/>
  <c r="K368" i="6" s="1"/>
  <c r="L368" i="6" s="1"/>
  <c r="M368" i="6" s="1"/>
  <c r="N368" i="6" s="1"/>
  <c r="S368" i="6" s="1"/>
  <c r="J169" i="6"/>
  <c r="K169" i="6" s="1"/>
  <c r="L169" i="6" s="1"/>
  <c r="M169" i="6" s="1"/>
  <c r="N169" i="6" s="1"/>
  <c r="S169" i="6" s="1"/>
  <c r="J338" i="6"/>
  <c r="K338" i="6" s="1"/>
  <c r="L338" i="6" s="1"/>
  <c r="M338" i="6" s="1"/>
  <c r="N338" i="6" s="1"/>
  <c r="S338" i="6" s="1"/>
  <c r="J40" i="6"/>
  <c r="K40" i="6" s="1"/>
  <c r="L40" i="6" s="1"/>
  <c r="M40" i="6" s="1"/>
  <c r="N40" i="6" s="1"/>
  <c r="S40" i="6" s="1"/>
  <c r="J255" i="6"/>
  <c r="K255" i="6" s="1"/>
  <c r="L255" i="6" s="1"/>
  <c r="M255" i="6" s="1"/>
  <c r="N255" i="6" s="1"/>
  <c r="S255" i="6" s="1"/>
  <c r="J224" i="6"/>
  <c r="K224" i="6" s="1"/>
  <c r="L224" i="6" s="1"/>
  <c r="M224" i="6" s="1"/>
  <c r="N224" i="6" s="1"/>
  <c r="S224" i="6" s="1"/>
  <c r="J70" i="6"/>
  <c r="K70" i="6" s="1"/>
  <c r="L70" i="6" s="1"/>
  <c r="M70" i="6" s="1"/>
  <c r="N70" i="6" s="1"/>
  <c r="S70" i="6" s="1"/>
  <c r="J79" i="6"/>
  <c r="K79" i="6" s="1"/>
  <c r="L79" i="6" s="1"/>
  <c r="M79" i="6" s="1"/>
  <c r="N79" i="6" s="1"/>
  <c r="S79" i="6" s="1"/>
  <c r="J152" i="6"/>
  <c r="K152" i="6" s="1"/>
  <c r="L152" i="6" s="1"/>
  <c r="M152" i="6" s="1"/>
  <c r="N152" i="6" s="1"/>
  <c r="S152" i="6" s="1"/>
  <c r="J205" i="6"/>
  <c r="K205" i="6" s="1"/>
  <c r="L205" i="6" s="1"/>
  <c r="M205" i="6" s="1"/>
  <c r="N205" i="6" s="1"/>
  <c r="S205" i="6" s="1"/>
  <c r="J111" i="6"/>
  <c r="K111" i="6" s="1"/>
  <c r="L111" i="6" s="1"/>
  <c r="M111" i="6" s="1"/>
  <c r="N111" i="6" s="1"/>
  <c r="S111" i="6" s="1"/>
  <c r="J151" i="6"/>
  <c r="K151" i="6" s="1"/>
  <c r="L151" i="6" s="1"/>
  <c r="M151" i="6" s="1"/>
  <c r="N151" i="6" s="1"/>
  <c r="S151" i="6" s="1"/>
  <c r="J186" i="6"/>
  <c r="K186" i="6" s="1"/>
  <c r="L186" i="6" s="1"/>
  <c r="M186" i="6" s="1"/>
  <c r="N186" i="6" s="1"/>
  <c r="S186" i="6" s="1"/>
  <c r="J323" i="6"/>
  <c r="K323" i="6" s="1"/>
  <c r="L323" i="6" s="1"/>
  <c r="M323" i="6" s="1"/>
  <c r="N323" i="6" s="1"/>
  <c r="S323" i="6" s="1"/>
  <c r="J115" i="6"/>
  <c r="K115" i="6" s="1"/>
  <c r="L115" i="6" s="1"/>
  <c r="M115" i="6" s="1"/>
  <c r="N115" i="6" s="1"/>
  <c r="S115" i="6" s="1"/>
  <c r="J308" i="6"/>
  <c r="K308" i="6" s="1"/>
  <c r="L308" i="6" s="1"/>
  <c r="M308" i="6" s="1"/>
  <c r="N308" i="6" s="1"/>
  <c r="S308" i="6" s="1"/>
  <c r="J353" i="6"/>
  <c r="K353" i="6" s="1"/>
  <c r="L353" i="6" s="1"/>
  <c r="M353" i="6" s="1"/>
  <c r="N353" i="6" s="1"/>
  <c r="S353" i="6" s="1"/>
  <c r="J147" i="6"/>
  <c r="K147" i="6" s="1"/>
  <c r="L147" i="6" s="1"/>
  <c r="M147" i="6" s="1"/>
  <c r="N147" i="6" s="1"/>
  <c r="S147" i="6" s="1"/>
  <c r="J199" i="6"/>
  <c r="K199" i="6" s="1"/>
  <c r="L199" i="6" s="1"/>
  <c r="M199" i="6" s="1"/>
  <c r="N199" i="6" s="1"/>
  <c r="S199" i="6" s="1"/>
  <c r="J182" i="6"/>
  <c r="K182" i="6" s="1"/>
  <c r="L182" i="6" s="1"/>
  <c r="M182" i="6" s="1"/>
  <c r="N182" i="6" s="1"/>
  <c r="S182" i="6" s="1"/>
  <c r="J82" i="6"/>
  <c r="K82" i="6" s="1"/>
  <c r="L82" i="6" s="1"/>
  <c r="M82" i="6" s="1"/>
  <c r="N82" i="6" s="1"/>
  <c r="S82" i="6" s="1"/>
  <c r="J344" i="6"/>
  <c r="K344" i="6" s="1"/>
  <c r="L344" i="6" s="1"/>
  <c r="M344" i="6" s="1"/>
  <c r="N344" i="6" s="1"/>
  <c r="S344" i="6" s="1"/>
  <c r="J374" i="6"/>
  <c r="K374" i="6" s="1"/>
  <c r="L374" i="6" s="1"/>
  <c r="M374" i="6" s="1"/>
  <c r="N374" i="6" s="1"/>
  <c r="S374" i="6" s="1"/>
  <c r="J234" i="6"/>
  <c r="K234" i="6" s="1"/>
  <c r="L234" i="6" s="1"/>
  <c r="M234" i="6" s="1"/>
  <c r="N234" i="6" s="1"/>
  <c r="S234" i="6" s="1"/>
  <c r="J281" i="6"/>
  <c r="K281" i="6" s="1"/>
  <c r="L281" i="6" s="1"/>
  <c r="M281" i="6" s="1"/>
  <c r="N281" i="6" s="1"/>
  <c r="S281" i="6" s="1"/>
  <c r="J379" i="6"/>
  <c r="K379" i="6" s="1"/>
  <c r="L379" i="6" s="1"/>
  <c r="M379" i="6" s="1"/>
  <c r="N379" i="6" s="1"/>
  <c r="S379" i="6" s="1"/>
  <c r="J359" i="6"/>
  <c r="K359" i="6" s="1"/>
  <c r="L359" i="6" s="1"/>
  <c r="M359" i="6" s="1"/>
  <c r="N359" i="6" s="1"/>
  <c r="S359" i="6" s="1"/>
  <c r="J141" i="6"/>
  <c r="K141" i="6" s="1"/>
  <c r="L141" i="6" s="1"/>
  <c r="M141" i="6" s="1"/>
  <c r="N141" i="6" s="1"/>
  <c r="S141" i="6" s="1"/>
  <c r="J133" i="6"/>
  <c r="K133" i="6" s="1"/>
  <c r="L133" i="6" s="1"/>
  <c r="M133" i="6" s="1"/>
  <c r="N133" i="6" s="1"/>
  <c r="S133" i="6" s="1"/>
  <c r="J161" i="6"/>
  <c r="K161" i="6" s="1"/>
  <c r="L161" i="6" s="1"/>
  <c r="M161" i="6" s="1"/>
  <c r="N161" i="6" s="1"/>
  <c r="S161" i="6" s="1"/>
  <c r="J50" i="6"/>
  <c r="K50" i="6" s="1"/>
  <c r="L50" i="6" s="1"/>
  <c r="M50" i="6" s="1"/>
  <c r="N50" i="6" s="1"/>
  <c r="S50" i="6" s="1"/>
  <c r="J87" i="6"/>
  <c r="K87" i="6" s="1"/>
  <c r="L87" i="6" s="1"/>
  <c r="M87" i="6" s="1"/>
  <c r="N87" i="6" s="1"/>
  <c r="S87" i="6" s="1"/>
  <c r="J305" i="6"/>
  <c r="K305" i="6" s="1"/>
  <c r="L305" i="6" s="1"/>
  <c r="M305" i="6" s="1"/>
  <c r="N305" i="6" s="1"/>
  <c r="S305" i="6" s="1"/>
  <c r="J143" i="6"/>
  <c r="K143" i="6" s="1"/>
  <c r="L143" i="6" s="1"/>
  <c r="M143" i="6" s="1"/>
  <c r="N143" i="6" s="1"/>
  <c r="S143" i="6" s="1"/>
  <c r="J376" i="6"/>
  <c r="K376" i="6" s="1"/>
  <c r="L376" i="6" s="1"/>
  <c r="M376" i="6" s="1"/>
  <c r="N376" i="6" s="1"/>
  <c r="S376" i="6" s="1"/>
  <c r="J90" i="6"/>
  <c r="K90" i="6" s="1"/>
  <c r="L90" i="6" s="1"/>
  <c r="M90" i="6" s="1"/>
  <c r="N90" i="6" s="1"/>
  <c r="S90" i="6" s="1"/>
  <c r="J322" i="6"/>
  <c r="K322" i="6" s="1"/>
  <c r="L322" i="6" s="1"/>
  <c r="M322" i="6" s="1"/>
  <c r="N322" i="6" s="1"/>
  <c r="S322" i="6" s="1"/>
  <c r="J32" i="6"/>
  <c r="K32" i="6" s="1"/>
  <c r="L32" i="6" s="1"/>
  <c r="M32" i="6" s="1"/>
  <c r="N32" i="6" s="1"/>
  <c r="S32" i="6" s="1"/>
  <c r="J329" i="6"/>
  <c r="K329" i="6" s="1"/>
  <c r="L329" i="6" s="1"/>
  <c r="M329" i="6" s="1"/>
  <c r="N329" i="6" s="1"/>
  <c r="S329" i="6" s="1"/>
  <c r="J178" i="6"/>
  <c r="K178" i="6" s="1"/>
  <c r="L178" i="6" s="1"/>
  <c r="M178" i="6" s="1"/>
  <c r="N178" i="6" s="1"/>
  <c r="S178" i="6" s="1"/>
  <c r="J45" i="6"/>
  <c r="K45" i="6" s="1"/>
  <c r="L45" i="6" s="1"/>
  <c r="M45" i="6" s="1"/>
  <c r="N45" i="6" s="1"/>
  <c r="S45" i="6" s="1"/>
  <c r="J293" i="6"/>
  <c r="K293" i="6" s="1"/>
  <c r="L293" i="6" s="1"/>
  <c r="M293" i="6" s="1"/>
  <c r="N293" i="6" s="1"/>
  <c r="S293" i="6" s="1"/>
  <c r="J63" i="6"/>
  <c r="K63" i="6" s="1"/>
  <c r="L63" i="6" s="1"/>
  <c r="M63" i="6" s="1"/>
  <c r="N63" i="6" s="1"/>
  <c r="S63" i="6" s="1"/>
  <c r="J183" i="6"/>
  <c r="K183" i="6" s="1"/>
  <c r="L183" i="6" s="1"/>
  <c r="M183" i="6" s="1"/>
  <c r="N183" i="6" s="1"/>
  <c r="S183" i="6" s="1"/>
  <c r="J251" i="6"/>
  <c r="K251" i="6" s="1"/>
  <c r="L251" i="6" s="1"/>
  <c r="M251" i="6" s="1"/>
  <c r="N251" i="6" s="1"/>
  <c r="S251" i="6" s="1"/>
  <c r="J80" i="6"/>
  <c r="K80" i="6" s="1"/>
  <c r="L80" i="6" s="1"/>
  <c r="M80" i="6" s="1"/>
  <c r="N80" i="6" s="1"/>
  <c r="S80" i="6" s="1"/>
  <c r="J238" i="6"/>
  <c r="K238" i="6" s="1"/>
  <c r="L238" i="6" s="1"/>
  <c r="M238" i="6" s="1"/>
  <c r="N238" i="6" s="1"/>
  <c r="S238" i="6" s="1"/>
  <c r="J330" i="6"/>
  <c r="K330" i="6" s="1"/>
  <c r="L330" i="6" s="1"/>
  <c r="M330" i="6" s="1"/>
  <c r="N330" i="6" s="1"/>
  <c r="S330" i="6" s="1"/>
  <c r="J37" i="6"/>
  <c r="K37" i="6" s="1"/>
  <c r="L37" i="6" s="1"/>
  <c r="M37" i="6" s="1"/>
  <c r="N37" i="6" s="1"/>
  <c r="S37" i="6" s="1"/>
  <c r="J247" i="6"/>
  <c r="K247" i="6" s="1"/>
  <c r="L247" i="6" s="1"/>
  <c r="M247" i="6" s="1"/>
  <c r="N247" i="6" s="1"/>
  <c r="S247" i="6" s="1"/>
  <c r="J194" i="6"/>
  <c r="K194" i="6" s="1"/>
  <c r="L194" i="6" s="1"/>
  <c r="M194" i="6" s="1"/>
  <c r="N194" i="6" s="1"/>
  <c r="S194" i="6" s="1"/>
  <c r="J284" i="6"/>
  <c r="K284" i="6" s="1"/>
  <c r="L284" i="6" s="1"/>
  <c r="M284" i="6" s="1"/>
  <c r="N284" i="6" s="1"/>
  <c r="S284" i="6" s="1"/>
  <c r="J60" i="6"/>
  <c r="K60" i="6" s="1"/>
  <c r="L60" i="6" s="1"/>
  <c r="M60" i="6" s="1"/>
  <c r="N60" i="6" s="1"/>
  <c r="S60" i="6" s="1"/>
  <c r="J244" i="6"/>
  <c r="K244" i="6" s="1"/>
  <c r="L244" i="6" s="1"/>
  <c r="M244" i="6" s="1"/>
  <c r="N244" i="6" s="1"/>
  <c r="S244" i="6" s="1"/>
  <c r="J260" i="6"/>
  <c r="K260" i="6" s="1"/>
  <c r="L260" i="6" s="1"/>
  <c r="M260" i="6" s="1"/>
  <c r="N260" i="6" s="1"/>
  <c r="S260" i="6" s="1"/>
  <c r="J250" i="6"/>
  <c r="K250" i="6" s="1"/>
  <c r="L250" i="6" s="1"/>
  <c r="M250" i="6" s="1"/>
  <c r="N250" i="6" s="1"/>
  <c r="S250" i="6" s="1"/>
  <c r="J279" i="6"/>
  <c r="K279" i="6" s="1"/>
  <c r="L279" i="6" s="1"/>
  <c r="M279" i="6" s="1"/>
  <c r="N279" i="6" s="1"/>
  <c r="S279" i="6" s="1"/>
  <c r="B4" i="6"/>
  <c r="J121" i="6"/>
  <c r="K121" i="6" s="1"/>
  <c r="L121" i="6" s="1"/>
  <c r="M121" i="6" s="1"/>
  <c r="N121" i="6" s="1"/>
  <c r="S121" i="6" s="1"/>
  <c r="J369" i="6"/>
  <c r="K369" i="6" s="1"/>
  <c r="L369" i="6" s="1"/>
  <c r="M369" i="6" s="1"/>
  <c r="N369" i="6" s="1"/>
  <c r="S369" i="6" s="1"/>
  <c r="J268" i="6"/>
  <c r="K268" i="6" s="1"/>
  <c r="L268" i="6" s="1"/>
  <c r="M268" i="6" s="1"/>
  <c r="N268" i="6" s="1"/>
  <c r="S268" i="6" s="1"/>
  <c r="J356" i="6"/>
  <c r="K356" i="6" s="1"/>
  <c r="L356" i="6" s="1"/>
  <c r="M356" i="6" s="1"/>
  <c r="N356" i="6" s="1"/>
  <c r="S356" i="6" s="1"/>
  <c r="J218" i="6"/>
  <c r="K218" i="6" s="1"/>
  <c r="L218" i="6" s="1"/>
  <c r="M218" i="6" s="1"/>
  <c r="N218" i="6" s="1"/>
  <c r="S218" i="6" s="1"/>
  <c r="J21" i="6"/>
  <c r="K21" i="6" s="1"/>
  <c r="L21" i="6" s="1"/>
  <c r="M21" i="6" s="1"/>
  <c r="N21" i="6" s="1"/>
  <c r="S21" i="6" s="1"/>
  <c r="J98" i="6"/>
  <c r="K98" i="6" s="1"/>
  <c r="L98" i="6" s="1"/>
  <c r="M98" i="6" s="1"/>
  <c r="N98" i="6" s="1"/>
  <c r="S98" i="6" s="1"/>
  <c r="J163" i="6"/>
  <c r="K163" i="6" s="1"/>
  <c r="L163" i="6" s="1"/>
  <c r="M163" i="6" s="1"/>
  <c r="N163" i="6" s="1"/>
  <c r="S163" i="6" s="1"/>
  <c r="J300" i="6"/>
  <c r="K300" i="6" s="1"/>
  <c r="L300" i="6" s="1"/>
  <c r="M300" i="6" s="1"/>
  <c r="N300" i="6" s="1"/>
  <c r="S300" i="6" s="1"/>
  <c r="J46" i="6"/>
  <c r="K46" i="6" s="1"/>
  <c r="L46" i="6" s="1"/>
  <c r="M46" i="6" s="1"/>
  <c r="N46" i="6" s="1"/>
  <c r="S46" i="6" s="1"/>
  <c r="J171" i="6"/>
  <c r="K171" i="6" s="1"/>
  <c r="L171" i="6" s="1"/>
  <c r="M171" i="6" s="1"/>
  <c r="N171" i="6" s="1"/>
  <c r="S171" i="6" s="1"/>
  <c r="J242" i="6"/>
  <c r="K242" i="6" s="1"/>
  <c r="L242" i="6" s="1"/>
  <c r="M242" i="6" s="1"/>
  <c r="N242" i="6" s="1"/>
  <c r="S242" i="6" s="1"/>
  <c r="J231" i="6"/>
  <c r="K231" i="6" s="1"/>
  <c r="L231" i="6" s="1"/>
  <c r="M231" i="6" s="1"/>
  <c r="N231" i="6" s="1"/>
  <c r="S231" i="6" s="1"/>
  <c r="J265" i="6"/>
  <c r="K265" i="6" s="1"/>
  <c r="L265" i="6" s="1"/>
  <c r="M265" i="6" s="1"/>
  <c r="N265" i="6" s="1"/>
  <c r="S265" i="6" s="1"/>
  <c r="J286" i="6"/>
  <c r="K286" i="6" s="1"/>
  <c r="L286" i="6" s="1"/>
  <c r="M286" i="6" s="1"/>
  <c r="N286" i="6" s="1"/>
  <c r="S286" i="6" s="1"/>
  <c r="J287" i="6"/>
  <c r="K287" i="6" s="1"/>
  <c r="L287" i="6" s="1"/>
  <c r="M287" i="6" s="1"/>
  <c r="N287" i="6" s="1"/>
  <c r="S287" i="6" s="1"/>
  <c r="J210" i="6"/>
  <c r="K210" i="6" s="1"/>
  <c r="L210" i="6" s="1"/>
  <c r="M210" i="6" s="1"/>
  <c r="N210" i="6" s="1"/>
  <c r="S210" i="6" s="1"/>
  <c r="J164" i="6"/>
  <c r="K164" i="6" s="1"/>
  <c r="L164" i="6" s="1"/>
  <c r="M164" i="6" s="1"/>
  <c r="N164" i="6" s="1"/>
  <c r="S164" i="6" s="1"/>
  <c r="J263" i="6"/>
  <c r="K263" i="6" s="1"/>
  <c r="L263" i="6" s="1"/>
  <c r="M263" i="6" s="1"/>
  <c r="N263" i="6" s="1"/>
  <c r="S263" i="6" s="1"/>
  <c r="J134" i="6"/>
  <c r="K134" i="6" s="1"/>
  <c r="L134" i="6" s="1"/>
  <c r="M134" i="6" s="1"/>
  <c r="N134" i="6" s="1"/>
  <c r="S134" i="6" s="1"/>
  <c r="J85" i="6"/>
  <c r="K85" i="6" s="1"/>
  <c r="L85" i="6" s="1"/>
  <c r="M85" i="6" s="1"/>
  <c r="N85" i="6" s="1"/>
  <c r="S85" i="6" s="1"/>
  <c r="J225" i="6"/>
  <c r="K225" i="6" s="1"/>
  <c r="L225" i="6" s="1"/>
  <c r="M225" i="6" s="1"/>
  <c r="N225" i="6" s="1"/>
  <c r="S225" i="6" s="1"/>
  <c r="J333" i="6"/>
  <c r="K333" i="6" s="1"/>
  <c r="L333" i="6" s="1"/>
  <c r="M333" i="6" s="1"/>
  <c r="N333" i="6" s="1"/>
  <c r="S333" i="6" s="1"/>
  <c r="J296" i="6"/>
  <c r="K296" i="6" s="1"/>
  <c r="L296" i="6" s="1"/>
  <c r="M296" i="6" s="1"/>
  <c r="N296" i="6" s="1"/>
  <c r="S296" i="6" s="1"/>
  <c r="J157" i="6"/>
  <c r="K157" i="6" s="1"/>
  <c r="L157" i="6" s="1"/>
  <c r="M157" i="6" s="1"/>
  <c r="N157" i="6" s="1"/>
  <c r="S157" i="6" s="1"/>
  <c r="J54" i="6"/>
  <c r="K54" i="6" s="1"/>
  <c r="L54" i="6" s="1"/>
  <c r="M54" i="6" s="1"/>
  <c r="N54" i="6" s="1"/>
  <c r="S54" i="6" s="1"/>
  <c r="J354" i="6"/>
  <c r="K354" i="6" s="1"/>
  <c r="L354" i="6" s="1"/>
  <c r="M354" i="6" s="1"/>
  <c r="N354" i="6" s="1"/>
  <c r="S354" i="6" s="1"/>
  <c r="J146" i="6"/>
  <c r="K146" i="6" s="1"/>
  <c r="L146" i="6" s="1"/>
  <c r="M146" i="6" s="1"/>
  <c r="N146" i="6" s="1"/>
  <c r="S146" i="6" s="1"/>
  <c r="J264" i="6"/>
  <c r="K264" i="6" s="1"/>
  <c r="L264" i="6" s="1"/>
  <c r="M264" i="6" s="1"/>
  <c r="N264" i="6" s="1"/>
  <c r="S264" i="6" s="1"/>
  <c r="J127" i="6"/>
  <c r="K127" i="6" s="1"/>
  <c r="L127" i="6" s="1"/>
  <c r="M127" i="6" s="1"/>
  <c r="N127" i="6" s="1"/>
  <c r="S127" i="6" s="1"/>
  <c r="J86" i="6"/>
  <c r="K86" i="6" s="1"/>
  <c r="L86" i="6" s="1"/>
  <c r="M86" i="6" s="1"/>
  <c r="N86" i="6" s="1"/>
  <c r="S86" i="6" s="1"/>
  <c r="J126" i="6"/>
  <c r="K126" i="6" s="1"/>
  <c r="L126" i="6" s="1"/>
  <c r="M126" i="6" s="1"/>
  <c r="N126" i="6" s="1"/>
  <c r="S126" i="6" s="1"/>
  <c r="J55" i="6"/>
  <c r="K55" i="6" s="1"/>
  <c r="L55" i="6" s="1"/>
  <c r="M55" i="6" s="1"/>
  <c r="N55" i="6" s="1"/>
  <c r="S55" i="6" s="1"/>
  <c r="J220" i="6"/>
  <c r="K220" i="6" s="1"/>
  <c r="L220" i="6" s="1"/>
  <c r="M220" i="6" s="1"/>
  <c r="N220" i="6" s="1"/>
  <c r="S220" i="6" s="1"/>
  <c r="J106" i="6"/>
  <c r="K106" i="6" s="1"/>
  <c r="L106" i="6" s="1"/>
  <c r="M106" i="6" s="1"/>
  <c r="N106" i="6" s="1"/>
  <c r="S106" i="6" s="1"/>
  <c r="J347" i="6"/>
  <c r="K347" i="6" s="1"/>
  <c r="L347" i="6" s="1"/>
  <c r="M347" i="6" s="1"/>
  <c r="N347" i="6" s="1"/>
  <c r="S347" i="6" s="1"/>
  <c r="J227" i="6"/>
  <c r="K227" i="6" s="1"/>
  <c r="L227" i="6" s="1"/>
  <c r="M227" i="6" s="1"/>
  <c r="N227" i="6" s="1"/>
  <c r="S227" i="6" s="1"/>
  <c r="J331" i="6"/>
  <c r="K331" i="6" s="1"/>
  <c r="L331" i="6" s="1"/>
  <c r="M331" i="6" s="1"/>
  <c r="N331" i="6" s="1"/>
  <c r="S331" i="6" s="1"/>
  <c r="J107" i="6"/>
  <c r="K107" i="6" s="1"/>
  <c r="L107" i="6" s="1"/>
  <c r="M107" i="6" s="1"/>
  <c r="N107" i="6" s="1"/>
  <c r="S107" i="6" s="1"/>
  <c r="J28" i="6"/>
  <c r="K28" i="6" s="1"/>
  <c r="L28" i="6" s="1"/>
  <c r="M28" i="6" s="1"/>
  <c r="N28" i="6" s="1"/>
  <c r="S28" i="6" s="1"/>
  <c r="J89" i="6"/>
  <c r="K89" i="6" s="1"/>
  <c r="L89" i="6" s="1"/>
  <c r="M89" i="6" s="1"/>
  <c r="N89" i="6" s="1"/>
  <c r="S89" i="6" s="1"/>
  <c r="J193" i="6"/>
  <c r="K193" i="6" s="1"/>
  <c r="L193" i="6" s="1"/>
  <c r="M193" i="6" s="1"/>
  <c r="N193" i="6" s="1"/>
  <c r="S193" i="6" s="1"/>
  <c r="J211" i="6"/>
  <c r="K211" i="6" s="1"/>
  <c r="L211" i="6" s="1"/>
  <c r="M211" i="6" s="1"/>
  <c r="N211" i="6" s="1"/>
  <c r="S211" i="6" s="1"/>
  <c r="J99" i="6"/>
  <c r="K99" i="6" s="1"/>
  <c r="L99" i="6" s="1"/>
  <c r="M99" i="6" s="1"/>
  <c r="N99" i="6" s="1"/>
  <c r="S99" i="6" s="1"/>
  <c r="J319" i="6"/>
  <c r="K319" i="6" s="1"/>
  <c r="L319" i="6" s="1"/>
  <c r="M319" i="6" s="1"/>
  <c r="N319" i="6" s="1"/>
  <c r="S319" i="6" s="1"/>
  <c r="J22" i="6"/>
  <c r="K22" i="6" s="1"/>
  <c r="L22" i="6" s="1"/>
  <c r="M22" i="6" s="1"/>
  <c r="N22" i="6" s="1"/>
  <c r="S22" i="6" s="1"/>
  <c r="J325" i="6"/>
  <c r="K325" i="6" s="1"/>
  <c r="L325" i="6" s="1"/>
  <c r="M325" i="6" s="1"/>
  <c r="N325" i="6" s="1"/>
  <c r="S325" i="6" s="1"/>
  <c r="J26" i="6"/>
  <c r="K26" i="6" s="1"/>
  <c r="L26" i="6" s="1"/>
  <c r="M26" i="6" s="1"/>
  <c r="N26" i="6" s="1"/>
  <c r="S26" i="6" s="1"/>
  <c r="J91" i="6"/>
  <c r="K91" i="6" s="1"/>
  <c r="L91" i="6" s="1"/>
  <c r="M91" i="6" s="1"/>
  <c r="N91" i="6" s="1"/>
  <c r="S91" i="6" s="1"/>
  <c r="J248" i="6"/>
  <c r="K248" i="6" s="1"/>
  <c r="L248" i="6" s="1"/>
  <c r="M248" i="6" s="1"/>
  <c r="N248" i="6" s="1"/>
  <c r="S248" i="6" s="1"/>
  <c r="J62" i="6"/>
  <c r="K62" i="6" s="1"/>
  <c r="L62" i="6" s="1"/>
  <c r="M62" i="6" s="1"/>
  <c r="N62" i="6" s="1"/>
  <c r="S62" i="6" s="1"/>
  <c r="J297" i="6"/>
  <c r="K297" i="6" s="1"/>
  <c r="L297" i="6" s="1"/>
  <c r="M297" i="6" s="1"/>
  <c r="N297" i="6" s="1"/>
  <c r="S297" i="6" s="1"/>
  <c r="J229" i="6"/>
  <c r="K229" i="6" s="1"/>
  <c r="L229" i="6" s="1"/>
  <c r="M229" i="6" s="1"/>
  <c r="N229" i="6" s="1"/>
  <c r="S229" i="6" s="1"/>
  <c r="J363" i="6"/>
  <c r="K363" i="6" s="1"/>
  <c r="L363" i="6" s="1"/>
  <c r="M363" i="6" s="1"/>
  <c r="N363" i="6" s="1"/>
  <c r="S363" i="6" s="1"/>
  <c r="J282" i="6"/>
  <c r="K282" i="6" s="1"/>
  <c r="L282" i="6" s="1"/>
  <c r="M282" i="6" s="1"/>
  <c r="N282" i="6" s="1"/>
  <c r="S282" i="6" s="1"/>
  <c r="J214" i="6"/>
  <c r="K214" i="6" s="1"/>
  <c r="L214" i="6" s="1"/>
  <c r="M214" i="6" s="1"/>
  <c r="N214" i="6" s="1"/>
  <c r="S214" i="6" s="1"/>
  <c r="J176" i="6"/>
  <c r="K176" i="6" s="1"/>
  <c r="L176" i="6" s="1"/>
  <c r="M176" i="6" s="1"/>
  <c r="N176" i="6" s="1"/>
  <c r="S176" i="6" s="1"/>
  <c r="J351" i="6"/>
  <c r="K351" i="6" s="1"/>
  <c r="L351" i="6" s="1"/>
  <c r="M351" i="6" s="1"/>
  <c r="N351" i="6" s="1"/>
  <c r="S351" i="6" s="1"/>
  <c r="J261" i="6"/>
  <c r="K261" i="6" s="1"/>
  <c r="L261" i="6" s="1"/>
  <c r="M261" i="6" s="1"/>
  <c r="N261" i="6" s="1"/>
  <c r="S261" i="6" s="1"/>
  <c r="J302" i="6"/>
  <c r="K302" i="6" s="1"/>
  <c r="L302" i="6" s="1"/>
  <c r="M302" i="6" s="1"/>
  <c r="N302" i="6" s="1"/>
  <c r="S302" i="6" s="1"/>
  <c r="J39" i="6"/>
  <c r="K39" i="6" s="1"/>
  <c r="L39" i="6" s="1"/>
  <c r="M39" i="6" s="1"/>
  <c r="N39" i="6" s="1"/>
  <c r="S39" i="6" s="1"/>
  <c r="J51" i="6"/>
  <c r="K51" i="6" s="1"/>
  <c r="L51" i="6" s="1"/>
  <c r="M51" i="6" s="1"/>
  <c r="N51" i="6" s="1"/>
  <c r="S51" i="6" s="1"/>
  <c r="J43" i="6"/>
  <c r="K43" i="6" s="1"/>
  <c r="L43" i="6" s="1"/>
  <c r="M43" i="6" s="1"/>
  <c r="N43" i="6" s="1"/>
  <c r="S43" i="6" s="1"/>
  <c r="J230" i="6"/>
  <c r="K230" i="6" s="1"/>
  <c r="L230" i="6" s="1"/>
  <c r="M230" i="6" s="1"/>
  <c r="N230" i="6" s="1"/>
  <c r="S230" i="6" s="1"/>
  <c r="J181" i="6"/>
  <c r="K181" i="6" s="1"/>
  <c r="L181" i="6" s="1"/>
  <c r="M181" i="6" s="1"/>
  <c r="N181" i="6" s="1"/>
  <c r="S181" i="6" s="1"/>
  <c r="J72" i="6"/>
  <c r="K72" i="6" s="1"/>
  <c r="L72" i="6" s="1"/>
  <c r="M72" i="6" s="1"/>
  <c r="N72" i="6" s="1"/>
  <c r="S72" i="6" s="1"/>
  <c r="J96" i="6"/>
  <c r="K96" i="6" s="1"/>
  <c r="L96" i="6" s="1"/>
  <c r="M96" i="6" s="1"/>
  <c r="N96" i="6" s="1"/>
  <c r="S96" i="6" s="1"/>
  <c r="J148" i="6"/>
  <c r="K148" i="6" s="1"/>
  <c r="L148" i="6" s="1"/>
  <c r="M148" i="6" s="1"/>
  <c r="N148" i="6" s="1"/>
  <c r="S148" i="6" s="1"/>
  <c r="J318" i="6"/>
  <c r="K318" i="6" s="1"/>
  <c r="L318" i="6" s="1"/>
  <c r="M318" i="6" s="1"/>
  <c r="N318" i="6" s="1"/>
  <c r="S318" i="6" s="1"/>
  <c r="J343" i="6"/>
  <c r="K343" i="6" s="1"/>
  <c r="L343" i="6" s="1"/>
  <c r="M343" i="6" s="1"/>
  <c r="N343" i="6" s="1"/>
  <c r="S343" i="6" s="1"/>
  <c r="J74" i="6"/>
  <c r="K74" i="6" s="1"/>
  <c r="L74" i="6" s="1"/>
  <c r="M74" i="6" s="1"/>
  <c r="N74" i="6" s="1"/>
  <c r="S74" i="6" s="1"/>
  <c r="J67" i="6"/>
  <c r="K67" i="6" s="1"/>
  <c r="L67" i="6" s="1"/>
  <c r="M67" i="6" s="1"/>
  <c r="N67" i="6" s="1"/>
  <c r="S67" i="6" s="1"/>
  <c r="J117" i="6"/>
  <c r="K117" i="6" s="1"/>
  <c r="L117" i="6" s="1"/>
  <c r="M117" i="6" s="1"/>
  <c r="N117" i="6" s="1"/>
  <c r="S117" i="6" s="1"/>
  <c r="J377" i="6"/>
  <c r="K377" i="6" s="1"/>
  <c r="L377" i="6" s="1"/>
  <c r="M377" i="6" s="1"/>
  <c r="N377" i="6" s="1"/>
  <c r="S377" i="6" s="1"/>
  <c r="J349" i="6"/>
  <c r="K349" i="6" s="1"/>
  <c r="L349" i="6" s="1"/>
  <c r="M349" i="6" s="1"/>
  <c r="N349" i="6" s="1"/>
  <c r="S349" i="6" s="1"/>
  <c r="J109" i="6"/>
  <c r="K109" i="6" s="1"/>
  <c r="L109" i="6" s="1"/>
  <c r="M109" i="6" s="1"/>
  <c r="N109" i="6" s="1"/>
  <c r="S109" i="6" s="1"/>
  <c r="J303" i="6"/>
  <c r="K303" i="6" s="1"/>
  <c r="L303" i="6" s="1"/>
  <c r="M303" i="6" s="1"/>
  <c r="N303" i="6" s="1"/>
  <c r="S303" i="6" s="1"/>
  <c r="J179" i="6"/>
  <c r="K179" i="6" s="1"/>
  <c r="L179" i="6" s="1"/>
  <c r="M179" i="6" s="1"/>
  <c r="N179" i="6" s="1"/>
  <c r="S179" i="6" s="1"/>
  <c r="J108" i="6"/>
  <c r="K108" i="6" s="1"/>
  <c r="L108" i="6" s="1"/>
  <c r="M108" i="6" s="1"/>
  <c r="N108" i="6" s="1"/>
  <c r="S108" i="6" s="1"/>
  <c r="J44" i="6"/>
  <c r="K44" i="6" s="1"/>
  <c r="L44" i="6" s="1"/>
  <c r="M44" i="6" s="1"/>
  <c r="N44" i="6" s="1"/>
  <c r="S44" i="6" s="1"/>
  <c r="J226" i="6"/>
  <c r="K226" i="6" s="1"/>
  <c r="L226" i="6" s="1"/>
  <c r="M226" i="6" s="1"/>
  <c r="N226" i="6" s="1"/>
  <c r="S226" i="6" s="1"/>
  <c r="J252" i="6"/>
  <c r="K252" i="6" s="1"/>
  <c r="L252" i="6" s="1"/>
  <c r="M252" i="6" s="1"/>
  <c r="N252" i="6" s="1"/>
  <c r="S252" i="6" s="1"/>
  <c r="J314" i="6"/>
  <c r="K314" i="6" s="1"/>
  <c r="L314" i="6" s="1"/>
  <c r="M314" i="6" s="1"/>
  <c r="N314" i="6" s="1"/>
  <c r="S314" i="6" s="1"/>
  <c r="J172" i="6"/>
  <c r="K172" i="6" s="1"/>
  <c r="L172" i="6" s="1"/>
  <c r="M172" i="6" s="1"/>
  <c r="N172" i="6" s="1"/>
  <c r="S172" i="6" s="1"/>
  <c r="J215" i="6"/>
  <c r="K215" i="6" s="1"/>
  <c r="L215" i="6" s="1"/>
  <c r="M215" i="6" s="1"/>
  <c r="N215" i="6" s="1"/>
  <c r="S215" i="6" s="1"/>
  <c r="J336" i="6"/>
  <c r="K336" i="6" s="1"/>
  <c r="L336" i="6" s="1"/>
  <c r="M336" i="6" s="1"/>
  <c r="N336" i="6" s="1"/>
  <c r="S336" i="6" s="1"/>
  <c r="J381" i="6"/>
  <c r="K381" i="6" s="1"/>
  <c r="L381" i="6" s="1"/>
  <c r="M381" i="6" s="1"/>
  <c r="N381" i="6" s="1"/>
  <c r="S381" i="6" s="1"/>
  <c r="J101" i="6"/>
  <c r="K101" i="6" s="1"/>
  <c r="L101" i="6" s="1"/>
  <c r="M101" i="6" s="1"/>
  <c r="N101" i="6" s="1"/>
  <c r="S101" i="6" s="1"/>
  <c r="J228" i="6"/>
  <c r="K228" i="6" s="1"/>
  <c r="L228" i="6" s="1"/>
  <c r="M228" i="6" s="1"/>
  <c r="N228" i="6" s="1"/>
  <c r="S228" i="6" s="1"/>
  <c r="J114" i="6"/>
  <c r="K114" i="6" s="1"/>
  <c r="L114" i="6" s="1"/>
  <c r="M114" i="6" s="1"/>
  <c r="N114" i="6" s="1"/>
  <c r="S114" i="6" s="1"/>
  <c r="J150" i="6"/>
  <c r="K150" i="6" s="1"/>
  <c r="L150" i="6" s="1"/>
  <c r="M150" i="6" s="1"/>
  <c r="N150" i="6" s="1"/>
  <c r="S150" i="6" s="1"/>
  <c r="J36" i="6"/>
  <c r="K36" i="6" s="1"/>
  <c r="L36" i="6" s="1"/>
  <c r="M36" i="6" s="1"/>
  <c r="N36" i="6" s="1"/>
  <c r="S36" i="6" s="1"/>
  <c r="J120" i="6"/>
  <c r="K120" i="6" s="1"/>
  <c r="L120" i="6" s="1"/>
  <c r="M120" i="6" s="1"/>
  <c r="N120" i="6" s="1"/>
  <c r="S120" i="6" s="1"/>
  <c r="J52" i="6"/>
  <c r="K52" i="6" s="1"/>
  <c r="L52" i="6" s="1"/>
  <c r="M52" i="6" s="1"/>
  <c r="N52" i="6" s="1"/>
  <c r="S52" i="6" s="1"/>
  <c r="J326" i="6"/>
  <c r="K326" i="6" s="1"/>
  <c r="L326" i="6" s="1"/>
  <c r="M326" i="6" s="1"/>
  <c r="N326" i="6" s="1"/>
  <c r="S326" i="6" s="1"/>
  <c r="J285" i="6"/>
  <c r="K285" i="6" s="1"/>
  <c r="L285" i="6" s="1"/>
  <c r="M285" i="6" s="1"/>
  <c r="N285" i="6" s="1"/>
  <c r="S285" i="6" s="1"/>
  <c r="J154" i="6"/>
  <c r="K154" i="6" s="1"/>
  <c r="L154" i="6" s="1"/>
  <c r="M154" i="6" s="1"/>
  <c r="N154" i="6" s="1"/>
  <c r="S154" i="6" s="1"/>
  <c r="J256" i="6"/>
  <c r="K256" i="6" s="1"/>
  <c r="L256" i="6" s="1"/>
  <c r="M256" i="6" s="1"/>
  <c r="N256" i="6" s="1"/>
  <c r="S256" i="6" s="1"/>
  <c r="J327" i="6"/>
  <c r="K327" i="6" s="1"/>
  <c r="L327" i="6" s="1"/>
  <c r="M327" i="6" s="1"/>
  <c r="N327" i="6" s="1"/>
  <c r="S327" i="6" s="1"/>
  <c r="J240" i="6"/>
  <c r="K240" i="6" s="1"/>
  <c r="L240" i="6" s="1"/>
  <c r="M240" i="6" s="1"/>
  <c r="N240" i="6" s="1"/>
  <c r="S240" i="6" s="1"/>
  <c r="J307" i="6"/>
  <c r="K307" i="6" s="1"/>
  <c r="L307" i="6" s="1"/>
  <c r="M307" i="6" s="1"/>
  <c r="N307" i="6" s="1"/>
  <c r="S307" i="6" s="1"/>
  <c r="J219" i="6"/>
  <c r="K219" i="6" s="1"/>
  <c r="L219" i="6" s="1"/>
  <c r="M219" i="6" s="1"/>
  <c r="N219" i="6" s="1"/>
  <c r="S219" i="6" s="1"/>
  <c r="J340" i="6"/>
  <c r="K340" i="6" s="1"/>
  <c r="L340" i="6" s="1"/>
  <c r="M340" i="6" s="1"/>
  <c r="N340" i="6" s="1"/>
  <c r="S340" i="6" s="1"/>
  <c r="J29" i="6"/>
  <c r="K29" i="6" s="1"/>
  <c r="L29" i="6" s="1"/>
  <c r="M29" i="6" s="1"/>
  <c r="N29" i="6" s="1"/>
  <c r="S29" i="6" s="1"/>
  <c r="J103" i="6"/>
  <c r="K103" i="6" s="1"/>
  <c r="L103" i="6" s="1"/>
  <c r="M103" i="6" s="1"/>
  <c r="N103" i="6" s="1"/>
  <c r="S103" i="6" s="1"/>
  <c r="J272" i="6"/>
  <c r="K272" i="6" s="1"/>
  <c r="L272" i="6" s="1"/>
  <c r="M272" i="6" s="1"/>
  <c r="N272" i="6" s="1"/>
  <c r="S272" i="6" s="1"/>
  <c r="J110" i="6"/>
  <c r="K110" i="6" s="1"/>
  <c r="L110" i="6" s="1"/>
  <c r="M110" i="6" s="1"/>
  <c r="N110" i="6" s="1"/>
  <c r="S110" i="6" s="1"/>
  <c r="J10" i="6"/>
  <c r="K10" i="6" s="1"/>
  <c r="L10" i="6" s="1"/>
  <c r="M10" i="6" s="1"/>
  <c r="N10" i="6" s="1"/>
  <c r="S10" i="6" s="1"/>
  <c r="J291" i="6"/>
  <c r="K291" i="6" s="1"/>
  <c r="L291" i="6" s="1"/>
  <c r="M291" i="6" s="1"/>
  <c r="N291" i="6" s="1"/>
  <c r="S291" i="6" s="1"/>
  <c r="J49" i="6"/>
  <c r="K49" i="6" s="1"/>
  <c r="L49" i="6" s="1"/>
  <c r="M49" i="6" s="1"/>
  <c r="N49" i="6" s="1"/>
  <c r="S49" i="6" s="1"/>
  <c r="J209" i="6"/>
  <c r="K209" i="6" s="1"/>
  <c r="L209" i="6" s="1"/>
  <c r="M209" i="6" s="1"/>
  <c r="N209" i="6" s="1"/>
  <c r="S209" i="6" s="1"/>
  <c r="J292" i="6"/>
  <c r="K292" i="6" s="1"/>
  <c r="L292" i="6" s="1"/>
  <c r="M292" i="6" s="1"/>
  <c r="N292" i="6" s="1"/>
  <c r="S292" i="6" s="1"/>
  <c r="J118" i="6"/>
  <c r="K118" i="6" s="1"/>
  <c r="L118" i="6" s="1"/>
  <c r="M118" i="6" s="1"/>
  <c r="N118" i="6" s="1"/>
  <c r="S118" i="6" s="1"/>
  <c r="J315" i="6"/>
  <c r="K315" i="6" s="1"/>
  <c r="L315" i="6" s="1"/>
  <c r="M315" i="6" s="1"/>
  <c r="N315" i="6" s="1"/>
  <c r="S315" i="6" s="1"/>
  <c r="J232" i="6"/>
  <c r="K232" i="6" s="1"/>
  <c r="L232" i="6" s="1"/>
  <c r="M232" i="6" s="1"/>
  <c r="N232" i="6" s="1"/>
  <c r="S232" i="6" s="1"/>
  <c r="J142" i="6"/>
  <c r="K142" i="6" s="1"/>
  <c r="L142" i="6" s="1"/>
  <c r="M142" i="6" s="1"/>
  <c r="N142" i="6" s="1"/>
  <c r="S142" i="6" s="1"/>
  <c r="J59" i="6"/>
  <c r="K59" i="6" s="1"/>
  <c r="L59" i="6" s="1"/>
  <c r="M59" i="6" s="1"/>
  <c r="N59" i="6" s="1"/>
  <c r="S59" i="6" s="1"/>
  <c r="J201" i="6"/>
  <c r="K201" i="6" s="1"/>
  <c r="L201" i="6" s="1"/>
  <c r="M201" i="6" s="1"/>
  <c r="N201" i="6" s="1"/>
  <c r="S201" i="6" s="1"/>
  <c r="J58" i="6"/>
  <c r="K58" i="6" s="1"/>
  <c r="L58" i="6" s="1"/>
  <c r="M58" i="6" s="1"/>
  <c r="N58" i="6" s="1"/>
  <c r="S58" i="6" s="1"/>
  <c r="J372" i="6"/>
  <c r="K372" i="6" s="1"/>
  <c r="L372" i="6" s="1"/>
  <c r="M372" i="6" s="1"/>
  <c r="N372" i="6" s="1"/>
  <c r="S372" i="6" s="1"/>
  <c r="J212" i="6"/>
  <c r="K212" i="6" s="1"/>
  <c r="L212" i="6" s="1"/>
  <c r="M212" i="6" s="1"/>
  <c r="N212" i="6" s="1"/>
  <c r="S212" i="6" s="1"/>
  <c r="J18" i="6"/>
  <c r="K18" i="6" s="1"/>
  <c r="L18" i="6" s="1"/>
  <c r="M18" i="6" s="1"/>
  <c r="N18" i="6" s="1"/>
  <c r="S18" i="6" s="1"/>
  <c r="J221" i="6"/>
  <c r="K221" i="6" s="1"/>
  <c r="L221" i="6" s="1"/>
  <c r="M221" i="6" s="1"/>
  <c r="N221" i="6" s="1"/>
  <c r="S221" i="6" s="1"/>
  <c r="J197" i="6"/>
  <c r="K197" i="6" s="1"/>
  <c r="L197" i="6" s="1"/>
  <c r="M197" i="6" s="1"/>
  <c r="N197" i="6" s="1"/>
  <c r="S197" i="6" s="1"/>
  <c r="J188" i="6"/>
  <c r="K188" i="6" s="1"/>
  <c r="L188" i="6" s="1"/>
  <c r="M188" i="6" s="1"/>
  <c r="N188" i="6" s="1"/>
  <c r="S188" i="6" s="1"/>
  <c r="J204" i="6"/>
  <c r="K204" i="6" s="1"/>
  <c r="L204" i="6" s="1"/>
  <c r="M204" i="6" s="1"/>
  <c r="N204" i="6" s="1"/>
  <c r="S204" i="6" s="1"/>
  <c r="J76" i="6"/>
  <c r="K76" i="6" s="1"/>
  <c r="L76" i="6" s="1"/>
  <c r="M76" i="6" s="1"/>
  <c r="N76" i="6" s="1"/>
  <c r="S76" i="6" s="1"/>
  <c r="J12" i="6"/>
  <c r="K12" i="6" s="1"/>
  <c r="L12" i="6" s="1"/>
  <c r="M12" i="6" s="1"/>
  <c r="N12" i="6" s="1"/>
  <c r="S12" i="6" s="1"/>
  <c r="J257" i="6"/>
  <c r="K257" i="6" s="1"/>
  <c r="L257" i="6" s="1"/>
  <c r="M257" i="6" s="1"/>
  <c r="N257" i="6" s="1"/>
  <c r="S257" i="6" s="1"/>
  <c r="J367" i="6"/>
  <c r="K367" i="6" s="1"/>
  <c r="L367" i="6" s="1"/>
  <c r="M367" i="6" s="1"/>
  <c r="N367" i="6" s="1"/>
  <c r="S367" i="6" s="1"/>
  <c r="J241" i="6"/>
  <c r="K241" i="6" s="1"/>
  <c r="L241" i="6" s="1"/>
  <c r="M241" i="6" s="1"/>
  <c r="N241" i="6" s="1"/>
  <c r="S241" i="6" s="1"/>
  <c r="J81" i="6"/>
  <c r="K81" i="6" s="1"/>
  <c r="L81" i="6" s="1"/>
  <c r="M81" i="6" s="1"/>
  <c r="N81" i="6" s="1"/>
  <c r="S81" i="6" s="1"/>
  <c r="J217" i="6"/>
  <c r="K217" i="6" s="1"/>
  <c r="L217" i="6" s="1"/>
  <c r="M217" i="6" s="1"/>
  <c r="N217" i="6" s="1"/>
  <c r="S217" i="6" s="1"/>
  <c r="J310" i="6"/>
  <c r="K310" i="6" s="1"/>
  <c r="L310" i="6" s="1"/>
  <c r="M310" i="6" s="1"/>
  <c r="N310" i="6" s="1"/>
  <c r="S310" i="6" s="1"/>
  <c r="J48" i="6"/>
  <c r="K48" i="6" s="1"/>
  <c r="L48" i="6" s="1"/>
  <c r="M48" i="6" s="1"/>
  <c r="N48" i="6" s="1"/>
  <c r="S48" i="6" s="1"/>
  <c r="J237" i="6"/>
  <c r="K237" i="6" s="1"/>
  <c r="L237" i="6" s="1"/>
  <c r="M237" i="6" s="1"/>
  <c r="N237" i="6" s="1"/>
  <c r="S237" i="6" s="1"/>
  <c r="J345" i="6"/>
  <c r="K345" i="6" s="1"/>
  <c r="L345" i="6" s="1"/>
  <c r="M345" i="6" s="1"/>
  <c r="N345" i="6" s="1"/>
  <c r="S345" i="6" s="1"/>
  <c r="J47" i="6"/>
  <c r="K47" i="6" s="1"/>
  <c r="L47" i="6" s="1"/>
  <c r="M47" i="6" s="1"/>
  <c r="N47" i="6" s="1"/>
  <c r="S47" i="6" s="1"/>
  <c r="J203" i="6"/>
  <c r="K203" i="6" s="1"/>
  <c r="L203" i="6" s="1"/>
  <c r="M203" i="6" s="1"/>
  <c r="N203" i="6" s="1"/>
  <c r="S203" i="6" s="1"/>
  <c r="J335" i="6"/>
  <c r="K335" i="6" s="1"/>
  <c r="L335" i="6" s="1"/>
  <c r="M335" i="6" s="1"/>
  <c r="N335" i="6" s="1"/>
  <c r="S335" i="6" s="1"/>
  <c r="J206" i="6"/>
  <c r="K206" i="6" s="1"/>
  <c r="L206" i="6" s="1"/>
  <c r="M206" i="6" s="1"/>
  <c r="N206" i="6" s="1"/>
  <c r="S206" i="6" s="1"/>
  <c r="J357" i="6"/>
  <c r="K357" i="6" s="1"/>
  <c r="L357" i="6" s="1"/>
  <c r="M357" i="6" s="1"/>
  <c r="N357" i="6" s="1"/>
  <c r="S357" i="6" s="1"/>
  <c r="J202" i="6"/>
  <c r="K202" i="6" s="1"/>
  <c r="L202" i="6" s="1"/>
  <c r="M202" i="6" s="1"/>
  <c r="N202" i="6" s="1"/>
  <c r="S202" i="6" s="1"/>
  <c r="J123" i="6"/>
  <c r="K123" i="6" s="1"/>
  <c r="L123" i="6" s="1"/>
  <c r="M123" i="6" s="1"/>
  <c r="N123" i="6" s="1"/>
  <c r="S123" i="6" s="1"/>
  <c r="J378" i="6"/>
  <c r="K378" i="6" s="1"/>
  <c r="L378" i="6" s="1"/>
  <c r="M378" i="6" s="1"/>
  <c r="N378" i="6" s="1"/>
  <c r="S378" i="6" s="1"/>
  <c r="M313" i="6"/>
  <c r="N313" i="6" s="1"/>
  <c r="S313" i="6" s="1"/>
  <c r="M312" i="6"/>
  <c r="N312" i="6" s="1"/>
  <c r="S312" i="6" s="1"/>
  <c r="M13" i="6"/>
  <c r="N13" i="6" s="1"/>
  <c r="S13" i="6" s="1"/>
  <c r="L7" i="6" l="1"/>
  <c r="L430" i="6" s="1"/>
  <c r="K430" i="6"/>
  <c r="M430" i="6" s="1"/>
  <c r="N430" i="6" s="1"/>
  <c r="S396" i="6"/>
  <c r="S407" i="6"/>
  <c r="S417" i="6"/>
  <c r="S388" i="6"/>
  <c r="S419" i="6"/>
  <c r="S410" i="6"/>
  <c r="S401" i="6"/>
  <c r="S386" i="6"/>
  <c r="S409" i="6"/>
  <c r="S397" i="6"/>
  <c r="S414" i="6"/>
  <c r="S420" i="6"/>
  <c r="S428" i="6"/>
  <c r="S411" i="6"/>
  <c r="S384" i="6"/>
  <c r="S422" i="6"/>
  <c r="S412" i="6"/>
  <c r="S402" i="6"/>
  <c r="S424" i="6"/>
  <c r="S390" i="6"/>
  <c r="S415" i="6"/>
  <c r="S392" i="6"/>
  <c r="S391" i="6"/>
  <c r="S426" i="6"/>
  <c r="S393" i="6"/>
  <c r="S383" i="6"/>
  <c r="S421" i="6"/>
  <c r="S404" i="6"/>
  <c r="S394" i="6"/>
  <c r="S399" i="6"/>
  <c r="S403" i="6"/>
  <c r="S425" i="6"/>
  <c r="S405" i="6"/>
  <c r="S398" i="6"/>
  <c r="S418" i="6"/>
  <c r="S389" i="6"/>
  <c r="S400" i="6"/>
  <c r="S385" i="6"/>
  <c r="S416" i="6"/>
  <c r="S395" i="6"/>
  <c r="S427" i="6"/>
  <c r="S413" i="6"/>
  <c r="S387" i="6"/>
  <c r="S382" i="6"/>
  <c r="S408" i="6"/>
  <c r="S406" i="6"/>
  <c r="S423" i="6"/>
  <c r="M7" i="6" l="1"/>
  <c r="N7" i="6" s="1"/>
  <c r="O7" i="6" s="1"/>
  <c r="O205" i="6"/>
  <c r="O327" i="6"/>
  <c r="O221" i="6"/>
  <c r="O349" i="6"/>
  <c r="O342" i="6"/>
  <c r="O116" i="6"/>
  <c r="O83" i="6"/>
  <c r="O380" i="6"/>
  <c r="O367" i="6"/>
  <c r="O280" i="6"/>
  <c r="O26" i="6"/>
  <c r="O76" i="6"/>
  <c r="O300" i="6"/>
  <c r="O120" i="6"/>
  <c r="O115" i="6"/>
  <c r="O19" i="6"/>
  <c r="O105" i="6"/>
  <c r="O365" i="6"/>
  <c r="O387" i="6"/>
  <c r="O400" i="6"/>
  <c r="O418" i="6"/>
  <c r="O403" i="6"/>
  <c r="O421" i="6"/>
  <c r="O391" i="6"/>
  <c r="O414" i="6"/>
  <c r="O401" i="6"/>
  <c r="O396" i="6"/>
  <c r="O372" i="6"/>
  <c r="O338" i="6"/>
  <c r="O188" i="6"/>
  <c r="O277" i="6"/>
  <c r="O94" i="6"/>
  <c r="O89" i="6"/>
  <c r="O249" i="6"/>
  <c r="O382" i="6"/>
  <c r="O395" i="6"/>
  <c r="O385" i="6"/>
  <c r="O389" i="6"/>
  <c r="O398" i="6"/>
  <c r="O399" i="6"/>
  <c r="O404" i="6"/>
  <c r="O392" i="6"/>
  <c r="O411" i="6"/>
  <c r="O420" i="6"/>
  <c r="O388" i="6"/>
  <c r="O407" i="6"/>
  <c r="O406" i="6"/>
  <c r="O413" i="6"/>
  <c r="O425" i="6"/>
  <c r="O383" i="6"/>
  <c r="O426" i="6"/>
  <c r="O390" i="6"/>
  <c r="O402" i="6"/>
  <c r="O422" i="6"/>
  <c r="O397" i="6"/>
  <c r="O386" i="6"/>
  <c r="O410" i="6"/>
  <c r="O78" i="6"/>
  <c r="S430" i="6"/>
  <c r="O196" i="6"/>
  <c r="O112" i="6"/>
  <c r="O164" i="6"/>
  <c r="O160" i="6"/>
  <c r="O10" i="6"/>
  <c r="O154" i="6"/>
  <c r="O304" i="6"/>
  <c r="O350" i="6"/>
  <c r="O30" i="6"/>
  <c r="O276" i="6"/>
  <c r="O423" i="6"/>
  <c r="O408" i="6"/>
  <c r="O427" i="6"/>
  <c r="O416" i="6"/>
  <c r="O405" i="6"/>
  <c r="O394" i="6"/>
  <c r="O393" i="6"/>
  <c r="O415" i="6"/>
  <c r="O424" i="6"/>
  <c r="O412" i="6"/>
  <c r="O384" i="6"/>
  <c r="O428" i="6"/>
  <c r="O409" i="6"/>
  <c r="O419" i="6"/>
  <c r="O417" i="6"/>
  <c r="O99" i="6"/>
  <c r="O134" i="6"/>
  <c r="O52" i="6"/>
  <c r="O18" i="6"/>
  <c r="O87" i="6"/>
  <c r="O240" i="6"/>
  <c r="O369" i="6"/>
  <c r="O60" i="6"/>
  <c r="O169" i="6"/>
  <c r="O11" i="6"/>
  <c r="O102" i="6"/>
  <c r="O58" i="6"/>
  <c r="O378" i="6"/>
  <c r="O208" i="6"/>
  <c r="O77" i="6"/>
  <c r="O353" i="6"/>
  <c r="O302" i="6"/>
  <c r="O290" i="6"/>
  <c r="O155" i="6"/>
  <c r="O144" i="6"/>
  <c r="O295" i="6"/>
  <c r="O61" i="6"/>
  <c r="O254" i="6"/>
  <c r="O252" i="6"/>
  <c r="O152" i="6"/>
  <c r="O14" i="6"/>
  <c r="O195" i="6"/>
  <c r="O119" i="6"/>
  <c r="O91" i="6"/>
  <c r="O256" i="6"/>
  <c r="O337" i="6"/>
  <c r="O379" i="6"/>
  <c r="O287" i="6"/>
  <c r="O356" i="6"/>
  <c r="O54" i="6"/>
  <c r="O260" i="6"/>
  <c r="O214" i="6"/>
  <c r="O192" i="6"/>
  <c r="O305" i="6"/>
  <c r="O251" i="6"/>
  <c r="O248" i="6"/>
  <c r="O228" i="6"/>
  <c r="O247" i="6"/>
  <c r="O275" i="6"/>
  <c r="O53" i="6"/>
  <c r="O270" i="6"/>
  <c r="O140" i="6"/>
  <c r="O13" i="6"/>
  <c r="O317" i="6"/>
  <c r="O16" i="6"/>
  <c r="O332" i="6"/>
  <c r="O430" i="6"/>
  <c r="O175" i="6"/>
  <c r="O84" i="6"/>
  <c r="O103" i="6"/>
  <c r="O163" i="6"/>
  <c r="O217" i="6"/>
  <c r="O202" i="6"/>
  <c r="O41" i="6"/>
  <c r="O362" i="6"/>
  <c r="O135" i="6"/>
  <c r="O171" i="6"/>
  <c r="O237" i="6"/>
  <c r="O113" i="6"/>
  <c r="O209" i="6"/>
  <c r="O313" i="6"/>
  <c r="O234" i="6"/>
  <c r="O314" i="6"/>
  <c r="O223" i="6"/>
  <c r="O329" i="6"/>
  <c r="O222" i="6"/>
  <c r="O326" i="6"/>
  <c r="O191" i="6"/>
  <c r="O96" i="6"/>
  <c r="O331" i="6"/>
  <c r="O180" i="6"/>
  <c r="O74" i="6"/>
  <c r="O377" i="6"/>
  <c r="O325" i="6"/>
  <c r="O131" i="6"/>
  <c r="O25" i="6"/>
  <c r="O320" i="6"/>
  <c r="O128" i="6"/>
  <c r="O368" i="6"/>
  <c r="O345" i="6"/>
  <c r="O71" i="6"/>
  <c r="O299" i="6"/>
  <c r="O22" i="6"/>
  <c r="O340" i="6"/>
  <c r="O46" i="6"/>
  <c r="O143" i="6"/>
  <c r="O310" i="6"/>
  <c r="O159" i="6"/>
  <c r="O35" i="6"/>
  <c r="O50" i="6"/>
  <c r="O291" i="6"/>
  <c r="O285" i="6"/>
  <c r="O88" i="6"/>
  <c r="O288" i="6"/>
  <c r="O158" i="6"/>
  <c r="O189" i="6"/>
  <c r="O20" i="6"/>
  <c r="O246" i="6"/>
  <c r="O224" i="6"/>
  <c r="O178" i="6"/>
  <c r="O279" i="6"/>
  <c r="O197" i="6"/>
  <c r="O162" i="6"/>
  <c r="O55" i="6"/>
  <c r="O206" i="6"/>
  <c r="O236" i="6"/>
  <c r="O139" i="6"/>
  <c r="O308" i="6"/>
  <c r="O85" i="6"/>
  <c r="O177" i="6"/>
  <c r="O106" i="6"/>
  <c r="O12" i="6"/>
  <c r="O335" i="6"/>
  <c r="O262" i="6"/>
  <c r="O358" i="6"/>
  <c r="O82" i="6"/>
  <c r="O242" i="6"/>
  <c r="O183" i="6"/>
  <c r="O148" i="6"/>
  <c r="O306" i="6"/>
  <c r="O98" i="6"/>
  <c r="O374" i="6"/>
  <c r="O282" i="6"/>
  <c r="O278" i="6"/>
  <c r="O215" i="6"/>
  <c r="O259" i="6"/>
  <c r="O174" i="6"/>
  <c r="O186" i="6"/>
  <c r="O235" i="6"/>
  <c r="O36" i="6"/>
  <c r="O72" i="6"/>
  <c r="O289" i="6"/>
  <c r="O45" i="6"/>
  <c r="O21" i="6"/>
  <c r="O146" i="6"/>
  <c r="O38" i="6"/>
  <c r="O8" i="6"/>
  <c r="O354" i="6"/>
  <c r="O373" i="6"/>
  <c r="O133" i="6"/>
  <c r="O80" i="6"/>
  <c r="O351" i="6"/>
  <c r="O303" i="6"/>
  <c r="O124" i="6"/>
  <c r="O75" i="6"/>
  <c r="O107" i="6"/>
  <c r="O298" i="6"/>
  <c r="O62" i="6"/>
  <c r="O346" i="6"/>
  <c r="O48" i="6"/>
  <c r="O86" i="6"/>
  <c r="O145" i="6"/>
  <c r="O330" i="6"/>
  <c r="O172" i="6"/>
  <c r="O370" i="6"/>
  <c r="O69" i="6"/>
  <c r="O199" i="6"/>
  <c r="O318" i="6"/>
  <c r="O343" i="6"/>
  <c r="O31" i="6"/>
  <c r="O328" i="6"/>
  <c r="O125" i="6"/>
  <c r="O95" i="6"/>
  <c r="O141" i="6"/>
  <c r="O283" i="6"/>
  <c r="O323" i="6"/>
  <c r="O269" i="6"/>
  <c r="O117" i="6"/>
  <c r="O15" i="6"/>
  <c r="O243" i="6"/>
  <c r="O147" i="6"/>
  <c r="O63" i="6"/>
  <c r="O39" i="6"/>
  <c r="O216" i="6"/>
  <c r="O257" i="6"/>
  <c r="O127" i="6"/>
  <c r="O167" i="6"/>
  <c r="O210" i="6"/>
  <c r="O245" i="6"/>
  <c r="O258" i="6"/>
  <c r="O138" i="6"/>
  <c r="O364" i="6"/>
  <c r="O173" i="6"/>
  <c r="O381" i="6"/>
  <c r="O90" i="6"/>
  <c r="O267" i="6"/>
  <c r="O29" i="6"/>
  <c r="O73" i="6"/>
  <c r="O81" i="6"/>
  <c r="O176" i="6"/>
  <c r="O151" i="6"/>
  <c r="O284" i="6"/>
  <c r="O363" i="6"/>
  <c r="O97" i="6"/>
  <c r="O271" i="6"/>
  <c r="O165" i="6"/>
  <c r="O24" i="6"/>
  <c r="O366" i="6"/>
  <c r="O198" i="6"/>
  <c r="O23" i="6"/>
  <c r="O184" i="6"/>
  <c r="O136" i="6"/>
  <c r="O79" i="6"/>
  <c r="O307" i="6"/>
  <c r="O265" i="6"/>
  <c r="O268" i="6"/>
  <c r="O123" i="6"/>
  <c r="O111" i="6"/>
  <c r="O203" i="6"/>
  <c r="O348" i="6"/>
  <c r="O130" i="6"/>
  <c r="O281" i="6"/>
  <c r="O319" i="6"/>
  <c r="O272" i="6"/>
  <c r="O286" i="6"/>
  <c r="O34" i="6"/>
  <c r="O312" i="6"/>
  <c r="O194" i="6"/>
  <c r="O359" i="6"/>
  <c r="O33" i="6"/>
  <c r="O231" i="6"/>
  <c r="O40" i="6"/>
  <c r="O185" i="6"/>
  <c r="O347" i="6"/>
  <c r="O226" i="6"/>
  <c r="O212" i="6"/>
  <c r="O9" i="6"/>
  <c r="O181" i="6"/>
  <c r="O32" i="6"/>
  <c r="O293" i="6"/>
  <c r="O344" i="6"/>
  <c r="O211" i="6"/>
  <c r="O142" i="6"/>
  <c r="O179" i="6"/>
  <c r="O376" i="6"/>
  <c r="O250" i="6"/>
  <c r="O341" i="6"/>
  <c r="O166" i="6"/>
  <c r="O264" i="6"/>
  <c r="O324" i="6"/>
  <c r="O244" i="6"/>
  <c r="O238" i="6"/>
  <c r="O168" i="6"/>
  <c r="O225" i="6"/>
  <c r="O322" i="6"/>
  <c r="O261" i="6"/>
  <c r="O67" i="6"/>
  <c r="O37" i="6"/>
  <c r="O357" i="6"/>
  <c r="O108" i="6"/>
  <c r="O126" i="6"/>
  <c r="O315" i="6"/>
  <c r="O213" i="6"/>
  <c r="O200" i="6"/>
  <c r="O150" i="6"/>
  <c r="O219" i="6"/>
  <c r="O232" i="6"/>
  <c r="O266" i="6"/>
  <c r="O333" i="6"/>
  <c r="O70" i="6"/>
  <c r="O230" i="6"/>
  <c r="O122" i="6"/>
  <c r="O193" i="6"/>
  <c r="O137" i="6"/>
  <c r="O109" i="6"/>
  <c r="O114" i="6"/>
  <c r="O227" i="6"/>
  <c r="O201" i="6"/>
  <c r="O334" i="6"/>
  <c r="O218" i="6"/>
  <c r="O110" i="6"/>
  <c r="O161" i="6"/>
  <c r="O132" i="6"/>
  <c r="O352" i="6"/>
  <c r="O207" i="6"/>
  <c r="O118" i="6"/>
  <c r="O273" i="6"/>
  <c r="O42" i="6"/>
  <c r="O51" i="6"/>
  <c r="O296" i="6"/>
  <c r="O57" i="6"/>
  <c r="O17" i="6"/>
  <c r="O43" i="6"/>
  <c r="O65" i="6"/>
  <c r="O297" i="6"/>
  <c r="O182" i="6"/>
  <c r="O27" i="6"/>
  <c r="O121" i="6"/>
  <c r="O156" i="6"/>
  <c r="O68" i="6"/>
  <c r="O311" i="6"/>
  <c r="O316" i="6"/>
  <c r="O336" i="6"/>
  <c r="O220" i="6"/>
  <c r="O59" i="6"/>
  <c r="O104" i="6"/>
  <c r="O187" i="6"/>
  <c r="O253" i="6"/>
  <c r="O47" i="6"/>
  <c r="O49" i="6"/>
  <c r="O100" i="6"/>
  <c r="O56" i="6"/>
  <c r="O339" i="6"/>
  <c r="O66" i="6"/>
  <c r="O157" i="6"/>
  <c r="O170" i="6"/>
  <c r="O309" i="6"/>
  <c r="O239" i="6"/>
  <c r="O361" i="6"/>
  <c r="O204" i="6"/>
  <c r="O190" i="6"/>
  <c r="O44" i="6"/>
  <c r="O93" i="6"/>
  <c r="O28" i="6"/>
  <c r="O255" i="6"/>
  <c r="O153" i="6"/>
  <c r="O129" i="6"/>
  <c r="O263" i="6"/>
  <c r="O292" i="6"/>
  <c r="O375" i="6"/>
  <c r="O101" i="6"/>
  <c r="O149" i="6"/>
  <c r="O355" i="6"/>
  <c r="O371" i="6"/>
  <c r="O294" i="6"/>
  <c r="O301" i="6"/>
  <c r="O64" i="6"/>
  <c r="O360" i="6"/>
  <c r="O241" i="6"/>
  <c r="O92" i="6"/>
  <c r="O229" i="6"/>
  <c r="O321" i="6"/>
  <c r="O274" i="6"/>
  <c r="O233" i="6"/>
  <c r="S7" i="6"/>
  <c r="B33" i="4" l="1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D27" i="4" l="1"/>
  <c r="G15" i="4" s="1"/>
  <c r="H15" i="4" s="1"/>
  <c r="G18" i="4" l="1"/>
  <c r="H18" i="4" s="1"/>
  <c r="E14" i="4"/>
  <c r="G21" i="4"/>
  <c r="H21" i="4" s="1"/>
  <c r="G22" i="4"/>
  <c r="H22" i="4" s="1"/>
  <c r="E16" i="4"/>
  <c r="E15" i="4"/>
  <c r="E20" i="4"/>
  <c r="E19" i="4"/>
  <c r="G11" i="4"/>
  <c r="H11" i="4" s="1"/>
  <c r="E24" i="4"/>
  <c r="G12" i="4"/>
  <c r="H12" i="4" s="1"/>
  <c r="G17" i="4"/>
  <c r="H17" i="4" s="1"/>
  <c r="G25" i="4"/>
  <c r="H25" i="4" s="1"/>
  <c r="E23" i="4"/>
  <c r="E7" i="4"/>
  <c r="E18" i="4"/>
  <c r="E22" i="4"/>
  <c r="E27" i="4"/>
  <c r="G20" i="4"/>
  <c r="H20" i="4" s="1"/>
  <c r="G24" i="4"/>
  <c r="H24" i="4" s="1"/>
  <c r="G14" i="4"/>
  <c r="H14" i="4" s="1"/>
  <c r="E11" i="4"/>
  <c r="G19" i="4"/>
  <c r="H19" i="4" s="1"/>
  <c r="G23" i="4"/>
  <c r="H23" i="4" s="1"/>
  <c r="E17" i="4"/>
  <c r="E21" i="4"/>
  <c r="E25" i="4"/>
  <c r="E12" i="4"/>
  <c r="G10" i="4"/>
  <c r="H10" i="4" s="1"/>
  <c r="E10" i="4"/>
  <c r="G16" i="4"/>
  <c r="H16" i="4" s="1"/>
  <c r="G9" i="4"/>
  <c r="H9" i="4" s="1"/>
  <c r="E9" i="4"/>
  <c r="E8" i="4"/>
  <c r="G13" i="4"/>
  <c r="H13" i="4" s="1"/>
  <c r="G8" i="4"/>
  <c r="H8" i="4" s="1"/>
  <c r="G7" i="4"/>
  <c r="H7" i="4" s="1"/>
  <c r="E13" i="4"/>
  <c r="H27" i="4" l="1"/>
  <c r="G29" i="4" s="1"/>
  <c r="I9" i="4" l="1"/>
  <c r="J9" i="4" s="1"/>
  <c r="I12" i="4"/>
  <c r="J12" i="4" s="1"/>
  <c r="I15" i="4"/>
  <c r="J15" i="4" s="1"/>
  <c r="I16" i="4"/>
  <c r="J16" i="4" s="1"/>
  <c r="I13" i="4"/>
  <c r="J13" i="4" s="1"/>
  <c r="I7" i="4"/>
  <c r="J7" i="4" s="1"/>
  <c r="I8" i="4"/>
  <c r="J8" i="4" s="1"/>
  <c r="I10" i="4"/>
  <c r="J10" i="4" s="1"/>
  <c r="I19" i="4"/>
  <c r="J19" i="4" s="1"/>
  <c r="I17" i="4"/>
  <c r="J17" i="4" s="1"/>
  <c r="I24" i="4"/>
  <c r="J24" i="4" s="1"/>
  <c r="I14" i="4"/>
  <c r="J14" i="4" s="1"/>
  <c r="I23" i="4"/>
  <c r="J23" i="4" s="1"/>
  <c r="I21" i="4"/>
  <c r="J21" i="4" s="1"/>
  <c r="I20" i="4"/>
  <c r="J20" i="4" s="1"/>
  <c r="I11" i="4"/>
  <c r="J11" i="4" s="1"/>
  <c r="I22" i="4"/>
  <c r="J22" i="4" s="1"/>
  <c r="I25" i="4"/>
  <c r="J25" i="4" s="1"/>
  <c r="I18" i="4"/>
  <c r="J18" i="4" s="1"/>
  <c r="K11" i="4" l="1"/>
  <c r="L11" i="4" s="1"/>
  <c r="K14" i="4"/>
  <c r="L14" i="4" s="1"/>
  <c r="K10" i="4"/>
  <c r="L10" i="4" s="1"/>
  <c r="K16" i="4"/>
  <c r="L16" i="4" s="1"/>
  <c r="K18" i="4"/>
  <c r="L18" i="4" s="1"/>
  <c r="K20" i="4"/>
  <c r="L20" i="4" s="1"/>
  <c r="K24" i="4"/>
  <c r="L24" i="4" s="1"/>
  <c r="K8" i="4"/>
  <c r="L8" i="4" s="1"/>
  <c r="K15" i="4"/>
  <c r="L15" i="4" s="1"/>
  <c r="K25" i="4"/>
  <c r="L25" i="4" s="1"/>
  <c r="K21" i="4"/>
  <c r="L21" i="4" s="1"/>
  <c r="K17" i="4"/>
  <c r="L17" i="4" s="1"/>
  <c r="J27" i="4"/>
  <c r="K27" i="4" s="1"/>
  <c r="L27" i="4" s="1"/>
  <c r="K7" i="4"/>
  <c r="L7" i="4" s="1"/>
  <c r="K12" i="4"/>
  <c r="L12" i="4" s="1"/>
  <c r="K22" i="4"/>
  <c r="L22" i="4" s="1"/>
  <c r="K23" i="4"/>
  <c r="L23" i="4" s="1"/>
  <c r="K19" i="4"/>
  <c r="L19" i="4" s="1"/>
  <c r="K13" i="4"/>
  <c r="L13" i="4" s="1"/>
  <c r="K9" i="4"/>
  <c r="L9" i="4" s="1"/>
  <c r="M7" i="4" l="1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  <c r="G53" i="1" l="1"/>
  <c r="F53" i="1"/>
  <c r="C53" i="1"/>
  <c r="B53" i="1"/>
  <c r="A53" i="1"/>
  <c r="G52" i="1"/>
  <c r="F52" i="1"/>
  <c r="C52" i="1"/>
  <c r="B52" i="1"/>
  <c r="A52" i="1"/>
  <c r="G51" i="1"/>
  <c r="F51" i="1"/>
  <c r="C51" i="1"/>
  <c r="B51" i="1"/>
  <c r="A51" i="1"/>
  <c r="G50" i="1"/>
  <c r="F50" i="1"/>
  <c r="C50" i="1"/>
  <c r="B50" i="1"/>
  <c r="A50" i="1"/>
  <c r="G49" i="1"/>
  <c r="F49" i="1"/>
  <c r="C49" i="1"/>
  <c r="B49" i="1"/>
  <c r="A49" i="1"/>
  <c r="G48" i="1"/>
  <c r="F48" i="1"/>
  <c r="C48" i="1"/>
  <c r="B48" i="1"/>
  <c r="A48" i="1"/>
  <c r="G47" i="1"/>
  <c r="F47" i="1"/>
  <c r="C47" i="1"/>
  <c r="B47" i="1"/>
  <c r="A47" i="1"/>
  <c r="G46" i="1"/>
  <c r="F46" i="1"/>
  <c r="C46" i="1"/>
  <c r="B46" i="1"/>
  <c r="A46" i="1"/>
  <c r="G45" i="1"/>
  <c r="F45" i="1"/>
  <c r="C45" i="1"/>
  <c r="B45" i="1"/>
  <c r="A45" i="1"/>
  <c r="G44" i="1"/>
  <c r="F44" i="1"/>
  <c r="C44" i="1"/>
  <c r="B44" i="1"/>
  <c r="A44" i="1"/>
  <c r="G43" i="1"/>
  <c r="I43" i="1" s="1"/>
  <c r="F43" i="1"/>
  <c r="C43" i="1"/>
  <c r="B43" i="1"/>
  <c r="A43" i="1"/>
  <c r="H42" i="1"/>
  <c r="G42" i="1"/>
  <c r="F42" i="1"/>
  <c r="D42" i="1"/>
  <c r="C42" i="1"/>
  <c r="B42" i="1"/>
  <c r="A42" i="1"/>
  <c r="I41" i="1"/>
  <c r="M41" i="1" s="1"/>
  <c r="D41" i="1"/>
  <c r="C41" i="1"/>
  <c r="B41" i="1"/>
  <c r="I14" i="1"/>
  <c r="E14" i="1"/>
  <c r="L2" i="1"/>
  <c r="L22" i="1" s="1"/>
  <c r="L41" i="1" s="1"/>
  <c r="G22" i="1"/>
  <c r="G41" i="1" s="1"/>
  <c r="F22" i="1"/>
  <c r="F41" i="1" s="1"/>
  <c r="J45" i="1" l="1"/>
  <c r="K48" i="1"/>
  <c r="K49" i="1"/>
  <c r="J50" i="1"/>
  <c r="K53" i="1"/>
  <c r="F54" i="1"/>
  <c r="K52" i="1"/>
  <c r="J53" i="1"/>
  <c r="K44" i="1"/>
  <c r="J42" i="1"/>
  <c r="I42" i="1"/>
  <c r="K46" i="1"/>
  <c r="J47" i="1"/>
  <c r="K50" i="1"/>
  <c r="J51" i="1"/>
  <c r="K43" i="1"/>
  <c r="M43" i="1" s="1"/>
  <c r="E42" i="1"/>
  <c r="J44" i="1"/>
  <c r="K47" i="1"/>
  <c r="J48" i="1"/>
  <c r="K51" i="1"/>
  <c r="C54" i="1"/>
  <c r="G54" i="1"/>
  <c r="J43" i="1"/>
  <c r="J49" i="1"/>
  <c r="J52" i="1"/>
  <c r="K2" i="1"/>
  <c r="K22" i="1" s="1"/>
  <c r="K41" i="1" s="1"/>
  <c r="K45" i="1"/>
  <c r="J46" i="1"/>
  <c r="H22" i="1"/>
  <c r="H41" i="1" s="1"/>
  <c r="K42" i="1"/>
  <c r="J2" i="1"/>
  <c r="J22" i="1" s="1"/>
  <c r="J41" i="1" s="1"/>
  <c r="L42" i="1"/>
  <c r="B54" i="1"/>
  <c r="K54" i="1" l="1"/>
  <c r="J54" i="1"/>
  <c r="M42" i="1"/>
</calcChain>
</file>

<file path=xl/sharedStrings.xml><?xml version="1.0" encoding="utf-8"?>
<sst xmlns="http://schemas.openxmlformats.org/spreadsheetml/2006/main" count="645" uniqueCount="535">
  <si>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</si>
  <si>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</si>
  <si>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</si>
  <si>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</si>
  <si>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</si>
  <si>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</si>
  <si>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</si>
  <si>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</si>
  <si>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</si>
  <si>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</si>
  <si>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</si>
  <si>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</si>
  <si>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</si>
  <si>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</si>
  <si>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</si>
  <si>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</si>
  <si>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</si>
  <si>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</si>
  <si>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</si>
  <si>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</si>
  <si>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</si>
  <si>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</si>
  <si>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</si>
  <si>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</si>
  <si>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</si>
  <si>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</si>
  <si>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</si>
  <si>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</si>
  <si>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</si>
  <si>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</si>
  <si>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</si>
  <si>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</si>
  <si>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</si>
  <si>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</si>
  <si>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</si>
  <si>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</si>
  <si>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</si>
  <si>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</si>
  <si>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</si>
  <si>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</si>
  <si>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</si>
  <si>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</si>
  <si>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</si>
  <si>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</si>
  <si>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</si>
  <si>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</si>
  <si>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</si>
  <si>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</si>
  <si>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</si>
  <si>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</si>
  <si>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</si>
  <si>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</si>
  <si>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</si>
  <si>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</si>
  <si>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</si>
  <si>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</si>
  <si>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</si>
  <si>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</si>
  <si>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</si>
  <si>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</si>
  <si>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</si>
  <si>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</si>
  <si>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</si>
  <si>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</si>
  <si>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</si>
  <si>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</si>
  <si>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</si>
  <si>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</si>
  <si>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</si>
  <si>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</si>
  <si>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</si>
  <si>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</si>
  <si>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</si>
  <si>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</si>
  <si>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</si>
  <si>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</si>
  <si>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</si>
  <si>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</si>
  <si>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</si>
  <si>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</si>
  <si>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</si>
  <si>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</si>
  <si>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</si>
  <si>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</si>
  <si>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</si>
  <si>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</si>
  <si>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</si>
  <si>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</si>
  <si>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</si>
  <si>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</si>
  <si>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</si>
  <si>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</si>
  <si>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</si>
  <si>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</si>
  <si>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</si>
  <si>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</si>
  <si>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</si>
  <si>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</si>
  <si>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</si>
  <si>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</si>
  <si>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</si>
  <si>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</si>
  <si>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</si>
  <si>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</si>
  <si>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</si>
  <si>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</si>
  <si>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</si>
  <si>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</si>
  <si>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</si>
  <si>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</si>
  <si>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</si>
  <si>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</si>
  <si>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</si>
  <si>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</si>
  <si>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</si>
  <si>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</si>
  <si>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</si>
  <si>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</si>
  <si>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</si>
  <si>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</si>
  <si>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</si>
  <si>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</si>
  <si>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</si>
  <si>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</si>
  <si>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</si>
  <si>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</si>
  <si>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</si>
  <si>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</si>
  <si>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</si>
  <si>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</si>
  <si>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</si>
  <si>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</si>
  <si>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</si>
  <si>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</si>
  <si>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</si>
  <si>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</si>
  <si>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</si>
  <si>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</si>
  <si>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</si>
  <si>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</si>
  <si>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</si>
  <si>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</si>
  <si>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</si>
  <si>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</si>
  <si>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</si>
  <si>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</si>
  <si>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</si>
  <si>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</si>
  <si>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</si>
  <si>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</si>
  <si>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</si>
  <si>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</si>
  <si>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</si>
  <si>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</si>
  <si>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</si>
  <si>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</si>
  <si>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</si>
  <si>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</si>
  <si>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</si>
  <si>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</si>
  <si>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</si>
  <si>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</si>
  <si>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</si>
  <si>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</si>
  <si>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</si>
  <si>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</si>
  <si>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</si>
  <si>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</si>
  <si>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</si>
  <si>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</si>
  <si>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</si>
  <si>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</si>
  <si>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</si>
  <si>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</si>
  <si>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</si>
  <si>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</si>
  <si>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Larvik</t>
  </si>
  <si>
    <t>Svelvik</t>
  </si>
  <si>
    <t>Sande</t>
  </si>
  <si>
    <t>Re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</si>
  <si>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</si>
  <si>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</si>
  <si>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</si>
  <si>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</si>
  <si>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</si>
  <si>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</si>
  <si>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</si>
  <si>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</si>
  <si>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</si>
  <si>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</si>
  <si>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</si>
  <si>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</si>
  <si>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</si>
  <si>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</si>
  <si>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</si>
  <si>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</si>
  <si>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</si>
  <si>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</si>
  <si>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</si>
  <si>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</si>
  <si>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</si>
  <si>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</si>
  <si>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</si>
  <si>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</si>
  <si>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</si>
  <si>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</si>
  <si>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</si>
  <si>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</si>
  <si>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</si>
  <si>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</si>
  <si>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</si>
  <si>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</si>
  <si>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</si>
  <si>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</si>
  <si>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</si>
  <si>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</si>
  <si>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</si>
  <si>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</si>
  <si>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</si>
  <si>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</si>
  <si>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</si>
  <si>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</si>
  <si>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</si>
  <si>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</si>
  <si>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</si>
  <si>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</si>
  <si>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</si>
  <si>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</si>
  <si>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</si>
  <si>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</si>
  <si>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</si>
  <si>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</si>
  <si>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</si>
  <si>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</si>
  <si>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</si>
  <si>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</si>
  <si>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</si>
  <si>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</si>
  <si>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</si>
  <si>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</si>
  <si>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</si>
  <si>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</si>
  <si>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</si>
  <si>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</si>
  <si>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</si>
  <si>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</si>
  <si>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</si>
  <si>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</si>
  <si>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</si>
  <si>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</si>
  <si>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</si>
  <si>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</si>
  <si>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</si>
  <si>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</si>
  <si>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</si>
  <si>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</si>
  <si>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</si>
  <si>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</si>
  <si>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</si>
  <si>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</si>
  <si>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</si>
  <si>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</si>
  <si>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</si>
  <si>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</si>
  <si>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</si>
  <si>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</si>
  <si>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</si>
  <si>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</si>
  <si>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</si>
  <si>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</si>
  <si>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</si>
  <si>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</si>
  <si>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</si>
  <si>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</si>
  <si>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</si>
  <si>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</si>
  <si>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</si>
  <si>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</si>
  <si>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</si>
  <si>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</si>
  <si>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</si>
  <si>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</si>
  <si>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</si>
  <si>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</si>
  <si>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</si>
  <si>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</si>
  <si>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</si>
  <si>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</si>
  <si>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</si>
  <si>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</si>
  <si>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</si>
  <si>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</si>
  <si>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</si>
  <si>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</si>
  <si>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</si>
  <si>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</si>
  <si>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</si>
  <si>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</si>
  <si>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</si>
  <si>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</si>
  <si>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</si>
  <si>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</si>
  <si>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</si>
  <si>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</si>
  <si>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</si>
  <si>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</si>
  <si>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</si>
  <si>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</si>
  <si>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</si>
  <si>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</si>
  <si>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</si>
  <si>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</si>
  <si>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</si>
  <si>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</si>
  <si>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</si>
  <si>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</si>
  <si>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</si>
  <si>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</si>
  <si>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</si>
  <si>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</si>
  <si>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</si>
  <si>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</si>
  <si>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</si>
  <si>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</si>
  <si>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</si>
  <si>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</si>
  <si>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</si>
  <si>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</si>
  <si>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</si>
  <si>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</si>
  <si>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</si>
  <si>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</si>
  <si>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</si>
  <si>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</si>
  <si>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</si>
  <si>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</si>
  <si>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</si>
  <si>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</si>
  <si>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</si>
  <si>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</si>
  <si>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</si>
  <si>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</si>
  <si>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</si>
  <si>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</si>
  <si>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</si>
  <si>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</si>
  <si>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</si>
  <si>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</si>
  <si>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</si>
  <si>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</si>
  <si>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</si>
  <si>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</si>
  <si>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</si>
  <si>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</si>
  <si>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</si>
  <si>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</si>
  <si>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</si>
  <si>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</si>
  <si>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</si>
  <si>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</si>
  <si>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</si>
  <si>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</si>
  <si>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</si>
  <si>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</si>
  <si>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</si>
  <si>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</si>
  <si>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</si>
  <si>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</si>
  <si>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</si>
  <si>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</si>
  <si>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</si>
  <si>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</si>
  <si>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</si>
  <si>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</si>
  <si>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</si>
  <si>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</si>
  <si>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</si>
  <si>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</si>
  <si>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</si>
  <si>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</si>
  <si>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</si>
  <si>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</si>
  <si>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</si>
  <si>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</si>
  <si>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</si>
  <si>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</si>
  <si>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</si>
  <si>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</si>
  <si>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</si>
  <si>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</si>
  <si>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</si>
  <si>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</si>
  <si>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</si>
  <si>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</si>
  <si>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</si>
  <si>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</si>
  <si>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</si>
  <si>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</si>
  <si>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</si>
  <si>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</si>
  <si>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</si>
  <si>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</si>
  <si>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</si>
  <si>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</si>
  <si>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</si>
  <si>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</si>
  <si>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</si>
  <si>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</si>
  <si>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</si>
  <si>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</si>
  <si>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</si>
  <si>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</si>
  <si>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</si>
  <si>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</si>
  <si>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</si>
  <si>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</si>
  <si>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</si>
  <si>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</si>
  <si>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</si>
  <si>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</si>
  <si>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</si>
  <si>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</si>
  <si>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</si>
  <si>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</si>
  <si>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</si>
  <si>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</si>
  <si>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</si>
  <si>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</si>
  <si>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</si>
  <si>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</si>
  <si>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</si>
  <si>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</si>
  <si>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</si>
  <si>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</si>
  <si>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</si>
  <si>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</si>
  <si>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</si>
  <si>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</si>
  <si>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</si>
  <si>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</si>
  <si>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</si>
  <si>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</si>
  <si>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</si>
  <si>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</si>
  <si>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</si>
  <si>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</si>
  <si>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</si>
  <si>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</si>
  <si>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</si>
  <si>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</si>
  <si>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</si>
  <si>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</si>
  <si>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</si>
  <si>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</si>
  <si>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</si>
  <si>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</si>
  <si>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</si>
  <si>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</si>
  <si>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</si>
  <si>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</si>
  <si>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</si>
  <si>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</si>
  <si>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</si>
  <si>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</si>
  <si>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</si>
  <si>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</si>
  <si>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</si>
  <si>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</si>
  <si>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</si>
  <si>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</si>
  <si>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</si>
  <si>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</si>
  <si>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</si>
  <si>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</si>
  <si>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</si>
  <si>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</si>
  <si>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</si>
  <si>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</si>
  <si>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Trekk for finansiering av inntektsutjevningen - kr pr innb: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</si>
  <si>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</si>
  <si>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</si>
  <si>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</si>
  <si>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</si>
  <si>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</si>
  <si>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</si>
  <si>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</si>
  <si>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</si>
  <si>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</si>
  <si>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</si>
  <si>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</si>
  <si>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</si>
  <si>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</si>
  <si>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</si>
  <si>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</si>
  <si>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</si>
  <si>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t>Inntektsutjevnende tilskudd 2015</t>
  </si>
  <si>
    <t>jan. 2015 2)</t>
  </si>
  <si>
    <t>Skatt og inntektsutjevning  - pst av landsgjennomsnittet (januar 2015)</t>
  </si>
  <si>
    <t>Endring fra i fjor</t>
  </si>
  <si>
    <t xml:space="preserve">skatt </t>
  </si>
  <si>
    <t>skatt+sk.utjevn.</t>
  </si>
  <si>
    <t>Netto skatte-</t>
  </si>
  <si>
    <t>Skatteutjevning (87,5 pst utjevning)</t>
  </si>
  <si>
    <t>skatteutjevning</t>
  </si>
  <si>
    <t>Netto skatteutj.</t>
  </si>
  <si>
    <t>Skatt og netto skatteutjevning</t>
  </si>
  <si>
    <t>skatteutj.</t>
  </si>
  <si>
    <t>skatteutjevn.</t>
  </si>
  <si>
    <t>Anslag NB2018</t>
  </si>
  <si>
    <t xml:space="preserve">Skatt  </t>
  </si>
  <si>
    <t>1000 kr   1)</t>
  </si>
  <si>
    <t>1.1.2018</t>
  </si>
  <si>
    <t>TRØNDELAG</t>
  </si>
  <si>
    <t>Skatt 2018</t>
  </si>
  <si>
    <t>Endring fra 2017</t>
  </si>
  <si>
    <t>Tønsberg</t>
  </si>
  <si>
    <t>Sandefjord</t>
  </si>
  <si>
    <t>Færder</t>
  </si>
  <si>
    <t>2018  2)</t>
  </si>
  <si>
    <t>Indre Fosen</t>
  </si>
  <si>
    <t>Folketall 1.1.2018</t>
  </si>
  <si>
    <t>Anslag RNB2018</t>
  </si>
  <si>
    <t>Anslag NB2019</t>
  </si>
  <si>
    <t>Skatt 2017</t>
  </si>
  <si>
    <t>Skatt og skatteutjevning 2017</t>
  </si>
  <si>
    <t>Skatt og netto skatteutjevning 2018</t>
  </si>
  <si>
    <t>endr 17-18</t>
  </si>
  <si>
    <t>mai</t>
  </si>
  <si>
    <t>jan-mai 2018</t>
  </si>
  <si>
    <t>januar-mai 2017</t>
  </si>
  <si>
    <t>Skatt og inntektsutjevning - pst av landsgjennomsnittet (januar-mai 2018)</t>
  </si>
  <si>
    <t>Skatt januar-mai 2018</t>
  </si>
  <si>
    <t>Januar-mai</t>
  </si>
  <si>
    <t>2) Utbetales/trekkes i juli</t>
  </si>
  <si>
    <t>Utbetales/trekkes i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</si>
</sst>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kr&quot;\ #,##0;&quot;kr&quot;\ \-#,##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\ %"/>
    <numFmt numFmtId="167" formatCode="_ * #,##0.0_ ;_ * \-#,##0.0_ ;_ * &quot;-&quot;??_ ;_ @_ "/>
    <numFmt numFmtId="168" formatCode="#,##0.0"/>
    <numFmt numFmtId="169" formatCode="0000"/>
    <numFmt numFmtId="170" formatCode="_ * #,##0.0_ ;_ * \-#,##0.0_ ;_ * &quot;-&quot;?_ ;_ @_ "/>
    <numFmt numFmtId="171" formatCode="_ * #,##0.00000000_ ;_ * \-#,##0.00000000_ ;_ * &quot;-&quot;??_ ;_ @_ "/>
    <numFmt numFmtId="172" formatCode="#,##0_ ;\-#,##0\ "/>
    <numFmt numFmtId="173" formatCode="_ * #,##0.000_ ;_ * \-#,##0.000_ ;_ * &quot;-&quot;??_ ;_ @_ "/>
    <numFmt numFmtId="174" formatCode="&quot; &quot;#,##0.00&quot; &quot;;&quot; -&quot;#,##0.00&quot; &quot;;&quot; -&quot;00&quot; &quot;;&quot; &quot;@&quot; &quot;"/>
    <numFmt numFmtId="175" formatCode="0&quot; &quot;%"/>
  </numFmts>
  <fonts count="9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9"/>
      <color rgb="FF0070C0"/>
      <name val="Arial"/>
      <family val="2"/>
    </font>
    <font>
      <sz val="10"/>
      <color rgb="FFFF0000"/>
      <name val="Times New Roman"/>
      <family val="1"/>
    </font>
    <font>
      <sz val="10"/>
      <name val="Arial Narrow"/>
      <family val="2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DepCentury Old Style"/>
      <family val="1"/>
    </font>
  </fonts>
  <fills count="96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4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4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3" fillId="0" borderId="0"/>
    <xf numFmtId="0" fontId="22" fillId="0" borderId="0" applyNumberFormat="0" applyBorder="0" applyAlignment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11" applyNumberFormat="0" applyAlignment="0" applyProtection="0"/>
    <xf numFmtId="0" fontId="41" fillId="13" borderId="12" applyNumberFormat="0" applyAlignment="0" applyProtection="0"/>
    <xf numFmtId="0" fontId="42" fillId="13" borderId="11" applyNumberFormat="0" applyAlignment="0" applyProtection="0"/>
    <xf numFmtId="0" fontId="43" fillId="0" borderId="13" applyNumberFormat="0" applyFill="0" applyAlignment="0" applyProtection="0"/>
    <xf numFmtId="0" fontId="44" fillId="14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8" fillId="39" borderId="0" applyNumberFormat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Alignment="0">
      <alignment horizontal="left"/>
    </xf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22" fillId="0" borderId="0" applyNumberFormat="0" applyBorder="0" applyProtection="0"/>
    <xf numFmtId="174" fontId="67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0" borderId="27" applyNumberFormat="0" applyFill="0" applyAlignment="0" applyProtection="0"/>
    <xf numFmtId="0" fontId="81" fillId="0" borderId="28" applyNumberFormat="0" applyFill="0" applyAlignment="0" applyProtection="0"/>
    <xf numFmtId="0" fontId="81" fillId="0" borderId="0" applyNumberFormat="0" applyFill="0" applyBorder="0" applyAlignment="0" applyProtection="0"/>
    <xf numFmtId="0" fontId="73" fillId="82" borderId="0" applyNumberFormat="0" applyBorder="0" applyAlignment="0" applyProtection="0"/>
    <xf numFmtId="0" fontId="71" fillId="81" borderId="0" applyNumberFormat="0" applyBorder="0" applyAlignment="0" applyProtection="0"/>
    <xf numFmtId="0" fontId="78" fillId="86" borderId="0" applyNumberFormat="0" applyBorder="0" applyAlignment="0" applyProtection="0"/>
    <xf numFmtId="0" fontId="75" fillId="83" borderId="11" applyNumberFormat="0" applyAlignment="0" applyProtection="0"/>
    <xf numFmtId="0" fontId="84" fillId="80" borderId="12" applyNumberFormat="0" applyAlignment="0" applyProtection="0"/>
    <xf numFmtId="0" fontId="70" fillId="80" borderId="11" applyNumberFormat="0" applyAlignment="0" applyProtection="0"/>
    <xf numFmtId="0" fontId="76" fillId="0" borderId="13" applyNumberFormat="0" applyFill="0" applyAlignment="0" applyProtection="0"/>
    <xf numFmtId="0" fontId="77" fillId="84" borderId="14" applyNumberFormat="0" applyAlignment="0" applyProtection="0"/>
    <xf numFmtId="0" fontId="8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3" fillId="0" borderId="29" applyNumberFormat="0" applyFill="0" applyAlignment="0" applyProtection="0"/>
    <xf numFmtId="0" fontId="68" fillId="87" borderId="0" applyNumberFormat="0" applyBorder="0" applyAlignment="0" applyProtection="0"/>
    <xf numFmtId="0" fontId="22" fillId="62" borderId="0" applyNumberFormat="0" applyBorder="0" applyAlignment="0" applyProtection="0"/>
    <xf numFmtId="0" fontId="22" fillId="68" borderId="0" applyNumberFormat="0" applyBorder="0" applyAlignment="0" applyProtection="0"/>
    <xf numFmtId="0" fontId="68" fillId="74" borderId="0" applyNumberFormat="0" applyBorder="0" applyAlignment="0" applyProtection="0"/>
    <xf numFmtId="0" fontId="68" fillId="88" borderId="0" applyNumberFormat="0" applyBorder="0" applyAlignment="0" applyProtection="0"/>
    <xf numFmtId="0" fontId="22" fillId="63" borderId="0" applyNumberFormat="0" applyBorder="0" applyAlignment="0" applyProtection="0"/>
    <xf numFmtId="0" fontId="22" fillId="69" borderId="0" applyNumberFormat="0" applyBorder="0" applyAlignment="0" applyProtection="0"/>
    <xf numFmtId="0" fontId="68" fillId="75" borderId="0" applyNumberFormat="0" applyBorder="0" applyAlignment="0" applyProtection="0"/>
    <xf numFmtId="0" fontId="68" fillId="89" borderId="0" applyNumberFormat="0" applyBorder="0" applyAlignment="0" applyProtection="0"/>
    <xf numFmtId="0" fontId="22" fillId="64" borderId="0" applyNumberFormat="0" applyBorder="0" applyAlignment="0" applyProtection="0"/>
    <xf numFmtId="0" fontId="22" fillId="70" borderId="0" applyNumberFormat="0" applyBorder="0" applyAlignment="0" applyProtection="0"/>
    <xf numFmtId="0" fontId="68" fillId="76" borderId="0" applyNumberFormat="0" applyBorder="0" applyAlignment="0" applyProtection="0"/>
    <xf numFmtId="0" fontId="68" fillId="90" borderId="0" applyNumberFormat="0" applyBorder="0" applyAlignment="0" applyProtection="0"/>
    <xf numFmtId="0" fontId="22" fillId="65" borderId="0" applyNumberFormat="0" applyBorder="0" applyAlignment="0" applyProtection="0"/>
    <xf numFmtId="0" fontId="22" fillId="71" borderId="0" applyNumberFormat="0" applyBorder="0" applyAlignment="0" applyProtection="0"/>
    <xf numFmtId="0" fontId="68" fillId="77" borderId="0" applyNumberFormat="0" applyBorder="0" applyAlignment="0" applyProtection="0"/>
    <xf numFmtId="0" fontId="68" fillId="91" borderId="0" applyNumberFormat="0" applyBorder="0" applyAlignment="0" applyProtection="0"/>
    <xf numFmtId="0" fontId="22" fillId="66" borderId="0" applyNumberFormat="0" applyBorder="0" applyAlignment="0" applyProtection="0"/>
    <xf numFmtId="0" fontId="22" fillId="72" borderId="0" applyNumberFormat="0" applyBorder="0" applyAlignment="0" applyProtection="0"/>
    <xf numFmtId="0" fontId="68" fillId="78" borderId="0" applyNumberFormat="0" applyBorder="0" applyAlignment="0" applyProtection="0"/>
    <xf numFmtId="0" fontId="68" fillId="92" borderId="0" applyNumberFormat="0" applyBorder="0" applyAlignment="0" applyProtection="0"/>
    <xf numFmtId="0" fontId="22" fillId="67" borderId="0" applyNumberFormat="0" applyBorder="0" applyAlignment="0" applyProtection="0"/>
    <xf numFmtId="0" fontId="22" fillId="73" borderId="0" applyNumberFormat="0" applyBorder="0" applyAlignment="0" applyProtection="0"/>
    <xf numFmtId="0" fontId="68" fillId="79" borderId="0" applyNumberFormat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7" fillId="85" borderId="15" applyNumberFormat="0" applyFont="0" applyAlignment="0" applyProtection="0"/>
    <xf numFmtId="0" fontId="22" fillId="0" borderId="0" applyNumberFormat="0" applyBorder="0" applyProtection="0"/>
    <xf numFmtId="0" fontId="87" fillId="0" borderId="0" applyNumberFormat="0" applyFill="0" applyBorder="0" applyAlignment="0" applyProtection="0"/>
    <xf numFmtId="0" fontId="3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6" fillId="0" borderId="0" applyNumberFormat="0" applyFill="0" applyBorder="0" applyAlignment="0" applyProtection="0"/>
    <xf numFmtId="0" fontId="22" fillId="0" borderId="0" applyNumberFormat="0" applyBorder="0" applyAlignment="0"/>
    <xf numFmtId="0" fontId="2" fillId="0" borderId="0"/>
    <xf numFmtId="0" fontId="67" fillId="0" borderId="0"/>
    <xf numFmtId="0" fontId="22" fillId="85" borderId="15" applyNumberFormat="0" applyFont="0" applyAlignment="0" applyProtection="0"/>
    <xf numFmtId="174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2" fillId="0" borderId="0" applyNumberFormat="0" applyBorder="0" applyAlignment="0"/>
    <xf numFmtId="43" fontId="2" fillId="0" borderId="0" applyFont="0" applyFill="0" applyBorder="0" applyAlignment="0" applyProtection="0"/>
    <xf numFmtId="0" fontId="2" fillId="15" borderId="15" applyNumberFormat="0" applyFont="0" applyAlignment="0" applyProtection="0"/>
    <xf numFmtId="0" fontId="2" fillId="0" borderId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88" fillId="0" borderId="0" applyNumberFormat="0" applyFill="0" applyBorder="0" applyAlignment="0" applyProtection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71" borderId="0" applyNumberFormat="0" applyFont="0" applyBorder="0" applyAlignment="0" applyProtection="0"/>
    <xf numFmtId="0" fontId="2" fillId="0" borderId="0"/>
    <xf numFmtId="0" fontId="22" fillId="69" borderId="0" applyNumberFormat="0" applyFont="0" applyBorder="0" applyAlignment="0" applyProtection="0"/>
    <xf numFmtId="0" fontId="2" fillId="0" borderId="0"/>
    <xf numFmtId="0" fontId="2" fillId="0" borderId="0"/>
    <xf numFmtId="0" fontId="67" fillId="0" borderId="0"/>
    <xf numFmtId="174" fontId="22" fillId="0" borderId="0" applyFont="0" applyFill="0" applyBorder="0" applyAlignment="0" applyProtection="0"/>
    <xf numFmtId="0" fontId="22" fillId="70" borderId="0" applyNumberFormat="0" applyFont="0" applyBorder="0" applyAlignment="0" applyProtection="0"/>
    <xf numFmtId="0" fontId="22" fillId="0" borderId="0"/>
    <xf numFmtId="0" fontId="2" fillId="0" borderId="0"/>
    <xf numFmtId="0" fontId="22" fillId="65" borderId="0" applyNumberFormat="0" applyFont="0" applyBorder="0" applyAlignment="0" applyProtection="0"/>
    <xf numFmtId="0" fontId="22" fillId="7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87" fillId="0" borderId="0" applyNumberForma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2" fillId="67" borderId="0" applyNumberFormat="0" applyFont="0" applyBorder="0" applyAlignment="0" applyProtection="0"/>
    <xf numFmtId="0" fontId="2" fillId="0" borderId="0"/>
    <xf numFmtId="0" fontId="22" fillId="62" borderId="0" applyNumberFormat="0" applyFont="0" applyBorder="0" applyAlignment="0" applyProtection="0"/>
    <xf numFmtId="0" fontId="2" fillId="0" borderId="0"/>
    <xf numFmtId="174" fontId="22" fillId="0" borderId="0" applyFont="0" applyFill="0" applyBorder="0" applyAlignment="0" applyProtection="0"/>
    <xf numFmtId="0" fontId="22" fillId="68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72" borderId="0" applyNumberFormat="0" applyFont="0" applyBorder="0" applyAlignment="0" applyProtection="0"/>
    <xf numFmtId="174" fontId="2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175" fontId="22" fillId="0" borderId="0" applyFont="0" applyFill="0" applyBorder="0" applyAlignment="0" applyProtection="0"/>
    <xf numFmtId="174" fontId="67" fillId="0" borderId="0" applyFont="0" applyFill="0" applyBorder="0" applyAlignment="0" applyProtection="0"/>
    <xf numFmtId="0" fontId="22" fillId="66" borderId="0" applyNumberFormat="0" applyFont="0" applyBorder="0" applyAlignment="0" applyProtection="0"/>
    <xf numFmtId="0" fontId="22" fillId="6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5" borderId="15" applyNumberFormat="0" applyFont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49">
    <xf numFmtId="0" fontId="0" fillId="0" borderId="0" xfId="0"/>
    <xf numFmtId="165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5" fontId="4" fillId="0" borderId="0" xfId="1" applyNumberFormat="1" applyFont="1"/>
    <xf numFmtId="165" fontId="5" fillId="0" borderId="0" xfId="1" applyNumberFormat="1" applyFont="1"/>
    <xf numFmtId="165" fontId="0" fillId="0" borderId="0" xfId="0" applyNumberFormat="1"/>
    <xf numFmtId="165" fontId="4" fillId="0" borderId="2" xfId="1" applyNumberFormat="1" applyFont="1" applyBorder="1"/>
    <xf numFmtId="165" fontId="5" fillId="0" borderId="0" xfId="1" applyNumberFormat="1" applyFont="1" applyBorder="1"/>
    <xf numFmtId="0" fontId="6" fillId="0" borderId="0" xfId="0" applyFont="1"/>
    <xf numFmtId="165" fontId="5" fillId="0" borderId="0" xfId="3" applyNumberFormat="1" applyFont="1"/>
    <xf numFmtId="165" fontId="7" fillId="0" borderId="0" xfId="0" applyNumberFormat="1" applyFont="1"/>
    <xf numFmtId="165" fontId="8" fillId="0" borderId="0" xfId="3" applyNumberFormat="1" applyFont="1"/>
    <xf numFmtId="165" fontId="8" fillId="0" borderId="0" xfId="1" applyNumberFormat="1" applyFont="1"/>
    <xf numFmtId="165" fontId="9" fillId="0" borderId="0" xfId="1" applyNumberFormat="1" applyFont="1" applyBorder="1"/>
    <xf numFmtId="165" fontId="6" fillId="0" borderId="0" xfId="0" applyNumberFormat="1" applyFont="1"/>
    <xf numFmtId="10" fontId="6" fillId="0" borderId="0" xfId="2" applyNumberFormat="1" applyFont="1"/>
    <xf numFmtId="165" fontId="4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2" xfId="0" applyBorder="1" applyAlignment="1">
      <alignment horizontal="center"/>
    </xf>
    <xf numFmtId="166" fontId="4" fillId="0" borderId="0" xfId="2" applyNumberFormat="1" applyFont="1"/>
    <xf numFmtId="166" fontId="4" fillId="0" borderId="2" xfId="2" applyNumberFormat="1" applyFont="1" applyBorder="1"/>
    <xf numFmtId="166" fontId="5" fillId="0" borderId="0" xfId="2" applyNumberFormat="1" applyFont="1"/>
    <xf numFmtId="0" fontId="10" fillId="0" borderId="0" xfId="0" applyFont="1"/>
    <xf numFmtId="3" fontId="11" fillId="0" borderId="0" xfId="0" applyNumberFormat="1" applyFont="1"/>
    <xf numFmtId="165" fontId="5" fillId="0" borderId="0" xfId="1" applyNumberFormat="1" applyFont="1" applyAlignment="1">
      <alignment horizontal="center"/>
    </xf>
    <xf numFmtId="166" fontId="0" fillId="0" borderId="0" xfId="2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left"/>
    </xf>
    <xf numFmtId="0" fontId="15" fillId="0" borderId="1" xfId="5" applyFont="1" applyBorder="1" applyAlignment="1">
      <alignment horizontal="centerContinuous"/>
    </xf>
    <xf numFmtId="0" fontId="16" fillId="0" borderId="0" xfId="5" applyFont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167" fontId="15" fillId="0" borderId="0" xfId="7" applyNumberFormat="1" applyFont="1" applyFill="1"/>
    <xf numFmtId="0" fontId="15" fillId="0" borderId="0" xfId="5" applyFont="1" applyFill="1"/>
    <xf numFmtId="3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center"/>
    </xf>
    <xf numFmtId="0" fontId="15" fillId="0" borderId="0" xfId="0" applyFont="1" applyFill="1"/>
    <xf numFmtId="168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/>
    <xf numFmtId="0" fontId="5" fillId="0" borderId="0" xfId="5" applyFont="1" applyBorder="1" applyAlignment="1">
      <alignment horizontal="right"/>
    </xf>
    <xf numFmtId="0" fontId="15" fillId="0" borderId="0" xfId="5" applyFont="1" applyBorder="1"/>
    <xf numFmtId="0" fontId="15" fillId="0" borderId="0" xfId="5" applyFont="1" applyBorder="1" applyAlignment="1">
      <alignment horizontal="centerContinuous"/>
    </xf>
    <xf numFmtId="0" fontId="15" fillId="0" borderId="0" xfId="5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7" fontId="15" fillId="0" borderId="0" xfId="5" applyNumberFormat="1" applyFont="1" applyFill="1" applyBorder="1" applyAlignment="1">
      <alignment horizontal="center"/>
    </xf>
    <xf numFmtId="3" fontId="5" fillId="0" borderId="0" xfId="6" quotePrefix="1" applyNumberFormat="1" applyFont="1" applyFill="1" applyAlignment="1">
      <alignment horizontal="center"/>
    </xf>
    <xf numFmtId="0" fontId="15" fillId="0" borderId="0" xfId="5" applyFont="1" applyFill="1" applyAlignment="1">
      <alignment horizontal="centerContinuous"/>
    </xf>
    <xf numFmtId="168" fontId="5" fillId="0" borderId="0" xfId="6" applyNumberFormat="1" applyFont="1" applyFill="1"/>
    <xf numFmtId="168" fontId="5" fillId="0" borderId="0" xfId="6" applyNumberFormat="1" applyFont="1" applyFill="1" applyBorder="1" applyAlignment="1">
      <alignment horizontal="center"/>
    </xf>
    <xf numFmtId="0" fontId="17" fillId="2" borderId="2" xfId="5" applyFont="1" applyFill="1" applyBorder="1" applyAlignment="1">
      <alignment horizontal="right"/>
    </xf>
    <xf numFmtId="0" fontId="17" fillId="2" borderId="2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5" fillId="0" borderId="0" xfId="5" applyFont="1" applyBorder="1" applyAlignment="1"/>
    <xf numFmtId="0" fontId="17" fillId="0" borderId="0" xfId="5" applyFont="1" applyBorder="1" applyAlignment="1">
      <alignment horizontal="right"/>
    </xf>
    <xf numFmtId="0" fontId="15" fillId="0" borderId="0" xfId="5" applyFont="1"/>
    <xf numFmtId="0" fontId="5" fillId="0" borderId="0" xfId="5" applyFont="1" applyFill="1"/>
    <xf numFmtId="0" fontId="17" fillId="0" borderId="0" xfId="5" applyFont="1" applyFill="1" applyBorder="1" applyAlignment="1">
      <alignment horizontal="right"/>
    </xf>
    <xf numFmtId="168" fontId="17" fillId="0" borderId="0" xfId="6" applyNumberFormat="1" applyFont="1" applyFill="1" applyBorder="1" applyAlignment="1">
      <alignment horizontal="right"/>
    </xf>
    <xf numFmtId="1" fontId="12" fillId="0" borderId="0" xfId="8" applyNumberFormat="1" applyFont="1"/>
    <xf numFmtId="3" fontId="12" fillId="0" borderId="0" xfId="8" applyNumberFormat="1" applyFont="1"/>
    <xf numFmtId="165" fontId="15" fillId="0" borderId="0" xfId="7" applyNumberFormat="1" applyFont="1"/>
    <xf numFmtId="166" fontId="15" fillId="0" borderId="0" xfId="2" applyNumberFormat="1" applyFont="1"/>
    <xf numFmtId="3" fontId="15" fillId="0" borderId="0" xfId="6" applyNumberFormat="1" applyFont="1"/>
    <xf numFmtId="3" fontId="5" fillId="0" borderId="0" xfId="6" applyNumberFormat="1" applyFont="1"/>
    <xf numFmtId="165" fontId="15" fillId="0" borderId="0" xfId="7" applyNumberFormat="1" applyFont="1" applyFill="1"/>
    <xf numFmtId="3" fontId="15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/>
    <xf numFmtId="0" fontId="5" fillId="0" borderId="0" xfId="5" applyFont="1" applyFill="1" applyBorder="1"/>
    <xf numFmtId="1" fontId="5" fillId="0" borderId="0" xfId="5" applyNumberFormat="1" applyFont="1" applyFill="1" applyBorder="1"/>
    <xf numFmtId="168" fontId="5" fillId="0" borderId="0" xfId="6" applyNumberFormat="1" applyFont="1" applyFill="1" applyBorder="1"/>
    <xf numFmtId="3" fontId="15" fillId="0" borderId="0" xfId="6" applyNumberFormat="1" applyFont="1" applyFill="1" applyBorder="1"/>
    <xf numFmtId="168" fontId="15" fillId="0" borderId="0" xfId="6" applyNumberFormat="1" applyFont="1" applyFill="1" applyBorder="1"/>
    <xf numFmtId="0" fontId="12" fillId="0" borderId="0" xfId="8" applyFont="1"/>
    <xf numFmtId="3" fontId="16" fillId="0" borderId="0" xfId="6" applyNumberFormat="1" applyFont="1" applyFill="1" applyBorder="1"/>
    <xf numFmtId="169" fontId="5" fillId="0" borderId="0" xfId="5" applyNumberFormat="1" applyFont="1" applyBorder="1"/>
    <xf numFmtId="0" fontId="5" fillId="0" borderId="0" xfId="5" applyFont="1" applyBorder="1"/>
    <xf numFmtId="167" fontId="15" fillId="0" borderId="0" xfId="7" applyNumberFormat="1" applyFont="1"/>
    <xf numFmtId="3" fontId="15" fillId="0" borderId="0" xfId="5" applyNumberFormat="1" applyFont="1"/>
    <xf numFmtId="165" fontId="15" fillId="0" borderId="0" xfId="5" applyNumberFormat="1" applyFont="1" applyFill="1"/>
    <xf numFmtId="3" fontId="15" fillId="0" borderId="0" xfId="5" applyNumberFormat="1" applyFont="1" applyFill="1"/>
    <xf numFmtId="165" fontId="15" fillId="0" borderId="0" xfId="0" applyNumberFormat="1" applyFont="1" applyFill="1"/>
    <xf numFmtId="3" fontId="15" fillId="0" borderId="0" xfId="5" applyNumberFormat="1" applyFont="1" applyFill="1" applyAlignment="1"/>
    <xf numFmtId="0" fontId="19" fillId="0" borderId="3" xfId="5" applyFont="1" applyBorder="1"/>
    <xf numFmtId="0" fontId="5" fillId="0" borderId="3" xfId="5" applyFont="1" applyBorder="1"/>
    <xf numFmtId="165" fontId="15" fillId="0" borderId="3" xfId="7" applyNumberFormat="1" applyFont="1" applyBorder="1"/>
    <xf numFmtId="166" fontId="15" fillId="0" borderId="3" xfId="2" applyNumberFormat="1" applyFont="1" applyBorder="1"/>
    <xf numFmtId="167" fontId="15" fillId="0" borderId="3" xfId="7" applyNumberFormat="1" applyFont="1" applyBorder="1"/>
    <xf numFmtId="3" fontId="15" fillId="0" borderId="3" xfId="6" applyNumberFormat="1" applyFont="1" applyBorder="1"/>
    <xf numFmtId="167" fontId="15" fillId="0" borderId="0" xfId="7" applyNumberFormat="1" applyFont="1" applyFill="1" applyBorder="1"/>
    <xf numFmtId="43" fontId="5" fillId="0" borderId="0" xfId="7" applyFont="1" applyFill="1"/>
    <xf numFmtId="3" fontId="19" fillId="0" borderId="0" xfId="6" applyNumberFormat="1" applyFont="1" applyFill="1"/>
    <xf numFmtId="43" fontId="15" fillId="0" borderId="0" xfId="7" applyFont="1" applyFill="1"/>
    <xf numFmtId="3" fontId="15" fillId="0" borderId="0" xfId="6" applyNumberFormat="1" applyFont="1" applyFill="1" applyAlignment="1"/>
    <xf numFmtId="170" fontId="15" fillId="0" borderId="0" xfId="5" applyNumberFormat="1" applyFont="1"/>
    <xf numFmtId="0" fontId="15" fillId="0" borderId="0" xfId="5" applyFont="1" applyFill="1" applyAlignment="1"/>
    <xf numFmtId="1" fontId="15" fillId="0" borderId="0" xfId="5" applyNumberFormat="1" applyFont="1" applyFill="1"/>
    <xf numFmtId="0" fontId="5" fillId="0" borderId="1" xfId="5" applyFont="1" applyBorder="1" applyAlignment="1">
      <alignment horizontal="center"/>
    </xf>
    <xf numFmtId="3" fontId="20" fillId="0" borderId="1" xfId="6" applyNumberFormat="1" applyFont="1" applyBorder="1" applyAlignment="1">
      <alignment horizontal="center"/>
    </xf>
    <xf numFmtId="165" fontId="5" fillId="0" borderId="1" xfId="7" applyNumberFormat="1" applyFont="1" applyBorder="1" applyAlignment="1">
      <alignment horizontal="center"/>
    </xf>
    <xf numFmtId="0" fontId="17" fillId="0" borderId="0" xfId="5" applyFont="1" applyBorder="1" applyAlignment="1">
      <alignment horizontal="left"/>
    </xf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3" fontId="20" fillId="0" borderId="0" xfId="6" applyNumberFormat="1" applyFont="1" applyBorder="1" applyAlignment="1">
      <alignment horizontal="center"/>
    </xf>
    <xf numFmtId="165" fontId="5" fillId="0" borderId="0" xfId="7" applyNumberFormat="1" applyFont="1" applyBorder="1" applyAlignment="1">
      <alignment horizontal="center"/>
    </xf>
    <xf numFmtId="0" fontId="5" fillId="0" borderId="0" xfId="9" applyFont="1" applyBorder="1" applyAlignment="1">
      <alignment horizontal="center"/>
    </xf>
    <xf numFmtId="0" fontId="17" fillId="0" borderId="0" xfId="5" applyFont="1" applyBorder="1"/>
    <xf numFmtId="3" fontId="5" fillId="0" borderId="0" xfId="6" applyNumberFormat="1" applyFont="1" applyBorder="1" applyAlignment="1">
      <alignment horizontal="centerContinuous"/>
    </xf>
    <xf numFmtId="0" fontId="20" fillId="0" borderId="0" xfId="5" applyFont="1" applyBorder="1" applyAlignment="1">
      <alignment horizontal="center"/>
    </xf>
    <xf numFmtId="171" fontId="5" fillId="0" borderId="0" xfId="7" applyNumberFormat="1" applyFont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5" applyFont="1"/>
    <xf numFmtId="0" fontId="19" fillId="0" borderId="0" xfId="5" applyFont="1"/>
    <xf numFmtId="171" fontId="5" fillId="0" borderId="0" xfId="7" applyNumberFormat="1" applyFont="1" applyBorder="1"/>
    <xf numFmtId="165" fontId="5" fillId="0" borderId="0" xfId="7" applyNumberFormat="1" applyFont="1"/>
    <xf numFmtId="3" fontId="5" fillId="0" borderId="0" xfId="5" applyNumberFormat="1" applyFont="1" applyBorder="1"/>
    <xf numFmtId="166" fontId="5" fillId="0" borderId="0" xfId="2" applyNumberFormat="1" applyFont="1" applyBorder="1"/>
    <xf numFmtId="3" fontId="5" fillId="0" borderId="0" xfId="5" applyNumberFormat="1" applyFont="1"/>
    <xf numFmtId="3" fontId="5" fillId="0" borderId="0" xfId="5" applyNumberFormat="1" applyFont="1" applyAlignment="1"/>
    <xf numFmtId="3" fontId="19" fillId="0" borderId="0" xfId="5" applyNumberFormat="1" applyFont="1" applyAlignment="1"/>
    <xf numFmtId="3" fontId="5" fillId="0" borderId="3" xfId="5" applyNumberFormat="1" applyFont="1" applyBorder="1"/>
    <xf numFmtId="166" fontId="5" fillId="0" borderId="3" xfId="2" applyNumberFormat="1" applyFont="1" applyBorder="1"/>
    <xf numFmtId="165" fontId="5" fillId="0" borderId="3" xfId="7" applyNumberFormat="1" applyFont="1" applyBorder="1"/>
    <xf numFmtId="3" fontId="5" fillId="0" borderId="3" xfId="6" applyNumberFormat="1" applyFont="1" applyBorder="1"/>
    <xf numFmtId="171" fontId="19" fillId="0" borderId="0" xfId="7" applyNumberFormat="1" applyFont="1" applyBorder="1"/>
    <xf numFmtId="168" fontId="5" fillId="0" borderId="0" xfId="5" applyNumberFormat="1" applyFont="1" applyBorder="1"/>
    <xf numFmtId="3" fontId="5" fillId="0" borderId="0" xfId="6" applyNumberFormat="1" applyFont="1" applyAlignment="1"/>
    <xf numFmtId="168" fontId="5" fillId="0" borderId="0" xfId="6" applyNumberFormat="1" applyFont="1" applyBorder="1"/>
    <xf numFmtId="0" fontId="5" fillId="0" borderId="0" xfId="5" applyFont="1" applyAlignment="1"/>
    <xf numFmtId="1" fontId="5" fillId="0" borderId="0" xfId="5" applyNumberFormat="1" applyFont="1"/>
    <xf numFmtId="0" fontId="19" fillId="0" borderId="0" xfId="5" applyFont="1" applyAlignment="1"/>
    <xf numFmtId="0" fontId="5" fillId="0" borderId="1" xfId="5" applyFont="1" applyBorder="1" applyAlignment="1">
      <alignment horizontal="center"/>
    </xf>
    <xf numFmtId="3" fontId="5" fillId="0" borderId="0" xfId="7" applyNumberFormat="1" applyFont="1"/>
    <xf numFmtId="3" fontId="5" fillId="3" borderId="1" xfId="6" applyNumberFormat="1" applyFont="1" applyFill="1" applyBorder="1" applyAlignment="1">
      <alignment horizontal="center"/>
    </xf>
    <xf numFmtId="3" fontId="5" fillId="3" borderId="0" xfId="6" applyNumberFormat="1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5" fillId="3" borderId="0" xfId="5" applyFont="1" applyFill="1"/>
    <xf numFmtId="3" fontId="5" fillId="0" borderId="3" xfId="7" applyNumberFormat="1" applyFont="1" applyBorder="1"/>
    <xf numFmtId="3" fontId="15" fillId="0" borderId="0" xfId="7" applyNumberFormat="1" applyFont="1" applyFill="1"/>
    <xf numFmtId="0" fontId="5" fillId="5" borderId="0" xfId="5" applyFont="1" applyFill="1" applyBorder="1"/>
    <xf numFmtId="0" fontId="15" fillId="5" borderId="0" xfId="5" applyFont="1" applyFill="1" applyBorder="1"/>
    <xf numFmtId="3" fontId="5" fillId="5" borderId="0" xfId="6" applyNumberFormat="1" applyFont="1" applyFill="1"/>
    <xf numFmtId="43" fontId="5" fillId="5" borderId="0" xfId="7" applyFont="1" applyFill="1"/>
    <xf numFmtId="0" fontId="5" fillId="5" borderId="0" xfId="5" applyFont="1" applyFill="1"/>
    <xf numFmtId="165" fontId="5" fillId="0" borderId="0" xfId="7" applyNumberFormat="1" applyFont="1" applyBorder="1"/>
    <xf numFmtId="165" fontId="15" fillId="0" borderId="0" xfId="6" applyNumberFormat="1" applyFont="1" applyFill="1"/>
    <xf numFmtId="165" fontId="15" fillId="0" borderId="0" xfId="6" applyNumberFormat="1" applyFont="1" applyFill="1" applyBorder="1"/>
    <xf numFmtId="3" fontId="5" fillId="0" borderId="0" xfId="7" applyNumberFormat="1" applyFont="1" applyBorder="1"/>
    <xf numFmtId="3" fontId="5" fillId="0" borderId="0" xfId="7" applyNumberFormat="1" applyFont="1" applyFill="1"/>
    <xf numFmtId="0" fontId="21" fillId="0" borderId="0" xfId="5" applyFont="1" applyFill="1" applyBorder="1"/>
    <xf numFmtId="165" fontId="4" fillId="0" borderId="3" xfId="7" applyNumberFormat="1" applyFont="1" applyBorder="1"/>
    <xf numFmtId="165" fontId="5" fillId="0" borderId="0" xfId="7" quotePrefix="1" applyNumberFormat="1" applyFont="1" applyBorder="1" applyAlignment="1">
      <alignment horizontal="center"/>
    </xf>
    <xf numFmtId="3" fontId="4" fillId="0" borderId="0" xfId="3" applyNumberFormat="1" applyFont="1"/>
    <xf numFmtId="3" fontId="4" fillId="0" borderId="0" xfId="3" applyNumberFormat="1" applyFont="1" applyFill="1"/>
    <xf numFmtId="165" fontId="4" fillId="0" borderId="2" xfId="3" applyNumberFormat="1" applyFont="1" applyFill="1" applyBorder="1"/>
    <xf numFmtId="165" fontId="4" fillId="0" borderId="0" xfId="1" applyNumberFormat="1" applyFont="1" applyFill="1"/>
    <xf numFmtId="3" fontId="4" fillId="0" borderId="0" xfId="1" applyNumberFormat="1" applyFont="1" applyFill="1"/>
    <xf numFmtId="3" fontId="4" fillId="0" borderId="2" xfId="3" applyNumberFormat="1" applyFont="1" applyFill="1" applyBorder="1"/>
    <xf numFmtId="3" fontId="5" fillId="3" borderId="0" xfId="6" quotePrefix="1" applyNumberFormat="1" applyFont="1" applyFill="1" applyBorder="1" applyAlignment="1">
      <alignment horizontal="center"/>
    </xf>
    <xf numFmtId="0" fontId="15" fillId="3" borderId="0" xfId="5" applyFont="1" applyFill="1" applyBorder="1" applyAlignment="1">
      <alignment horizontal="center"/>
    </xf>
    <xf numFmtId="0" fontId="15" fillId="3" borderId="0" xfId="5" applyFont="1" applyFill="1"/>
    <xf numFmtId="3" fontId="22" fillId="3" borderId="0" xfId="10" applyNumberFormat="1" applyFill="1" applyProtection="1"/>
    <xf numFmtId="3" fontId="15" fillId="3" borderId="0" xfId="5" applyNumberFormat="1" applyFont="1" applyFill="1"/>
    <xf numFmtId="3" fontId="15" fillId="3" borderId="3" xfId="6" applyNumberFormat="1" applyFont="1" applyFill="1" applyBorder="1"/>
    <xf numFmtId="3" fontId="5" fillId="3" borderId="0" xfId="5" applyNumberFormat="1" applyFont="1" applyFill="1"/>
    <xf numFmtId="3" fontId="5" fillId="3" borderId="3" xfId="6" applyNumberFormat="1" applyFont="1" applyFill="1" applyBorder="1"/>
    <xf numFmtId="3" fontId="4" fillId="0" borderId="0" xfId="4" applyNumberFormat="1" applyFont="1" applyFill="1"/>
    <xf numFmtId="165" fontId="23" fillId="0" borderId="0" xfId="0" applyNumberFormat="1" applyFont="1"/>
    <xf numFmtId="3" fontId="15" fillId="6" borderId="0" xfId="6" applyNumberFormat="1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5" fillId="6" borderId="0" xfId="5" applyFont="1" applyFill="1"/>
    <xf numFmtId="0" fontId="16" fillId="0" borderId="0" xfId="5" applyFont="1" applyFill="1"/>
    <xf numFmtId="166" fontId="15" fillId="6" borderId="0" xfId="2" applyNumberFormat="1" applyFont="1" applyFill="1"/>
    <xf numFmtId="165" fontId="25" fillId="0" borderId="0" xfId="11" applyNumberFormat="1" applyFont="1"/>
    <xf numFmtId="166" fontId="16" fillId="0" borderId="0" xfId="2" applyNumberFormat="1" applyFont="1" applyFill="1"/>
    <xf numFmtId="166" fontId="15" fillId="6" borderId="3" xfId="2" applyNumberFormat="1" applyFont="1" applyFill="1" applyBorder="1"/>
    <xf numFmtId="165" fontId="16" fillId="0" borderId="3" xfId="7" applyNumberFormat="1" applyFont="1" applyFill="1" applyBorder="1"/>
    <xf numFmtId="0" fontId="0" fillId="0" borderId="0" xfId="0" applyFill="1"/>
    <xf numFmtId="165" fontId="24" fillId="0" borderId="0" xfId="7" applyNumberFormat="1" applyFont="1"/>
    <xf numFmtId="165" fontId="24" fillId="0" borderId="3" xfId="7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3" fontId="5" fillId="0" borderId="0" xfId="6" applyNumberFormat="1" applyFont="1" applyFill="1" applyAlignment="1"/>
    <xf numFmtId="0" fontId="5" fillId="0" borderId="0" xfId="5" applyFont="1" applyFill="1" applyAlignment="1"/>
    <xf numFmtId="3" fontId="5" fillId="0" borderId="0" xfId="6" quotePrefix="1" applyNumberFormat="1" applyFont="1" applyFill="1" applyBorder="1" applyAlignment="1">
      <alignment horizontal="center"/>
    </xf>
    <xf numFmtId="165" fontId="15" fillId="0" borderId="0" xfId="7" applyNumberFormat="1" applyFont="1" applyFill="1" applyBorder="1"/>
    <xf numFmtId="3" fontId="15" fillId="0" borderId="0" xfId="7" applyNumberFormat="1" applyFont="1" applyFill="1" applyBorder="1"/>
    <xf numFmtId="165" fontId="5" fillId="0" borderId="0" xfId="6" applyNumberFormat="1" applyFont="1" applyFill="1" applyBorder="1"/>
    <xf numFmtId="166" fontId="15" fillId="0" borderId="0" xfId="2" applyNumberFormat="1" applyFont="1" applyFill="1" applyBorder="1"/>
    <xf numFmtId="165" fontId="15" fillId="0" borderId="0" xfId="5" applyNumberFormat="1" applyFont="1" applyFill="1" applyBorder="1"/>
    <xf numFmtId="3" fontId="15" fillId="0" borderId="0" xfId="5" applyNumberFormat="1" applyFont="1" applyFill="1" applyBorder="1"/>
    <xf numFmtId="165" fontId="15" fillId="0" borderId="0" xfId="7" applyNumberFormat="1" applyFont="1" applyBorder="1"/>
    <xf numFmtId="3" fontId="15" fillId="0" borderId="0" xfId="7" applyNumberFormat="1" applyFont="1" applyAlignment="1">
      <alignment horizontal="right" indent="1"/>
    </xf>
    <xf numFmtId="166" fontId="24" fillId="0" borderId="0" xfId="2" applyNumberFormat="1" applyFont="1"/>
    <xf numFmtId="3" fontId="24" fillId="0" borderId="0" xfId="6" applyNumberFormat="1" applyFont="1"/>
    <xf numFmtId="165" fontId="26" fillId="0" borderId="0" xfId="7" applyNumberFormat="1" applyFont="1"/>
    <xf numFmtId="167" fontId="24" fillId="0" borderId="0" xfId="7" applyNumberFormat="1" applyFont="1"/>
    <xf numFmtId="166" fontId="26" fillId="0" borderId="0" xfId="2" applyNumberFormat="1" applyFont="1"/>
    <xf numFmtId="166" fontId="24" fillId="0" borderId="3" xfId="2" applyNumberFormat="1" applyFont="1" applyBorder="1"/>
    <xf numFmtId="167" fontId="24" fillId="0" borderId="3" xfId="7" applyNumberFormat="1" applyFont="1" applyBorder="1"/>
    <xf numFmtId="3" fontId="24" fillId="0" borderId="3" xfId="6" applyNumberFormat="1" applyFont="1" applyBorder="1"/>
    <xf numFmtId="165" fontId="26" fillId="0" borderId="3" xfId="7" applyNumberFormat="1" applyFont="1" applyBorder="1"/>
    <xf numFmtId="0" fontId="24" fillId="0" borderId="1" xfId="5" applyFont="1" applyBorder="1" applyAlignment="1">
      <alignment horizontal="centerContinuous"/>
    </xf>
    <xf numFmtId="0" fontId="26" fillId="0" borderId="0" xfId="5" applyFont="1" applyBorder="1" applyAlignment="1">
      <alignment horizontal="center"/>
    </xf>
    <xf numFmtId="3" fontId="21" fillId="0" borderId="0" xfId="6" applyNumberFormat="1" applyFont="1" applyBorder="1" applyAlignment="1">
      <alignment horizontal="center"/>
    </xf>
    <xf numFmtId="0" fontId="24" fillId="0" borderId="0" xfId="5" applyFont="1" applyBorder="1"/>
    <xf numFmtId="3" fontId="24" fillId="0" borderId="0" xfId="5" applyNumberFormat="1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21" fillId="0" borderId="0" xfId="5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7" fillId="2" borderId="2" xfId="5" applyFont="1" applyFill="1" applyBorder="1" applyAlignment="1">
      <alignment horizontal="center"/>
    </xf>
    <xf numFmtId="167" fontId="24" fillId="0" borderId="0" xfId="7" applyNumberFormat="1" applyFont="1" applyFill="1"/>
    <xf numFmtId="43" fontId="24" fillId="0" borderId="0" xfId="7" applyNumberFormat="1" applyFont="1" applyFill="1"/>
    <xf numFmtId="170" fontId="24" fillId="0" borderId="0" xfId="5" applyNumberFormat="1" applyFont="1" applyFill="1"/>
    <xf numFmtId="0" fontId="28" fillId="0" borderId="0" xfId="5" applyFont="1" applyBorder="1"/>
    <xf numFmtId="0" fontId="24" fillId="0" borderId="0" xfId="5" applyFont="1"/>
    <xf numFmtId="3" fontId="28" fillId="0" borderId="0" xfId="5" applyNumberFormat="1" applyFont="1" applyBorder="1"/>
    <xf numFmtId="0" fontId="12" fillId="0" borderId="0" xfId="0" applyFont="1"/>
    <xf numFmtId="3" fontId="6" fillId="0" borderId="0" xfId="0" applyNumberFormat="1" applyFont="1"/>
    <xf numFmtId="165" fontId="6" fillId="0" borderId="3" xfId="0" applyNumberFormat="1" applyFont="1" applyBorder="1"/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4" fillId="3" borderId="0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29" fillId="3" borderId="0" xfId="0" applyFont="1" applyFill="1"/>
    <xf numFmtId="3" fontId="3" fillId="0" borderId="0" xfId="0" applyNumberFormat="1" applyFont="1" applyFill="1" applyBorder="1"/>
    <xf numFmtId="165" fontId="15" fillId="0" borderId="0" xfId="7" applyNumberFormat="1" applyFont="1" applyFill="1" applyBorder="1" applyAlignment="1" applyProtection="1">
      <alignment horizontal="center"/>
    </xf>
    <xf numFmtId="165" fontId="4" fillId="3" borderId="0" xfId="1" applyNumberFormat="1" applyFont="1" applyFill="1" applyAlignment="1">
      <alignment horizontal="right"/>
    </xf>
    <xf numFmtId="0" fontId="19" fillId="0" borderId="1" xfId="5" applyFont="1" applyFill="1" applyBorder="1" applyAlignment="1">
      <alignment horizontal="center"/>
    </xf>
    <xf numFmtId="0" fontId="19" fillId="0" borderId="0" xfId="5" applyFont="1" applyBorder="1" applyAlignment="1">
      <alignment horizontal="center"/>
    </xf>
    <xf numFmtId="17" fontId="19" fillId="0" borderId="0" xfId="5" applyNumberFormat="1" applyFont="1" applyBorder="1" applyAlignment="1">
      <alignment horizontal="center"/>
    </xf>
    <xf numFmtId="3" fontId="30" fillId="8" borderId="0" xfId="1" applyNumberFormat="1" applyFont="1" applyFill="1"/>
    <xf numFmtId="3" fontId="30" fillId="0" borderId="0" xfId="1" applyNumberFormat="1" applyFont="1" applyFill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1" fillId="8" borderId="0" xfId="1" applyNumberFormat="1" applyFont="1" applyFill="1"/>
    <xf numFmtId="3" fontId="31" fillId="0" borderId="0" xfId="1" applyNumberFormat="1" applyFont="1" applyFill="1"/>
    <xf numFmtId="165" fontId="5" fillId="0" borderId="4" xfId="1" applyNumberFormat="1" applyFont="1" applyBorder="1"/>
    <xf numFmtId="165" fontId="15" fillId="0" borderId="0" xfId="1" applyNumberFormat="1" applyFont="1" applyFill="1" applyBorder="1"/>
    <xf numFmtId="165" fontId="32" fillId="0" borderId="0" xfId="0" applyNumberFormat="1" applyFont="1"/>
    <xf numFmtId="172" fontId="5" fillId="0" borderId="0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0" fontId="0" fillId="3" borderId="0" xfId="0" applyFont="1" applyFill="1"/>
    <xf numFmtId="166" fontId="5" fillId="0" borderId="0" xfId="2" applyNumberFormat="1" applyFont="1" applyFill="1" applyBorder="1"/>
    <xf numFmtId="171" fontId="5" fillId="0" borderId="0" xfId="7" applyNumberFormat="1" applyFont="1" applyBorder="1" applyAlignment="1">
      <alignment horizontal="right"/>
    </xf>
    <xf numFmtId="0" fontId="5" fillId="5" borderId="0" xfId="5" applyFont="1" applyFill="1" applyAlignment="1"/>
    <xf numFmtId="0" fontId="19" fillId="5" borderId="0" xfId="5" applyFont="1" applyFill="1" applyAlignment="1"/>
    <xf numFmtId="165" fontId="6" fillId="0" borderId="0" xfId="0" applyNumberFormat="1" applyFont="1" applyBorder="1"/>
    <xf numFmtId="173" fontId="5" fillId="0" borderId="0" xfId="7" applyNumberFormat="1" applyFont="1"/>
    <xf numFmtId="165" fontId="5" fillId="0" borderId="0" xfId="7" applyNumberFormat="1" applyFont="1"/>
    <xf numFmtId="165" fontId="5" fillId="0" borderId="0" xfId="7" applyNumberFormat="1" applyFont="1" applyBorder="1"/>
    <xf numFmtId="165" fontId="5" fillId="0" borderId="0" xfId="5" applyNumberFormat="1" applyFont="1" applyBorder="1"/>
    <xf numFmtId="3" fontId="17" fillId="0" borderId="0" xfId="6" applyNumberFormat="1" applyFont="1" applyBorder="1"/>
    <xf numFmtId="3" fontId="5" fillId="0" borderId="0" xfId="7" applyNumberFormat="1" applyFont="1"/>
    <xf numFmtId="3" fontId="5" fillId="0" borderId="0" xfId="7" applyNumberFormat="1" applyFont="1" applyBorder="1"/>
    <xf numFmtId="3" fontId="5" fillId="0" borderId="0" xfId="5" applyNumberFormat="1" applyFont="1" applyBorder="1"/>
    <xf numFmtId="165" fontId="16" fillId="0" borderId="0" xfId="7" applyNumberFormat="1" applyFont="1" applyFill="1"/>
    <xf numFmtId="3" fontId="0" fillId="0" borderId="0" xfId="0" applyNumberFormat="1"/>
    <xf numFmtId="165" fontId="0" fillId="0" borderId="0" xfId="0" applyNumberFormat="1"/>
    <xf numFmtId="3" fontId="4" fillId="0" borderId="0" xfId="231" applyNumberFormat="1" applyFont="1" applyBorder="1"/>
    <xf numFmtId="165" fontId="4" fillId="0" borderId="0" xfId="3" applyNumberFormat="1" applyFont="1" applyFill="1"/>
    <xf numFmtId="165" fontId="31" fillId="0" borderId="0" xfId="1" applyNumberFormat="1" applyFont="1" applyFill="1"/>
    <xf numFmtId="3" fontId="15" fillId="0" borderId="0" xfId="6" applyNumberFormat="1" applyFont="1" applyBorder="1" applyAlignment="1">
      <alignment horizontal="center"/>
    </xf>
    <xf numFmtId="165" fontId="0" fillId="0" borderId="0" xfId="0" applyNumberFormat="1" applyBorder="1"/>
    <xf numFmtId="166" fontId="0" fillId="0" borderId="2" xfId="2" applyNumberFormat="1" applyFont="1" applyBorder="1"/>
    <xf numFmtId="0" fontId="4" fillId="0" borderId="0" xfId="0" applyFont="1" applyBorder="1" applyAlignment="1">
      <alignment horizontal="center"/>
    </xf>
    <xf numFmtId="166" fontId="4" fillId="0" borderId="0" xfId="2" applyNumberFormat="1" applyFont="1" applyBorder="1"/>
    <xf numFmtId="43" fontId="19" fillId="0" borderId="0" xfId="5" applyNumberFormat="1" applyFont="1" applyBorder="1" applyAlignment="1">
      <alignment horizontal="left"/>
    </xf>
    <xf numFmtId="165" fontId="0" fillId="0" borderId="2" xfId="0" applyNumberFormat="1" applyBorder="1"/>
    <xf numFmtId="165" fontId="4" fillId="0" borderId="0" xfId="1" applyNumberFormat="1" applyFont="1" applyBorder="1"/>
    <xf numFmtId="0" fontId="12" fillId="0" borderId="0" xfId="0" applyFont="1" applyBorder="1" applyAlignment="1">
      <alignment horizontal="center"/>
    </xf>
    <xf numFmtId="166" fontId="0" fillId="0" borderId="1" xfId="2" applyNumberFormat="1" applyFont="1" applyBorder="1"/>
    <xf numFmtId="166" fontId="0" fillId="0" borderId="0" xfId="2" applyNumberFormat="1" applyFont="1" applyBorder="1"/>
    <xf numFmtId="165" fontId="19" fillId="0" borderId="0" xfId="296" applyNumberFormat="1" applyFont="1"/>
    <xf numFmtId="0" fontId="15" fillId="0" borderId="0" xfId="5" applyFont="1" applyFill="1" applyBorder="1" applyAlignment="1">
      <alignment horizontal="left"/>
    </xf>
    <xf numFmtId="0" fontId="15" fillId="0" borderId="1" xfId="5" applyFont="1" applyBorder="1"/>
    <xf numFmtId="0" fontId="15" fillId="0" borderId="1" xfId="5" applyFont="1" applyBorder="1" applyAlignment="1">
      <alignment horizontal="left"/>
    </xf>
    <xf numFmtId="3" fontId="15" fillId="0" borderId="1" xfId="6" applyNumberFormat="1" applyFont="1" applyBorder="1" applyAlignment="1">
      <alignment horizontal="center"/>
    </xf>
    <xf numFmtId="3" fontId="15" fillId="3" borderId="1" xfId="6" applyNumberFormat="1" applyFont="1" applyFill="1" applyBorder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5" applyFont="1" applyBorder="1" applyAlignment="1">
      <alignment horizontal="right"/>
    </xf>
    <xf numFmtId="3" fontId="15" fillId="3" borderId="0" xfId="6" applyNumberFormat="1" applyFont="1" applyFill="1" applyBorder="1" applyAlignment="1">
      <alignment horizontal="center"/>
    </xf>
    <xf numFmtId="5" fontId="15" fillId="0" borderId="0" xfId="5" applyNumberFormat="1" applyFont="1" applyBorder="1" applyAlignment="1">
      <alignment horizontal="left"/>
    </xf>
    <xf numFmtId="49" fontId="15" fillId="3" borderId="0" xfId="6" quotePrefix="1" applyNumberFormat="1" applyFont="1" applyFill="1" applyBorder="1" applyAlignment="1">
      <alignment horizontal="center"/>
    </xf>
    <xf numFmtId="0" fontId="15" fillId="6" borderId="0" xfId="5" applyFont="1" applyFill="1" applyBorder="1" applyAlignment="1">
      <alignment horizontal="center"/>
    </xf>
    <xf numFmtId="0" fontId="15" fillId="0" borderId="0" xfId="0" applyFont="1"/>
    <xf numFmtId="0" fontId="15" fillId="6" borderId="0" xfId="0" applyFont="1" applyFill="1" applyAlignment="1">
      <alignment horizontal="center"/>
    </xf>
    <xf numFmtId="165" fontId="0" fillId="0" borderId="3" xfId="0" applyNumberFormat="1" applyBorder="1"/>
    <xf numFmtId="169" fontId="5" fillId="94" borderId="0" xfId="5" applyNumberFormat="1" applyFont="1" applyFill="1" applyBorder="1"/>
    <xf numFmtId="0" fontId="5" fillId="94" borderId="0" xfId="5" applyFont="1" applyFill="1" applyBorder="1"/>
    <xf numFmtId="0" fontId="21" fillId="3" borderId="0" xfId="5" applyFont="1" applyFill="1" applyBorder="1" applyAlignment="1">
      <alignment horizontal="center"/>
    </xf>
    <xf numFmtId="169" fontId="5" fillId="93" borderId="0" xfId="5" applyNumberFormat="1" applyFont="1" applyFill="1" applyBorder="1"/>
    <xf numFmtId="0" fontId="5" fillId="93" borderId="0" xfId="5" applyFont="1" applyFill="1" applyBorder="1"/>
    <xf numFmtId="169" fontId="5" fillId="95" borderId="0" xfId="5" applyNumberFormat="1" applyFont="1" applyFill="1" applyBorder="1"/>
    <xf numFmtId="0" fontId="5" fillId="95" borderId="0" xfId="5" applyFont="1" applyFill="1" applyBorder="1"/>
    <xf numFmtId="165" fontId="90" fillId="0" borderId="0" xfId="7" applyNumberFormat="1" applyFont="1" applyBorder="1" applyProtection="1"/>
    <xf numFmtId="10" fontId="4" fillId="0" borderId="0" xfId="2" applyNumberFormat="1" applyFont="1"/>
    <xf numFmtId="10" fontId="4" fillId="0" borderId="0" xfId="2" applyNumberFormat="1" applyFont="1" applyBorder="1"/>
    <xf numFmtId="0" fontId="12" fillId="0" borderId="0" xfId="8" applyFont="1" applyFill="1"/>
    <xf numFmtId="3" fontId="5" fillId="94" borderId="0" xfId="5" applyNumberFormat="1" applyFont="1" applyFill="1" applyBorder="1"/>
    <xf numFmtId="3" fontId="5" fillId="95" borderId="0" xfId="5" applyNumberFormat="1" applyFont="1" applyFill="1" applyBorder="1"/>
    <xf numFmtId="165" fontId="5" fillId="94" borderId="0" xfId="7" applyNumberFormat="1" applyFont="1" applyFill="1"/>
    <xf numFmtId="165" fontId="5" fillId="0" borderId="0" xfId="7" applyNumberFormat="1" applyFont="1" applyFill="1"/>
    <xf numFmtId="165" fontId="5" fillId="95" borderId="0" xfId="7" applyNumberFormat="1" applyFont="1" applyFill="1"/>
    <xf numFmtId="3" fontId="5" fillId="94" borderId="0" xfId="7" applyNumberFormat="1" applyFont="1" applyFill="1"/>
    <xf numFmtId="3" fontId="5" fillId="95" borderId="0" xfId="7" applyNumberFormat="1" applyFont="1" applyFill="1"/>
    <xf numFmtId="3" fontId="15" fillId="6" borderId="0" xfId="6" applyNumberFormat="1" applyFont="1" applyFill="1" applyBorder="1" applyAlignment="1">
      <alignment horizontal="left"/>
    </xf>
    <xf numFmtId="3" fontId="5" fillId="3" borderId="0" xfId="10" applyNumberFormat="1" applyFont="1" applyFill="1" applyProtection="1"/>
    <xf numFmtId="165" fontId="16" fillId="3" borderId="0" xfId="7" applyNumberFormat="1" applyFont="1" applyFill="1"/>
    <xf numFmtId="165" fontId="16" fillId="3" borderId="3" xfId="7" applyNumberFormat="1" applyFont="1" applyFill="1" applyBorder="1"/>
    <xf numFmtId="169" fontId="5" fillId="0" borderId="0" xfId="5" applyNumberFormat="1" applyFont="1" applyFill="1" applyBorder="1"/>
    <xf numFmtId="3" fontId="5" fillId="0" borderId="0" xfId="6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49" fontId="5" fillId="0" borderId="0" xfId="7" applyNumberFormat="1" applyFont="1" applyBorder="1" applyAlignment="1">
      <alignment horizontal="center"/>
    </xf>
    <xf numFmtId="171" fontId="5" fillId="0" borderId="1" xfId="7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15" fillId="6" borderId="2" xfId="6" applyNumberFormat="1" applyFont="1" applyFill="1" applyBorder="1" applyAlignment="1">
      <alignment horizontal="center"/>
    </xf>
    <xf numFmtId="3" fontId="15" fillId="0" borderId="0" xfId="6" applyNumberFormat="1" applyFont="1" applyBorder="1" applyAlignment="1">
      <alignment horizontal="center"/>
    </xf>
    <xf numFmtId="3" fontId="15" fillId="0" borderId="0" xfId="6" quotePrefix="1" applyNumberFormat="1" applyFont="1" applyBorder="1" applyAlignment="1">
      <alignment horizontal="center"/>
    </xf>
    <xf numFmtId="3" fontId="15" fillId="0" borderId="0" xfId="5" applyNumberFormat="1" applyFont="1" applyBorder="1" applyAlignment="1">
      <alignment horizontal="center"/>
    </xf>
    <xf numFmtId="3" fontId="15" fillId="0" borderId="1" xfId="6" applyNumberFormat="1" applyFont="1" applyBorder="1" applyAlignment="1">
      <alignment horizontal="center"/>
    </xf>
    <xf numFmtId="0" fontId="15" fillId="0" borderId="1" xfId="5" applyFont="1" applyBorder="1" applyAlignment="1">
      <alignment horizontal="center" wrapText="1"/>
    </xf>
    <xf numFmtId="3" fontId="15" fillId="0" borderId="2" xfId="6" applyNumberFormat="1" applyFont="1" applyBorder="1" applyAlignment="1">
      <alignment horizontal="center"/>
    </xf>
    <xf numFmtId="3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3" fontId="21" fillId="0" borderId="1" xfId="6" applyNumberFormat="1" applyFont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48">
    <cellStyle name="20 % - uthevingsfarge 1 2" xfId="303"/>
    <cellStyle name="20 % - uthevingsfarge 2 2" xfId="305"/>
    <cellStyle name="20 % - uthevingsfarge 3 2" xfId="307"/>
    <cellStyle name="20 % - uthevingsfarge 4 2" xfId="309"/>
    <cellStyle name="20 % - uthevingsfarge 5 2" xfId="311"/>
    <cellStyle name="20 % - uthevingsfarge 6 2" xfId="313"/>
    <cellStyle name="20% - uthevingsfarge 1" xfId="29" builtinId="30" customBuiltin="1"/>
    <cellStyle name="20% - uthevingsfarge 1 2" xfId="122"/>
    <cellStyle name="20% - uthevingsfarge 1 2 2" xfId="269"/>
    <cellStyle name="20% - uthevingsfarge 1 3" xfId="151"/>
    <cellStyle name="20% - uthevingsfarge 1 4" xfId="57"/>
    <cellStyle name="20% - uthevingsfarge 1 5" xfId="219"/>
    <cellStyle name="20% - uthevingsfarge 1 5 2" xfId="322"/>
    <cellStyle name="20% - uthevingsfarge 1 6" xfId="234"/>
    <cellStyle name="20% - uthevingsfarge 1 6 2" xfId="336"/>
    <cellStyle name="20% - uthevingsfarge 2" xfId="33" builtinId="34" customBuiltin="1"/>
    <cellStyle name="20% - uthevingsfarge 2 2" xfId="126"/>
    <cellStyle name="20% - uthevingsfarge 2 2 2" xfId="259"/>
    <cellStyle name="20% - uthevingsfarge 2 3" xfId="152"/>
    <cellStyle name="20% - uthevingsfarge 2 4" xfId="58"/>
    <cellStyle name="20% - uthevingsfarge 2 5" xfId="221"/>
    <cellStyle name="20% - uthevingsfarge 2 5 2" xfId="324"/>
    <cellStyle name="20% - uthevingsfarge 2 6" xfId="236"/>
    <cellStyle name="20% - uthevingsfarge 2 6 2" xfId="338"/>
    <cellStyle name="20% - uthevingsfarge 3" xfId="37" builtinId="38" customBuiltin="1"/>
    <cellStyle name="20% - uthevingsfarge 3 2" xfId="130"/>
    <cellStyle name="20% - uthevingsfarge 3 2 2" xfId="286"/>
    <cellStyle name="20% - uthevingsfarge 3 3" xfId="153"/>
    <cellStyle name="20% - uthevingsfarge 3 4" xfId="59"/>
    <cellStyle name="20% - uthevingsfarge 3 5" xfId="223"/>
    <cellStyle name="20% - uthevingsfarge 3 5 2" xfId="326"/>
    <cellStyle name="20% - uthevingsfarge 3 6" xfId="238"/>
    <cellStyle name="20% - uthevingsfarge 3 6 2" xfId="340"/>
    <cellStyle name="20% - uthevingsfarge 4" xfId="41" builtinId="42" customBuiltin="1"/>
    <cellStyle name="20% - uthevingsfarge 4 2" xfId="134"/>
    <cellStyle name="20% - uthevingsfarge 4 2 2" xfId="257"/>
    <cellStyle name="20% - uthevingsfarge 4 3" xfId="154"/>
    <cellStyle name="20% - uthevingsfarge 4 4" xfId="60"/>
    <cellStyle name="20% - uthevingsfarge 4 5" xfId="225"/>
    <cellStyle name="20% - uthevingsfarge 4 5 2" xfId="328"/>
    <cellStyle name="20% - uthevingsfarge 4 6" xfId="240"/>
    <cellStyle name="20% - uthevingsfarge 4 6 2" xfId="342"/>
    <cellStyle name="20% - uthevingsfarge 5" xfId="45" builtinId="46" customBuiltin="1"/>
    <cellStyle name="20% - uthevingsfarge 5 2" xfId="138"/>
    <cellStyle name="20% - uthevingsfarge 5 2 2" xfId="285"/>
    <cellStyle name="20% - uthevingsfarge 5 3" xfId="155"/>
    <cellStyle name="20% - uthevingsfarge 5 4" xfId="61"/>
    <cellStyle name="20% - uthevingsfarge 5 5" xfId="227"/>
    <cellStyle name="20% - uthevingsfarge 5 5 2" xfId="330"/>
    <cellStyle name="20% - uthevingsfarge 5 6" xfId="242"/>
    <cellStyle name="20% - uthevingsfarge 5 6 2" xfId="344"/>
    <cellStyle name="20% - uthevingsfarge 6" xfId="49" builtinId="50" customBuiltin="1"/>
    <cellStyle name="20% - uthevingsfarge 6 2" xfId="142"/>
    <cellStyle name="20% - uthevingsfarge 6 2 2" xfId="267"/>
    <cellStyle name="20% - uthevingsfarge 6 3" xfId="156"/>
    <cellStyle name="20% - uthevingsfarge 6 4" xfId="62"/>
    <cellStyle name="20% - uthevingsfarge 6 5" xfId="229"/>
    <cellStyle name="20% - uthevingsfarge 6 5 2" xfId="332"/>
    <cellStyle name="20% - uthevingsfarge 6 6" xfId="244"/>
    <cellStyle name="20% - uthevingsfarge 6 6 2" xfId="346"/>
    <cellStyle name="40 % - uthevingsfarge 1 2" xfId="304"/>
    <cellStyle name="40 % - uthevingsfarge 2 2" xfId="306"/>
    <cellStyle name="40 % - uthevingsfarge 3 2" xfId="308"/>
    <cellStyle name="40 % - uthevingsfarge 4 2" xfId="310"/>
    <cellStyle name="40 % - uthevingsfarge 5 2" xfId="312"/>
    <cellStyle name="40 % - uthevingsfarge 6 2" xfId="314"/>
    <cellStyle name="40% - uthevingsfarge 1" xfId="30" builtinId="31" customBuiltin="1"/>
    <cellStyle name="40% - uthevingsfarge 1 2" xfId="123"/>
    <cellStyle name="40% - uthevingsfarge 1 2 2" xfId="272"/>
    <cellStyle name="40% - uthevingsfarge 1 3" xfId="157"/>
    <cellStyle name="40% - uthevingsfarge 1 4" xfId="63"/>
    <cellStyle name="40% - uthevingsfarge 1 5" xfId="220"/>
    <cellStyle name="40% - uthevingsfarge 1 5 2" xfId="323"/>
    <cellStyle name="40% - uthevingsfarge 1 6" xfId="235"/>
    <cellStyle name="40% - uthevingsfarge 1 6 2" xfId="337"/>
    <cellStyle name="40% - uthevingsfarge 2" xfId="34" builtinId="35" customBuiltin="1"/>
    <cellStyle name="40% - uthevingsfarge 2 2" xfId="127"/>
    <cellStyle name="40% - uthevingsfarge 2 2 2" xfId="249"/>
    <cellStyle name="40% - uthevingsfarge 2 3" xfId="158"/>
    <cellStyle name="40% - uthevingsfarge 2 4" xfId="64"/>
    <cellStyle name="40% - uthevingsfarge 2 5" xfId="222"/>
    <cellStyle name="40% - uthevingsfarge 2 5 2" xfId="325"/>
    <cellStyle name="40% - uthevingsfarge 2 6" xfId="237"/>
    <cellStyle name="40% - uthevingsfarge 2 6 2" xfId="339"/>
    <cellStyle name="40% - uthevingsfarge 3" xfId="38" builtinId="39" customBuiltin="1"/>
    <cellStyle name="40% - uthevingsfarge 3 2" xfId="131"/>
    <cellStyle name="40% - uthevingsfarge 3 2 2" xfId="254"/>
    <cellStyle name="40% - uthevingsfarge 3 3" xfId="159"/>
    <cellStyle name="40% - uthevingsfarge 3 4" xfId="65"/>
    <cellStyle name="40% - uthevingsfarge 3 5" xfId="224"/>
    <cellStyle name="40% - uthevingsfarge 3 5 2" xfId="327"/>
    <cellStyle name="40% - uthevingsfarge 3 6" xfId="239"/>
    <cellStyle name="40% - uthevingsfarge 3 6 2" xfId="341"/>
    <cellStyle name="40% - uthevingsfarge 4" xfId="42" builtinId="43" customBuiltin="1"/>
    <cellStyle name="40% - uthevingsfarge 4 2" xfId="135"/>
    <cellStyle name="40% - uthevingsfarge 4 2 2" xfId="247"/>
    <cellStyle name="40% - uthevingsfarge 4 3" xfId="160"/>
    <cellStyle name="40% - uthevingsfarge 4 4" xfId="66"/>
    <cellStyle name="40% - uthevingsfarge 4 5" xfId="226"/>
    <cellStyle name="40% - uthevingsfarge 4 5 2" xfId="329"/>
    <cellStyle name="40% - uthevingsfarge 4 6" xfId="241"/>
    <cellStyle name="40% - uthevingsfarge 4 6 2" xfId="343"/>
    <cellStyle name="40% - uthevingsfarge 5" xfId="46" builtinId="47" customBuiltin="1"/>
    <cellStyle name="40% - uthevingsfarge 5 2" xfId="139"/>
    <cellStyle name="40% - uthevingsfarge 5 2 2" xfId="277"/>
    <cellStyle name="40% - uthevingsfarge 5 3" xfId="161"/>
    <cellStyle name="40% - uthevingsfarge 5 4" xfId="67"/>
    <cellStyle name="40% - uthevingsfarge 5 5" xfId="228"/>
    <cellStyle name="40% - uthevingsfarge 5 5 2" xfId="331"/>
    <cellStyle name="40% - uthevingsfarge 5 6" xfId="243"/>
    <cellStyle name="40% - uthevingsfarge 5 6 2" xfId="345"/>
    <cellStyle name="40% - uthevingsfarge 6" xfId="50" builtinId="51" customBuiltin="1"/>
    <cellStyle name="40% - uthevingsfarge 6 2" xfId="143"/>
    <cellStyle name="40% - uthevingsfarge 6 2 2" xfId="258"/>
    <cellStyle name="40% - uthevingsfarge 6 3" xfId="162"/>
    <cellStyle name="40% - uthevingsfarge 6 4" xfId="68"/>
    <cellStyle name="40% - uthevingsfarge 6 5" xfId="230"/>
    <cellStyle name="40% - uthevingsfarge 6 5 2" xfId="333"/>
    <cellStyle name="40% - uthevingsfarge 6 6" xfId="245"/>
    <cellStyle name="40% - uthevingsfarge 6 6 2" xfId="347"/>
    <cellStyle name="60% - uthevingsfarge 1" xfId="31" builtinId="32" customBuiltin="1"/>
    <cellStyle name="60% - uthevingsfarge 1 2" xfId="124"/>
    <cellStyle name="60% - uthevingsfarge 1 3" xfId="163"/>
    <cellStyle name="60% - uthevingsfarge 1 4" xfId="69"/>
    <cellStyle name="60% - uthevingsfarge 2" xfId="35" builtinId="36" customBuiltin="1"/>
    <cellStyle name="60% - uthevingsfarge 2 2" xfId="128"/>
    <cellStyle name="60% - uthevingsfarge 2 3" xfId="164"/>
    <cellStyle name="60% - uthevingsfarge 2 4" xfId="70"/>
    <cellStyle name="60% - uthevingsfarge 3" xfId="39" builtinId="40" customBuiltin="1"/>
    <cellStyle name="60% - uthevingsfarge 3 2" xfId="132"/>
    <cellStyle name="60% - uthevingsfarge 3 3" xfId="165"/>
    <cellStyle name="60% - uthevingsfarge 3 4" xfId="71"/>
    <cellStyle name="60% - uthevingsfarge 4" xfId="43" builtinId="44" customBuiltin="1"/>
    <cellStyle name="60% - uthevingsfarge 4 2" xfId="136"/>
    <cellStyle name="60% - uthevingsfarge 4 3" xfId="166"/>
    <cellStyle name="60% - uthevingsfarge 4 4" xfId="72"/>
    <cellStyle name="60% - uthevingsfarge 5" xfId="47" builtinId="48" customBuiltin="1"/>
    <cellStyle name="60% - uthevingsfarge 5 2" xfId="140"/>
    <cellStyle name="60% - uthevingsfarge 5 3" xfId="167"/>
    <cellStyle name="60% - uthevingsfarge 5 4" xfId="73"/>
    <cellStyle name="60% - uthevingsfarge 6" xfId="51" builtinId="52" customBuiltin="1"/>
    <cellStyle name="60% - uthevingsfarge 6 2" xfId="144"/>
    <cellStyle name="60% - uthevingsfarge 6 3" xfId="168"/>
    <cellStyle name="60% - uthevingsfarge 6 4" xfId="74"/>
    <cellStyle name="Benyttet hyperkobling" xfId="204"/>
    <cellStyle name="Benyttet hyperkobling 2" xfId="145"/>
    <cellStyle name="Benyttet hyperkobling 3" xfId="198"/>
    <cellStyle name="Beregning" xfId="22" builtinId="22" customBuiltin="1"/>
    <cellStyle name="Beregning 2" xfId="115"/>
    <cellStyle name="Beregning 3" xfId="169"/>
    <cellStyle name="Beregning 4" xfId="75"/>
    <cellStyle name="Dårlig" xfId="18" builtinId="27" customBuiltin="1"/>
    <cellStyle name="Dårlig 2" xfId="111"/>
    <cellStyle name="Dårlig 3" xfId="170"/>
    <cellStyle name="Dårlig 4" xfId="76"/>
    <cellStyle name="Forklarende tekst" xfId="26" builtinId="53" customBuiltin="1"/>
    <cellStyle name="Forklarende tekst 2" xfId="119"/>
    <cellStyle name="Forklarende tekst 3" xfId="171"/>
    <cellStyle name="Forklarende tekst 4" xfId="77"/>
    <cellStyle name="God" xfId="17" builtinId="26" customBuiltin="1"/>
    <cellStyle name="God 2" xfId="110"/>
    <cellStyle name="God 3" xfId="172"/>
    <cellStyle name="God 4" xfId="78"/>
    <cellStyle name="Hyperkobling 2" xfId="146"/>
    <cellStyle name="Hyperkobling 2 2" xfId="263"/>
    <cellStyle name="Hyperkobling 3" xfId="173"/>
    <cellStyle name="Hyperkobling 4" xfId="149"/>
    <cellStyle name="Inndata" xfId="20" builtinId="20" customBuiltin="1"/>
    <cellStyle name="Inndata 2" xfId="113"/>
    <cellStyle name="Inndata 3" xfId="174"/>
    <cellStyle name="Inndata 4" xfId="79"/>
    <cellStyle name="Koblet celle" xfId="23" builtinId="24" customBuiltin="1"/>
    <cellStyle name="Koblet celle 2" xfId="116"/>
    <cellStyle name="Koblet celle 3" xfId="175"/>
    <cellStyle name="Koblet celle 4" xfId="80"/>
    <cellStyle name="Komma" xfId="1" builtinId="3"/>
    <cellStyle name="Komma 2" xfId="7"/>
    <cellStyle name="Komma 2 2" xfId="55"/>
    <cellStyle name="Komma 2 2 2" xfId="296"/>
    <cellStyle name="Komma 2 3" xfId="54"/>
    <cellStyle name="Komma 3" xfId="199"/>
    <cellStyle name="Komma 3 2" xfId="202"/>
    <cellStyle name="Komma 3 2 2" xfId="302"/>
    <cellStyle name="Komma 3 3" xfId="213"/>
    <cellStyle name="Komma 3 3 2" xfId="317"/>
    <cellStyle name="Komma 3 4" xfId="209"/>
    <cellStyle name="Komma 3 5" xfId="299"/>
    <cellStyle name="Komma 4" xfId="215"/>
    <cellStyle name="Komma 4 2" xfId="271"/>
    <cellStyle name="Komma 4 3" xfId="318"/>
    <cellStyle name="Komma 5" xfId="290"/>
    <cellStyle name="Komma 6" xfId="295"/>
    <cellStyle name="Kontrollcelle" xfId="24" builtinId="23" customBuiltin="1"/>
    <cellStyle name="Kontrollcelle 2" xfId="117"/>
    <cellStyle name="Kontrollcelle 3" xfId="176"/>
    <cellStyle name="Kontrollcelle 4" xfId="81"/>
    <cellStyle name="Merknad 2" xfId="147"/>
    <cellStyle name="Merknad 2 2" xfId="208"/>
    <cellStyle name="Merknad 3" xfId="177"/>
    <cellStyle name="Merknad 4" xfId="82"/>
    <cellStyle name="Merknad 5" xfId="216"/>
    <cellStyle name="Merknad 5 2" xfId="319"/>
    <cellStyle name="Merknad 6" xfId="218"/>
    <cellStyle name="Merknad 6 2" xfId="321"/>
    <cellStyle name="Merknad 7" xfId="233"/>
    <cellStyle name="Merknad 7 2" xfId="335"/>
    <cellStyle name="Normal" xfId="0" builtinId="0"/>
    <cellStyle name="Normal 10" xfId="206"/>
    <cellStyle name="Normal 10 2" xfId="293"/>
    <cellStyle name="Normal 10 2 2" xfId="203"/>
    <cellStyle name="Normal 10 3" xfId="291"/>
    <cellStyle name="Normal 11" xfId="294"/>
    <cellStyle name="Normal 12" xfId="275"/>
    <cellStyle name="Normal 12 2" xfId="266"/>
    <cellStyle name="Normal 12 2 2" xfId="268"/>
    <cellStyle name="Normal 12 3" xfId="256"/>
    <cellStyle name="Normal 2" xfId="9"/>
    <cellStyle name="Normal 2 2" xfId="103"/>
    <cellStyle name="Normal 2 3" xfId="178"/>
    <cellStyle name="Normal 2 3 2" xfId="281"/>
    <cellStyle name="Normal 2 4" xfId="83"/>
    <cellStyle name="Normal 2 4 2" xfId="287"/>
    <cellStyle name="Normal 2 4 2 2" xfId="273"/>
    <cellStyle name="Normal 2 4 3" xfId="276"/>
    <cellStyle name="Normal 2 4 4" xfId="262"/>
    <cellStyle name="Normal 2 5" xfId="270"/>
    <cellStyle name="Normal 2 5 2" xfId="264"/>
    <cellStyle name="Normal 2 6" xfId="252"/>
    <cellStyle name="Normal 2 7" xfId="280"/>
    <cellStyle name="Normal 2 8" xfId="288"/>
    <cellStyle name="Normal 2 9" xfId="289"/>
    <cellStyle name="Normal 3" xfId="10"/>
    <cellStyle name="Normal 3 2" xfId="148"/>
    <cellStyle name="Normal 3 3" xfId="179"/>
    <cellStyle name="Normal 3 3 2" xfId="207"/>
    <cellStyle name="Normal 3 4" xfId="197"/>
    <cellStyle name="Normal 3 5" xfId="84"/>
    <cellStyle name="Normal 3 6" xfId="214"/>
    <cellStyle name="Normal 3 7" xfId="56"/>
    <cellStyle name="Normal 4" xfId="101"/>
    <cellStyle name="Normal 4 2" xfId="196"/>
    <cellStyle name="Normal 4 2 2" xfId="201"/>
    <cellStyle name="Normal 4 2 2 2" xfId="301"/>
    <cellStyle name="Normal 4 2 3" xfId="298"/>
    <cellStyle name="Normal 4 3" xfId="200"/>
    <cellStyle name="Normal 4 3 2" xfId="300"/>
    <cellStyle name="Normal 4 4" xfId="212"/>
    <cellStyle name="Normal 4 5" xfId="255"/>
    <cellStyle name="Normal 4 6" xfId="297"/>
    <cellStyle name="Normal 5" xfId="102"/>
    <cellStyle name="Normal 5 2" xfId="260"/>
    <cellStyle name="Normal 5 2 2" xfId="250"/>
    <cellStyle name="Normal 5 3" xfId="274"/>
    <cellStyle name="Normal 5 4" xfId="248"/>
    <cellStyle name="Normal 6" xfId="150"/>
    <cellStyle name="Normal 6 2" xfId="52"/>
    <cellStyle name="Normal 6 2 2" xfId="282"/>
    <cellStyle name="Normal 6 3" xfId="279"/>
    <cellStyle name="Normal 6 4" xfId="251"/>
    <cellStyle name="Normal 7" xfId="210"/>
    <cellStyle name="Normal 7 2" xfId="205"/>
    <cellStyle name="Normal 7 3" xfId="315"/>
    <cellStyle name="Normal 8" xfId="217"/>
    <cellStyle name="Normal 8 2" xfId="261"/>
    <cellStyle name="Normal 8 3" xfId="320"/>
    <cellStyle name="Normal 9" xfId="231"/>
    <cellStyle name="Normal 9 2" xfId="292"/>
    <cellStyle name="Normal 9 3" xfId="53"/>
    <cellStyle name="Normal 9 4" xfId="334"/>
    <cellStyle name="Normal_innutj" xfId="5"/>
    <cellStyle name="Normal_TABELL1" xfId="8"/>
    <cellStyle name="Nøytral" xfId="19" builtinId="28" customBuiltin="1"/>
    <cellStyle name="Nøytral 2" xfId="112"/>
    <cellStyle name="Nøytral 3" xfId="180"/>
    <cellStyle name="Nøytral 4" xfId="85"/>
    <cellStyle name="Overskrift 1" xfId="13" builtinId="16" customBuiltin="1"/>
    <cellStyle name="Overskrift 1 2" xfId="106"/>
    <cellStyle name="Overskrift 1 3" xfId="181"/>
    <cellStyle name="Overskrift 1 4" xfId="86"/>
    <cellStyle name="Overskrift 2" xfId="14" builtinId="17" customBuiltin="1"/>
    <cellStyle name="Overskrift 2 2" xfId="107"/>
    <cellStyle name="Overskrift 2 3" xfId="182"/>
    <cellStyle name="Overskrift 2 4" xfId="87"/>
    <cellStyle name="Overskrift 3" xfId="15" builtinId="18" customBuiltin="1"/>
    <cellStyle name="Overskrift 3 2" xfId="108"/>
    <cellStyle name="Overskrift 3 3" xfId="183"/>
    <cellStyle name="Overskrift 3 4" xfId="88"/>
    <cellStyle name="Overskrift 4" xfId="16" builtinId="19" customBuiltin="1"/>
    <cellStyle name="Overskrift 4 2" xfId="109"/>
    <cellStyle name="Overskrift 4 3" xfId="184"/>
    <cellStyle name="Overskrift 4 4" xfId="89"/>
    <cellStyle name="Prosent" xfId="2" builtinId="5"/>
    <cellStyle name="Prosent 2" xfId="185"/>
    <cellStyle name="Prosent 2 2" xfId="283"/>
    <cellStyle name="Prosent 3" xfId="211"/>
    <cellStyle name="Prosent 3 2" xfId="316"/>
    <cellStyle name="times" xfId="90"/>
    <cellStyle name="Tittel" xfId="12" builtinId="15" customBuiltin="1"/>
    <cellStyle name="Tittel 2" xfId="105"/>
    <cellStyle name="Tittel 2 2" xfId="246"/>
    <cellStyle name="Tittel 3" xfId="186"/>
    <cellStyle name="Tittel 4" xfId="91"/>
    <cellStyle name="Tittel 5" xfId="232"/>
    <cellStyle name="Totalt" xfId="27" builtinId="25" customBuiltin="1"/>
    <cellStyle name="Totalt 2" xfId="120"/>
    <cellStyle name="Totalt 3" xfId="187"/>
    <cellStyle name="Totalt 4" xfId="92"/>
    <cellStyle name="Tusenskille" xfId="104"/>
    <cellStyle name="Tusenskille 2" xfId="278"/>
    <cellStyle name="Tusenskille 3" xfId="284"/>
    <cellStyle name="Tusenskille 4" xfId="253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14"/>
    <cellStyle name="Utdata 3" xfId="188"/>
    <cellStyle name="Utdata 4" xfId="93"/>
    <cellStyle name="Uthevingsfarge1" xfId="28" builtinId="29" customBuiltin="1"/>
    <cellStyle name="Uthevingsfarge1 2" xfId="121"/>
    <cellStyle name="Uthevingsfarge1 3" xfId="189"/>
    <cellStyle name="Uthevingsfarge1 4" xfId="94"/>
    <cellStyle name="Uthevingsfarge2" xfId="32" builtinId="33" customBuiltin="1"/>
    <cellStyle name="Uthevingsfarge2 2" xfId="125"/>
    <cellStyle name="Uthevingsfarge2 3" xfId="190"/>
    <cellStyle name="Uthevingsfarge2 4" xfId="95"/>
    <cellStyle name="Uthevingsfarge3" xfId="36" builtinId="37" customBuiltin="1"/>
    <cellStyle name="Uthevingsfarge3 2" xfId="129"/>
    <cellStyle name="Uthevingsfarge3 3" xfId="191"/>
    <cellStyle name="Uthevingsfarge3 4" xfId="96"/>
    <cellStyle name="Uthevingsfarge4" xfId="40" builtinId="41" customBuiltin="1"/>
    <cellStyle name="Uthevingsfarge4 2" xfId="133"/>
    <cellStyle name="Uthevingsfarge4 3" xfId="192"/>
    <cellStyle name="Uthevingsfarge4 4" xfId="97"/>
    <cellStyle name="Uthevingsfarge5" xfId="44" builtinId="45" customBuiltin="1"/>
    <cellStyle name="Uthevingsfarge5 2" xfId="137"/>
    <cellStyle name="Uthevingsfarge5 3" xfId="193"/>
    <cellStyle name="Uthevingsfarge5 4" xfId="98"/>
    <cellStyle name="Uthevingsfarge6" xfId="48" builtinId="49" customBuiltin="1"/>
    <cellStyle name="Uthevingsfarge6 2" xfId="141"/>
    <cellStyle name="Uthevingsfarge6 3" xfId="194"/>
    <cellStyle name="Uthevingsfarge6 4" xfId="99"/>
    <cellStyle name="Valuta 2" xfId="265"/>
    <cellStyle name="Varseltekst" xfId="25" builtinId="11" customBuiltin="1"/>
    <cellStyle name="Varseltekst 2" xfId="118"/>
    <cellStyle name="Varseltekst 3" xfId="195"/>
    <cellStyle name="Varseltekst 4" xfId="100"/>
  </cellStyles>
  <dxfs count="0"/>
  <tableStyles count="0" defaultTableStyle="TableStyleMedium2" defaultPivotStyle="PivotStyleLight16"/>
  <colors>
    <mruColors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31461075750773126"/>
          <c:y val="3.9234687248252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>
                  <c:v>0.77921680925229275</c:v>
                </c:pt>
                <c:pt idx="1">
                  <c:v>0.83797124536226675</c:v>
                </c:pt>
                <c:pt idx="2">
                  <c:v>0.79594131945494151</c:v>
                </c:pt>
                <c:pt idx="3">
                  <c:v>0.8299472123594348</c:v>
                </c:pt>
                <c:pt idx="4">
                  <c:v>1.0659781718672847</c:v>
                </c:pt>
                <c:pt idx="5">
                  <c:v>0.78030635295808926</c:v>
                </c:pt>
                <c:pt idx="6">
                  <c:v>0.80599330845590889</c:v>
                </c:pt>
                <c:pt idx="7">
                  <c:v>0.9218245856673134</c:v>
                </c:pt>
                <c:pt idx="8">
                  <c:v>0.83066013499122715</c:v>
                </c:pt>
                <c:pt idx="9">
                  <c:v>0.9074215762951362</c:v>
                </c:pt>
                <c:pt idx="10">
                  <c:v>0.88520066907427941</c:v>
                </c:pt>
                <c:pt idx="11">
                  <c:v>0.8109794140884693</c:v>
                </c:pt>
                <c:pt idx="12">
                  <c:v>0.80608570606568009</c:v>
                </c:pt>
                <c:pt idx="13">
                  <c:v>0.78151719431177147</c:v>
                </c:pt>
                <c:pt idx="14">
                  <c:v>0.86136685620914211</c:v>
                </c:pt>
                <c:pt idx="15">
                  <c:v>0.91791239609941488</c:v>
                </c:pt>
                <c:pt idx="16">
                  <c:v>0.8335414892425127</c:v>
                </c:pt>
                <c:pt idx="17">
                  <c:v>0.84532796479544969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7-49A9-84ED-E66930766362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0.94104477161833233</c:v>
                </c:pt>
                <c:pt idx="1">
                  <c:v>0.94398249342383111</c:v>
                </c:pt>
                <c:pt idx="2">
                  <c:v>0.94188099712846485</c:v>
                </c:pt>
                <c:pt idx="3">
                  <c:v>0.94358129177368955</c:v>
                </c:pt>
                <c:pt idx="4">
                  <c:v>1.0134751999026315</c:v>
                </c:pt>
                <c:pt idx="5">
                  <c:v>0.94109924880362228</c:v>
                </c:pt>
                <c:pt idx="6">
                  <c:v>0.94238359657851323</c:v>
                </c:pt>
                <c:pt idx="7">
                  <c:v>0.95581376542264307</c:v>
                </c:pt>
                <c:pt idx="8">
                  <c:v>0.94361693790527934</c:v>
                </c:pt>
                <c:pt idx="9">
                  <c:v>0.95005256167377239</c:v>
                </c:pt>
                <c:pt idx="10">
                  <c:v>0.94634396460943171</c:v>
                </c:pt>
                <c:pt idx="11">
                  <c:v>0.94263290186014115</c:v>
                </c:pt>
                <c:pt idx="12">
                  <c:v>0.94238821645900173</c:v>
                </c:pt>
                <c:pt idx="13">
                  <c:v>0.94115979087130619</c:v>
                </c:pt>
                <c:pt idx="14">
                  <c:v>0.94515227396617496</c:v>
                </c:pt>
                <c:pt idx="15">
                  <c:v>0.95424888959548382</c:v>
                </c:pt>
                <c:pt idx="16">
                  <c:v>0.9437610056178436</c:v>
                </c:pt>
                <c:pt idx="17">
                  <c:v>0.94435032939549035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7-49A9-84ED-E669307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97920"/>
        <c:axId val="184899840"/>
      </c:lineChart>
      <c:catAx>
        <c:axId val="184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489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899840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489792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kommuner!$E$174:$E$199</c:f>
              <c:numCache>
                <c:formatCode>0.0\ %</c:formatCode>
                <c:ptCount val="26"/>
                <c:pt idx="0">
                  <c:v>0.9366638999428345</c:v>
                </c:pt>
                <c:pt idx="1">
                  <c:v>1.0204080251573391</c:v>
                </c:pt>
                <c:pt idx="2">
                  <c:v>1.2738154288959607</c:v>
                </c:pt>
                <c:pt idx="3">
                  <c:v>0.94372084878353335</c:v>
                </c:pt>
                <c:pt idx="4">
                  <c:v>0.79463700919033819</c:v>
                </c:pt>
                <c:pt idx="5">
                  <c:v>0.78856221549491612</c:v>
                </c:pt>
                <c:pt idx="6">
                  <c:v>0.85252955981584266</c:v>
                </c:pt>
                <c:pt idx="7">
                  <c:v>0.83628609483935434</c:v>
                </c:pt>
                <c:pt idx="8">
                  <c:v>0.92877849695826709</c:v>
                </c:pt>
                <c:pt idx="9">
                  <c:v>0.95403861780296895</c:v>
                </c:pt>
                <c:pt idx="10">
                  <c:v>0.88864921453844381</c:v>
                </c:pt>
                <c:pt idx="11">
                  <c:v>1.2553165797412749</c:v>
                </c:pt>
                <c:pt idx="12">
                  <c:v>1.0952397170605761</c:v>
                </c:pt>
                <c:pt idx="13">
                  <c:v>1.8502234016002959</c:v>
                </c:pt>
                <c:pt idx="14">
                  <c:v>0.87909437172607063</c:v>
                </c:pt>
                <c:pt idx="15">
                  <c:v>1.4943868459483851</c:v>
                </c:pt>
                <c:pt idx="16">
                  <c:v>1.7666898755747666</c:v>
                </c:pt>
                <c:pt idx="17">
                  <c:v>1.1941059411274602</c:v>
                </c:pt>
                <c:pt idx="18">
                  <c:v>0.92547662028518385</c:v>
                </c:pt>
                <c:pt idx="19">
                  <c:v>1.0254513899490787</c:v>
                </c:pt>
                <c:pt idx="20">
                  <c:v>0.8834216599249245</c:v>
                </c:pt>
                <c:pt idx="21">
                  <c:v>0.82624004945366047</c:v>
                </c:pt>
                <c:pt idx="22">
                  <c:v>0.87460502962235487</c:v>
                </c:pt>
                <c:pt idx="23">
                  <c:v>0.84456863346770739</c:v>
                </c:pt>
                <c:pt idx="24">
                  <c:v>0.81683621843554588</c:v>
                </c:pt>
                <c:pt idx="25">
                  <c:v>1.0208966262294648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C3-498F-A073-2BD218D5D0A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kommuner!$O$174:$O$199</c:f>
              <c:numCache>
                <c:formatCode>0.0\ %</c:formatCode>
                <c:ptCount val="26"/>
                <c:pt idx="0">
                  <c:v>0.96174949113285157</c:v>
                </c:pt>
                <c:pt idx="1">
                  <c:v>0.99524714121865343</c:v>
                </c:pt>
                <c:pt idx="2">
                  <c:v>1.0966101027141022</c:v>
                </c:pt>
                <c:pt idx="3">
                  <c:v>0.96457227066913098</c:v>
                </c:pt>
                <c:pt idx="4">
                  <c:v>0.94181578161523472</c:v>
                </c:pt>
                <c:pt idx="5">
                  <c:v>0.94151204193046356</c:v>
                </c:pt>
                <c:pt idx="6">
                  <c:v>0.94471040914651006</c:v>
                </c:pt>
                <c:pt idx="7">
                  <c:v>0.9438982358976854</c:v>
                </c:pt>
                <c:pt idx="8">
                  <c:v>0.95859532993902463</c:v>
                </c:pt>
                <c:pt idx="9">
                  <c:v>0.96869937827690522</c:v>
                </c:pt>
                <c:pt idx="10">
                  <c:v>0.94651639188263981</c:v>
                </c:pt>
                <c:pt idx="11">
                  <c:v>1.089210563052228</c:v>
                </c:pt>
                <c:pt idx="12">
                  <c:v>1.0251798179799483</c:v>
                </c:pt>
                <c:pt idx="13">
                  <c:v>1.3271732917958359</c:v>
                </c:pt>
                <c:pt idx="14">
                  <c:v>0.94603864974202134</c:v>
                </c:pt>
                <c:pt idx="15">
                  <c:v>1.1848386695350717</c:v>
                </c:pt>
                <c:pt idx="16">
                  <c:v>1.2937598813856244</c:v>
                </c:pt>
                <c:pt idx="17">
                  <c:v>1.0647263076067015</c:v>
                </c:pt>
                <c:pt idx="18">
                  <c:v>0.95727457926979131</c:v>
                </c:pt>
                <c:pt idx="19">
                  <c:v>0.99726448713534921</c:v>
                </c:pt>
                <c:pt idx="20">
                  <c:v>0.946255014151964</c:v>
                </c:pt>
                <c:pt idx="21">
                  <c:v>0.94339593362840091</c:v>
                </c:pt>
                <c:pt idx="22">
                  <c:v>0.94581418263683548</c:v>
                </c:pt>
                <c:pt idx="23">
                  <c:v>0.94431236282910325</c:v>
                </c:pt>
                <c:pt idx="24">
                  <c:v>0.94292574207749513</c:v>
                </c:pt>
                <c:pt idx="25">
                  <c:v>0.99544258164750365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3-498F-A073-2BD218D5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80032"/>
        <c:axId val="189581952"/>
      </c:lineChart>
      <c:catAx>
        <c:axId val="1895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58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581952"/>
        <c:scaling>
          <c:orientation val="minMax"/>
          <c:max val="1.8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58003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kommuner!$E$200:$E$232</c:f>
              <c:numCache>
                <c:formatCode>0.0\ %</c:formatCode>
                <c:ptCount val="33"/>
                <c:pt idx="0">
                  <c:v>1.0564775043187762</c:v>
                </c:pt>
                <c:pt idx="1">
                  <c:v>0.84649680065485911</c:v>
                </c:pt>
                <c:pt idx="2">
                  <c:v>0.81165339589749552</c:v>
                </c:pt>
                <c:pt idx="3">
                  <c:v>0.8777272216957549</c:v>
                </c:pt>
                <c:pt idx="4">
                  <c:v>0.90466021628255211</c:v>
                </c:pt>
                <c:pt idx="5">
                  <c:v>0.86639430434577036</c:v>
                </c:pt>
                <c:pt idx="6">
                  <c:v>1.0143666098983644</c:v>
                </c:pt>
                <c:pt idx="7">
                  <c:v>0.93281634173275951</c:v>
                </c:pt>
                <c:pt idx="8">
                  <c:v>0.95116685567970927</c:v>
                </c:pt>
                <c:pt idx="9">
                  <c:v>1.1771703475732842</c:v>
                </c:pt>
                <c:pt idx="10">
                  <c:v>0.86220538576496608</c:v>
                </c:pt>
                <c:pt idx="11">
                  <c:v>2.7518272683266045</c:v>
                </c:pt>
                <c:pt idx="12">
                  <c:v>1.2767448965449142</c:v>
                </c:pt>
                <c:pt idx="13">
                  <c:v>0.79597531058088677</c:v>
                </c:pt>
                <c:pt idx="14">
                  <c:v>0.89896649739331536</c:v>
                </c:pt>
                <c:pt idx="15">
                  <c:v>0.86580153067118004</c:v>
                </c:pt>
                <c:pt idx="16">
                  <c:v>0.93408829247689129</c:v>
                </c:pt>
                <c:pt idx="17">
                  <c:v>0.9055799612347013</c:v>
                </c:pt>
                <c:pt idx="18">
                  <c:v>0.89744125663931096</c:v>
                </c:pt>
                <c:pt idx="19">
                  <c:v>1.3746349842086969</c:v>
                </c:pt>
                <c:pt idx="20">
                  <c:v>0.83160686728241051</c:v>
                </c:pt>
                <c:pt idx="21">
                  <c:v>0.94385483954010663</c:v>
                </c:pt>
                <c:pt idx="22">
                  <c:v>0.82902013154474874</c:v>
                </c:pt>
                <c:pt idx="23">
                  <c:v>0.96900152350933344</c:v>
                </c:pt>
                <c:pt idx="24">
                  <c:v>3.7707075425550083</c:v>
                </c:pt>
                <c:pt idx="25">
                  <c:v>0.77604823633959641</c:v>
                </c:pt>
                <c:pt idx="26">
                  <c:v>0.81273413626473112</c:v>
                </c:pt>
                <c:pt idx="27">
                  <c:v>0.79116409818842393</c:v>
                </c:pt>
                <c:pt idx="28">
                  <c:v>0.76736262557875301</c:v>
                </c:pt>
                <c:pt idx="29">
                  <c:v>0.87879122382262342</c:v>
                </c:pt>
                <c:pt idx="30">
                  <c:v>0.98257709196199516</c:v>
                </c:pt>
                <c:pt idx="31">
                  <c:v>0.83871375240841572</c:v>
                </c:pt>
                <c:pt idx="32">
                  <c:v>1.2578108517387752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3E-4F04-B753-DED9BE88B114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A3E-4F04-B753-DED9BE88B114}"/>
              </c:ext>
            </c:extLst>
          </c:dPt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kommuner!$O$200:$O$232</c:f>
              <c:numCache>
                <c:formatCode>0.0\ %</c:formatCode>
                <c:ptCount val="33"/>
                <c:pt idx="0">
                  <c:v>1.0096749328832282</c:v>
                </c:pt>
                <c:pt idx="1">
                  <c:v>0.94440877118846078</c:v>
                </c:pt>
                <c:pt idx="2">
                  <c:v>0.94266660095059274</c:v>
                </c:pt>
                <c:pt idx="3">
                  <c:v>0.94597029224050544</c:v>
                </c:pt>
                <c:pt idx="4">
                  <c:v>0.9489480176687386</c:v>
                </c:pt>
                <c:pt idx="5">
                  <c:v>0.94540364637300622</c:v>
                </c:pt>
                <c:pt idx="6">
                  <c:v>0.99283057511506345</c:v>
                </c:pt>
                <c:pt idx="7">
                  <c:v>0.96021046784882169</c:v>
                </c:pt>
                <c:pt idx="8">
                  <c:v>0.96755067342760148</c:v>
                </c:pt>
                <c:pt idx="9">
                  <c:v>1.0579520701850313</c:v>
                </c:pt>
                <c:pt idx="10">
                  <c:v>0.94519420044396607</c:v>
                </c:pt>
                <c:pt idx="11">
                  <c:v>1.6878148384863596</c:v>
                </c:pt>
                <c:pt idx="12">
                  <c:v>1.0977818897736835</c:v>
                </c:pt>
                <c:pt idx="13">
                  <c:v>0.9418826966847621</c:v>
                </c:pt>
                <c:pt idx="14">
                  <c:v>0.94703225602538355</c:v>
                </c:pt>
                <c:pt idx="15">
                  <c:v>0.94537400768927671</c:v>
                </c:pt>
                <c:pt idx="16">
                  <c:v>0.96071924814647436</c:v>
                </c:pt>
                <c:pt idx="17">
                  <c:v>0.9493159156495985</c:v>
                </c:pt>
                <c:pt idx="18">
                  <c:v>0.94695599398768326</c:v>
                </c:pt>
                <c:pt idx="19">
                  <c:v>1.1369379248391966</c:v>
                </c:pt>
                <c:pt idx="20">
                  <c:v>0.94366427451983825</c:v>
                </c:pt>
                <c:pt idx="21">
                  <c:v>0.96462586697176045</c:v>
                </c:pt>
                <c:pt idx="22">
                  <c:v>0.94353493773295538</c:v>
                </c:pt>
                <c:pt idx="23">
                  <c:v>0.97468454055945131</c:v>
                </c:pt>
                <c:pt idx="24">
                  <c:v>2.0953669481777211</c:v>
                </c:pt>
                <c:pt idx="25">
                  <c:v>0.94088634297269758</c:v>
                </c:pt>
                <c:pt idx="26">
                  <c:v>0.94272063796895433</c:v>
                </c:pt>
                <c:pt idx="27">
                  <c:v>0.94164213606513902</c:v>
                </c:pt>
                <c:pt idx="28">
                  <c:v>0.94045206243465551</c:v>
                </c:pt>
                <c:pt idx="29">
                  <c:v>0.94602349234684913</c:v>
                </c:pt>
                <c:pt idx="30">
                  <c:v>0.980114767940516</c:v>
                </c:pt>
                <c:pt idx="31">
                  <c:v>0.9440196187761386</c:v>
                </c:pt>
                <c:pt idx="32">
                  <c:v>1.090208271851228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3E-4F04-B753-DED9BE88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2832"/>
        <c:axId val="189754368"/>
      </c:lineChart>
      <c:catAx>
        <c:axId val="1897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754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754368"/>
        <c:scaling>
          <c:orientation val="minMax"/>
          <c:max val="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75283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kommuner!$E$233:$E$258</c:f>
              <c:numCache>
                <c:formatCode>0.0\ %</c:formatCode>
                <c:ptCount val="26"/>
                <c:pt idx="0">
                  <c:v>0.94952368658486386</c:v>
                </c:pt>
                <c:pt idx="1">
                  <c:v>0.97384223817595528</c:v>
                </c:pt>
                <c:pt idx="2">
                  <c:v>0.89421058484229454</c:v>
                </c:pt>
                <c:pt idx="3">
                  <c:v>0.8705610331200383</c:v>
                </c:pt>
                <c:pt idx="4">
                  <c:v>0.94047490286136637</c:v>
                </c:pt>
                <c:pt idx="5">
                  <c:v>1.1288361373528817</c:v>
                </c:pt>
                <c:pt idx="6">
                  <c:v>0.94683972419037166</c:v>
                </c:pt>
                <c:pt idx="7">
                  <c:v>0.94461949276905677</c:v>
                </c:pt>
                <c:pt idx="8">
                  <c:v>0.88005672370553656</c:v>
                </c:pt>
                <c:pt idx="9">
                  <c:v>2.1466953540338007</c:v>
                </c:pt>
                <c:pt idx="10">
                  <c:v>1.2072376103868834</c:v>
                </c:pt>
                <c:pt idx="11">
                  <c:v>1.2157158296308572</c:v>
                </c:pt>
                <c:pt idx="12">
                  <c:v>1.1924882468313132</c:v>
                </c:pt>
                <c:pt idx="13">
                  <c:v>0.82447207652306176</c:v>
                </c:pt>
                <c:pt idx="14">
                  <c:v>0.76487074895140872</c:v>
                </c:pt>
                <c:pt idx="15">
                  <c:v>0.78350717033612693</c:v>
                </c:pt>
                <c:pt idx="16">
                  <c:v>0.89149942065967869</c:v>
                </c:pt>
                <c:pt idx="17">
                  <c:v>0.96263978407441864</c:v>
                </c:pt>
                <c:pt idx="18">
                  <c:v>0.78972850614495149</c:v>
                </c:pt>
                <c:pt idx="19">
                  <c:v>1.0349274006484026</c:v>
                </c:pt>
                <c:pt idx="20">
                  <c:v>0.92275072277200154</c:v>
                </c:pt>
                <c:pt idx="21">
                  <c:v>0.81084586763465538</c:v>
                </c:pt>
                <c:pt idx="22">
                  <c:v>0.80887409083484707</c:v>
                </c:pt>
                <c:pt idx="23">
                  <c:v>0.77005716115820089</c:v>
                </c:pt>
                <c:pt idx="24">
                  <c:v>0.839175078474104</c:v>
                </c:pt>
                <c:pt idx="25">
                  <c:v>0.83426680320663171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2D-425C-BE85-3B15D21B47A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kommuner!$O$233:$O$258</c:f>
              <c:numCache>
                <c:formatCode>0.0\ %</c:formatCode>
                <c:ptCount val="26"/>
                <c:pt idx="0">
                  <c:v>0.96689340578966343</c:v>
                </c:pt>
                <c:pt idx="1">
                  <c:v>0.97662082642610015</c:v>
                </c:pt>
                <c:pt idx="2">
                  <c:v>0.94679446039783255</c:v>
                </c:pt>
                <c:pt idx="3">
                  <c:v>0.94561198281171954</c:v>
                </c:pt>
                <c:pt idx="4">
                  <c:v>0.96327389230026439</c:v>
                </c:pt>
                <c:pt idx="5">
                  <c:v>1.0386183860968703</c:v>
                </c:pt>
                <c:pt idx="6">
                  <c:v>0.96581982083186624</c:v>
                </c:pt>
                <c:pt idx="7">
                  <c:v>0.9649317282633405</c:v>
                </c:pt>
                <c:pt idx="8">
                  <c:v>0.94608676734099473</c:v>
                </c:pt>
                <c:pt idx="9">
                  <c:v>1.4457620727692382</c:v>
                </c:pt>
                <c:pt idx="10">
                  <c:v>1.0699789753104711</c:v>
                </c:pt>
                <c:pt idx="11">
                  <c:v>1.0733702630080608</c:v>
                </c:pt>
                <c:pt idx="12">
                  <c:v>1.0640792298882431</c:v>
                </c:pt>
                <c:pt idx="13">
                  <c:v>0.94330753498187092</c:v>
                </c:pt>
                <c:pt idx="14">
                  <c:v>0.9403274686032882</c:v>
                </c:pt>
                <c:pt idx="15">
                  <c:v>0.94125928967252426</c:v>
                </c:pt>
                <c:pt idx="16">
                  <c:v>0.94665890218870175</c:v>
                </c:pt>
                <c:pt idx="17">
                  <c:v>0.97213984478548521</c:v>
                </c:pt>
                <c:pt idx="18">
                  <c:v>0.94157035646296527</c:v>
                </c:pt>
                <c:pt idx="19">
                  <c:v>1.001054891415079</c:v>
                </c:pt>
                <c:pt idx="20">
                  <c:v>0.95618422026451844</c:v>
                </c:pt>
                <c:pt idx="21">
                  <c:v>0.9426262245374506</c:v>
                </c:pt>
                <c:pt idx="22">
                  <c:v>0.94252763569746023</c:v>
                </c:pt>
                <c:pt idx="23">
                  <c:v>0.94058678921362782</c:v>
                </c:pt>
                <c:pt idx="24">
                  <c:v>0.94404268507942291</c:v>
                </c:pt>
                <c:pt idx="25">
                  <c:v>0.9437972713160494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D-425C-BE85-3B15D21B4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97120"/>
        <c:axId val="189799040"/>
      </c:lineChart>
      <c:catAx>
        <c:axId val="1897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79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799040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79712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kommuner!$E$259:$E$294</c:f>
              <c:numCache>
                <c:formatCode>0.0\ %</c:formatCode>
                <c:ptCount val="36"/>
                <c:pt idx="0">
                  <c:v>0.94394336981327864</c:v>
                </c:pt>
                <c:pt idx="1">
                  <c:v>1.0152489512858631</c:v>
                </c:pt>
                <c:pt idx="2">
                  <c:v>0.84545306237821993</c:v>
                </c:pt>
                <c:pt idx="3">
                  <c:v>0.81507099696109386</c:v>
                </c:pt>
                <c:pt idx="4">
                  <c:v>0.93766859388871127</c:v>
                </c:pt>
                <c:pt idx="5">
                  <c:v>1.0106616961954815</c:v>
                </c:pt>
                <c:pt idx="6">
                  <c:v>1.0301239148517116</c:v>
                </c:pt>
                <c:pt idx="7">
                  <c:v>0.79896610607363672</c:v>
                </c:pt>
                <c:pt idx="8">
                  <c:v>0.78444097842410876</c:v>
                </c:pt>
                <c:pt idx="9">
                  <c:v>0.83570974219921645</c:v>
                </c:pt>
                <c:pt idx="10">
                  <c:v>0.88479975624361629</c:v>
                </c:pt>
                <c:pt idx="11">
                  <c:v>1.0971030039525471</c:v>
                </c:pt>
                <c:pt idx="12">
                  <c:v>0.86415115417292299</c:v>
                </c:pt>
                <c:pt idx="13">
                  <c:v>0.74116653802087407</c:v>
                </c:pt>
                <c:pt idx="14">
                  <c:v>0.81598696385237246</c:v>
                </c:pt>
                <c:pt idx="15">
                  <c:v>0.81827021259079857</c:v>
                </c:pt>
                <c:pt idx="16">
                  <c:v>0.81401686964383169</c:v>
                </c:pt>
                <c:pt idx="17">
                  <c:v>0.89708828114726613</c:v>
                </c:pt>
                <c:pt idx="18">
                  <c:v>0.87791602760699661</c:v>
                </c:pt>
                <c:pt idx="19">
                  <c:v>0.85006902729804934</c:v>
                </c:pt>
                <c:pt idx="20">
                  <c:v>0.84916227362178276</c:v>
                </c:pt>
                <c:pt idx="21">
                  <c:v>0.98555371957359605</c:v>
                </c:pt>
                <c:pt idx="22">
                  <c:v>0.87429151954618867</c:v>
                </c:pt>
                <c:pt idx="23">
                  <c:v>1.0096931901704951</c:v>
                </c:pt>
                <c:pt idx="24">
                  <c:v>0.93101983873420679</c:v>
                </c:pt>
                <c:pt idx="25">
                  <c:v>0.83660567700659549</c:v>
                </c:pt>
                <c:pt idx="26">
                  <c:v>0.80137834127361207</c:v>
                </c:pt>
                <c:pt idx="27">
                  <c:v>0.88091289611019519</c:v>
                </c:pt>
                <c:pt idx="28">
                  <c:v>0.78728956854583776</c:v>
                </c:pt>
                <c:pt idx="29">
                  <c:v>0.7416449715229646</c:v>
                </c:pt>
                <c:pt idx="30">
                  <c:v>0.99428016145199183</c:v>
                </c:pt>
                <c:pt idx="31">
                  <c:v>0.82647134544390766</c:v>
                </c:pt>
                <c:pt idx="32">
                  <c:v>0.81450525918857719</c:v>
                </c:pt>
                <c:pt idx="33">
                  <c:v>0.75566848675269238</c:v>
                </c:pt>
                <c:pt idx="34">
                  <c:v>0.81089962834530149</c:v>
                </c:pt>
                <c:pt idx="35">
                  <c:v>0.82929520927232336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CD-4F34-B315-ADA79CCB2E0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kommuner!$B$259:$B$294</c:f>
              <c:strCache>
                <c:ptCount val="36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Rindal</c:v>
                </c:pt>
                <c:pt idx="33">
                  <c:v>Halsa</c:v>
                </c:pt>
                <c:pt idx="34">
                  <c:v>Smøla</c:v>
                </c:pt>
                <c:pt idx="35">
                  <c:v>Aure</c:v>
                </c:pt>
              </c:strCache>
            </c:strRef>
          </c:cat>
          <c:val>
            <c:numRef>
              <c:f>kommuner!$O$259:$O$294</c:f>
              <c:numCache>
                <c:formatCode>0.0\ %</c:formatCode>
                <c:ptCount val="36"/>
                <c:pt idx="0">
                  <c:v>0.96466127908102928</c:v>
                </c:pt>
                <c:pt idx="1">
                  <c:v>0.9931835116700628</c:v>
                </c:pt>
                <c:pt idx="2">
                  <c:v>0.94435658427462887</c:v>
                </c:pt>
                <c:pt idx="3">
                  <c:v>0.94283748100377252</c:v>
                </c:pt>
                <c:pt idx="4">
                  <c:v>0.96215136871120233</c:v>
                </c:pt>
                <c:pt idx="5">
                  <c:v>0.99134860963391036</c:v>
                </c:pt>
                <c:pt idx="6">
                  <c:v>0.99913349709640253</c:v>
                </c:pt>
                <c:pt idx="7">
                  <c:v>0.9420322364593996</c:v>
                </c:pt>
                <c:pt idx="8">
                  <c:v>0.94130598007692312</c:v>
                </c:pt>
                <c:pt idx="9">
                  <c:v>0.94386941826567872</c:v>
                </c:pt>
                <c:pt idx="10">
                  <c:v>0.94632391896789869</c:v>
                </c:pt>
                <c:pt idx="11">
                  <c:v>1.0259251327367367</c:v>
                </c:pt>
                <c:pt idx="12">
                  <c:v>0.94529148886436398</c:v>
                </c:pt>
                <c:pt idx="13">
                  <c:v>0.93914225805676166</c:v>
                </c:pt>
                <c:pt idx="14">
                  <c:v>0.94288327934833638</c:v>
                </c:pt>
                <c:pt idx="15">
                  <c:v>0.94299744178525768</c:v>
                </c:pt>
                <c:pt idx="16">
                  <c:v>0.94278477463790922</c:v>
                </c:pt>
                <c:pt idx="17">
                  <c:v>0.94693834521308107</c:v>
                </c:pt>
                <c:pt idx="18">
                  <c:v>0.9459797325360676</c:v>
                </c:pt>
                <c:pt idx="19">
                  <c:v>0.94458738252062013</c:v>
                </c:pt>
                <c:pt idx="20">
                  <c:v>0.94454204483680715</c:v>
                </c:pt>
                <c:pt idx="21">
                  <c:v>0.98130541898515611</c:v>
                </c:pt>
                <c:pt idx="22">
                  <c:v>0.94579850713302727</c:v>
                </c:pt>
                <c:pt idx="23">
                  <c:v>0.99096120722391579</c:v>
                </c:pt>
                <c:pt idx="24">
                  <c:v>0.95949186664940034</c:v>
                </c:pt>
                <c:pt idx="25">
                  <c:v>0.94391421500604777</c:v>
                </c:pt>
                <c:pt idx="26">
                  <c:v>0.94215284821939838</c:v>
                </c:pt>
                <c:pt idx="27">
                  <c:v>0.9461295759612276</c:v>
                </c:pt>
                <c:pt idx="28">
                  <c:v>0.94144840958300968</c:v>
                </c:pt>
                <c:pt idx="29">
                  <c:v>0.93916617973186611</c:v>
                </c:pt>
                <c:pt idx="30">
                  <c:v>0.98479599573651455</c:v>
                </c:pt>
                <c:pt idx="31">
                  <c:v>0.94340749842791327</c:v>
                </c:pt>
                <c:pt idx="32">
                  <c:v>0.94280919411514674</c:v>
                </c:pt>
                <c:pt idx="33">
                  <c:v>0.93986735549335243</c:v>
                </c:pt>
                <c:pt idx="34">
                  <c:v>0.94262891257298276</c:v>
                </c:pt>
                <c:pt idx="35">
                  <c:v>0.94354869161933419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CD-4F34-B315-ADA79CCB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45888"/>
        <c:axId val="189847808"/>
      </c:lineChart>
      <c:catAx>
        <c:axId val="1898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84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847808"/>
        <c:scaling>
          <c:orientation val="minMax"/>
          <c:max val="1.3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84588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kommuner!$E$295:$E$338</c:f>
              <c:numCache>
                <c:formatCode>0.0\ %</c:formatCode>
                <c:ptCount val="44"/>
                <c:pt idx="0">
                  <c:v>0.94689989930975149</c:v>
                </c:pt>
                <c:pt idx="1">
                  <c:v>0.92318367161154902</c:v>
                </c:pt>
                <c:pt idx="2">
                  <c:v>1.0073197691391813</c:v>
                </c:pt>
                <c:pt idx="3">
                  <c:v>0.68199446393578567</c:v>
                </c:pt>
                <c:pt idx="4">
                  <c:v>0.79367008643071391</c:v>
                </c:pt>
                <c:pt idx="5">
                  <c:v>0.69287662774221614</c:v>
                </c:pt>
                <c:pt idx="6">
                  <c:v>0.66954969241037943</c:v>
                </c:pt>
                <c:pt idx="7">
                  <c:v>0.85399176745263983</c:v>
                </c:pt>
                <c:pt idx="8">
                  <c:v>0.79650400844634051</c:v>
                </c:pt>
                <c:pt idx="9">
                  <c:v>0.64875372017291566</c:v>
                </c:pt>
                <c:pt idx="10">
                  <c:v>0.81036605707472642</c:v>
                </c:pt>
                <c:pt idx="11">
                  <c:v>0.80877867326380326</c:v>
                </c:pt>
                <c:pt idx="12">
                  <c:v>0.74823966178846368</c:v>
                </c:pt>
                <c:pt idx="13">
                  <c:v>0.77255313510235057</c:v>
                </c:pt>
                <c:pt idx="14">
                  <c:v>0.69484690913407499</c:v>
                </c:pt>
                <c:pt idx="15">
                  <c:v>1.195224063525981</c:v>
                </c:pt>
                <c:pt idx="16">
                  <c:v>0.90604771413071206</c:v>
                </c:pt>
                <c:pt idx="17">
                  <c:v>1.0899553577550478</c:v>
                </c:pt>
                <c:pt idx="18">
                  <c:v>0.90713328094292023</c:v>
                </c:pt>
                <c:pt idx="19">
                  <c:v>0.75656431057308104</c:v>
                </c:pt>
                <c:pt idx="20">
                  <c:v>1.084081022455726</c:v>
                </c:pt>
                <c:pt idx="21">
                  <c:v>0.88357774322894767</c:v>
                </c:pt>
                <c:pt idx="22">
                  <c:v>1.0755000282767626</c:v>
                </c:pt>
                <c:pt idx="23">
                  <c:v>0.78556769744843924</c:v>
                </c:pt>
                <c:pt idx="24">
                  <c:v>0.88888059419150856</c:v>
                </c:pt>
                <c:pt idx="25">
                  <c:v>1.3698555777579267</c:v>
                </c:pt>
                <c:pt idx="26">
                  <c:v>0.7643415833677919</c:v>
                </c:pt>
                <c:pt idx="27">
                  <c:v>0.95655807286860561</c:v>
                </c:pt>
                <c:pt idx="28">
                  <c:v>0.86777782888166299</c:v>
                </c:pt>
                <c:pt idx="29">
                  <c:v>0.8417223238225372</c:v>
                </c:pt>
                <c:pt idx="30">
                  <c:v>0.68299974975180933</c:v>
                </c:pt>
                <c:pt idx="31">
                  <c:v>0.69894196729381941</c:v>
                </c:pt>
                <c:pt idx="32">
                  <c:v>0.67630025961203988</c:v>
                </c:pt>
                <c:pt idx="33">
                  <c:v>1.0948259574491959</c:v>
                </c:pt>
                <c:pt idx="34">
                  <c:v>0.9507840849214525</c:v>
                </c:pt>
                <c:pt idx="35">
                  <c:v>0.88703931017911686</c:v>
                </c:pt>
                <c:pt idx="36">
                  <c:v>0.79117996301504634</c:v>
                </c:pt>
                <c:pt idx="37">
                  <c:v>0.87992102892899304</c:v>
                </c:pt>
                <c:pt idx="38">
                  <c:v>0.78742086985171089</c:v>
                </c:pt>
                <c:pt idx="39">
                  <c:v>0.73082133545550698</c:v>
                </c:pt>
                <c:pt idx="40">
                  <c:v>0.8799304838857529</c:v>
                </c:pt>
                <c:pt idx="41">
                  <c:v>0.82719169050275376</c:v>
                </c:pt>
                <c:pt idx="42">
                  <c:v>0.83916692688747274</c:v>
                </c:pt>
                <c:pt idx="43">
                  <c:v>0.93505389988618037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6F-4EFE-A99A-69712F9C4B3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kommuner!$B$295:$B$338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kommuner!$O$295:$O$338</c:f>
              <c:numCache>
                <c:formatCode>0.0\ %</c:formatCode>
                <c:ptCount val="44"/>
                <c:pt idx="0">
                  <c:v>0.96584389087961853</c:v>
                </c:pt>
                <c:pt idx="1">
                  <c:v>0.95635739980033718</c:v>
                </c:pt>
                <c:pt idx="2">
                  <c:v>0.99001183881139032</c:v>
                </c:pt>
                <c:pt idx="3">
                  <c:v>0.93618365435250706</c:v>
                </c:pt>
                <c:pt idx="4">
                  <c:v>0.94176743547725339</c:v>
                </c:pt>
                <c:pt idx="5">
                  <c:v>0.93672776254282863</c:v>
                </c:pt>
                <c:pt idx="6">
                  <c:v>0.93556141577623675</c:v>
                </c:pt>
                <c:pt idx="7">
                  <c:v>0.94478351952834994</c:v>
                </c:pt>
                <c:pt idx="8">
                  <c:v>0.9419091315780348</c:v>
                </c:pt>
                <c:pt idx="9">
                  <c:v>0.93452161716436355</c:v>
                </c:pt>
                <c:pt idx="10">
                  <c:v>0.9426022340094542</c:v>
                </c:pt>
                <c:pt idx="11">
                  <c:v>0.94252286481890779</c:v>
                </c:pt>
                <c:pt idx="12">
                  <c:v>0.9394959142451409</c:v>
                </c:pt>
                <c:pt idx="13">
                  <c:v>0.94071158791083531</c:v>
                </c:pt>
                <c:pt idx="14">
                  <c:v>0.93682627661242157</c:v>
                </c:pt>
                <c:pt idx="15">
                  <c:v>1.06517355656611</c:v>
                </c:pt>
                <c:pt idx="16">
                  <c:v>0.94950301680800264</c:v>
                </c:pt>
                <c:pt idx="17">
                  <c:v>1.0230660742577369</c:v>
                </c:pt>
                <c:pt idx="18">
                  <c:v>0.94993724353288578</c:v>
                </c:pt>
                <c:pt idx="19">
                  <c:v>0.93991214668437184</c:v>
                </c:pt>
                <c:pt idx="20">
                  <c:v>1.0207163401380084</c:v>
                </c:pt>
                <c:pt idx="21">
                  <c:v>0.94626281831716508</c:v>
                </c:pt>
                <c:pt idx="22">
                  <c:v>1.0172839424664228</c:v>
                </c:pt>
                <c:pt idx="23">
                  <c:v>0.94136231602813969</c:v>
                </c:pt>
                <c:pt idx="24">
                  <c:v>0.94652796086529323</c:v>
                </c:pt>
                <c:pt idx="25">
                  <c:v>1.1350261622588884</c:v>
                </c:pt>
                <c:pt idx="26">
                  <c:v>0.9403010103241074</c:v>
                </c:pt>
                <c:pt idx="27">
                  <c:v>0.96970716030316007</c:v>
                </c:pt>
                <c:pt idx="28">
                  <c:v>0.94547282259980092</c:v>
                </c:pt>
                <c:pt idx="29">
                  <c:v>0.94417004734684484</c:v>
                </c:pt>
                <c:pt idx="30">
                  <c:v>0.9362339186433084</c:v>
                </c:pt>
                <c:pt idx="31">
                  <c:v>0.93703102952040884</c:v>
                </c:pt>
                <c:pt idx="32">
                  <c:v>0.9358989441363198</c:v>
                </c:pt>
                <c:pt idx="33">
                  <c:v>1.025014314135396</c:v>
                </c:pt>
                <c:pt idx="34">
                  <c:v>0.96739756512429864</c:v>
                </c:pt>
                <c:pt idx="35">
                  <c:v>0.94643589666467354</c:v>
                </c:pt>
                <c:pt idx="36">
                  <c:v>0.94164292930647009</c:v>
                </c:pt>
                <c:pt idx="37">
                  <c:v>0.94607998260216764</c:v>
                </c:pt>
                <c:pt idx="38">
                  <c:v>0.9414549746483033</c:v>
                </c:pt>
                <c:pt idx="39">
                  <c:v>0.93862499792849319</c:v>
                </c:pt>
                <c:pt idx="40">
                  <c:v>0.94608045535000551</c:v>
                </c:pt>
                <c:pt idx="41">
                  <c:v>0.94344351568085538</c:v>
                </c:pt>
                <c:pt idx="42">
                  <c:v>0.94404227750009129</c:v>
                </c:pt>
                <c:pt idx="43">
                  <c:v>0.96110549111018984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6F-4EFE-A99A-69712F9C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83520"/>
        <c:axId val="189885824"/>
      </c:lineChart>
      <c:catAx>
        <c:axId val="18988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88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885824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88352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5565484666315"/>
          <c:y val="2.1176470588235293E-2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160269429299381E-2"/>
          <c:y val="0.16323671219929625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kommuner!$E$339:$E$362</c:f>
              <c:numCache>
                <c:formatCode>0.0\ %</c:formatCode>
                <c:ptCount val="24"/>
                <c:pt idx="0">
                  <c:v>0.98934917182632776</c:v>
                </c:pt>
                <c:pt idx="1">
                  <c:v>0.86148321149008444</c:v>
                </c:pt>
                <c:pt idx="2">
                  <c:v>0.70279239625241796</c:v>
                </c:pt>
                <c:pt idx="3">
                  <c:v>0.7511662293016742</c:v>
                </c:pt>
                <c:pt idx="4">
                  <c:v>0.86807746337453207</c:v>
                </c:pt>
                <c:pt idx="5">
                  <c:v>0.72272794488961778</c:v>
                </c:pt>
                <c:pt idx="6">
                  <c:v>0.61955686948972855</c:v>
                </c:pt>
                <c:pt idx="7">
                  <c:v>1.055015452307192</c:v>
                </c:pt>
                <c:pt idx="8">
                  <c:v>0.76253395252950551</c:v>
                </c:pt>
                <c:pt idx="9">
                  <c:v>0.94102000288659904</c:v>
                </c:pt>
                <c:pt idx="10">
                  <c:v>0.7912515539655407</c:v>
                </c:pt>
                <c:pt idx="11">
                  <c:v>0.68947658747086926</c:v>
                </c:pt>
                <c:pt idx="12">
                  <c:v>0.71062089287354313</c:v>
                </c:pt>
                <c:pt idx="13">
                  <c:v>0.72919837290281297</c:v>
                </c:pt>
                <c:pt idx="14">
                  <c:v>0.95765928895905061</c:v>
                </c:pt>
                <c:pt idx="15">
                  <c:v>0.84404048041553692</c:v>
                </c:pt>
                <c:pt idx="16">
                  <c:v>0.70167331874814998</c:v>
                </c:pt>
                <c:pt idx="17">
                  <c:v>0.74148276895607845</c:v>
                </c:pt>
                <c:pt idx="18">
                  <c:v>0.71121830081719761</c:v>
                </c:pt>
                <c:pt idx="19">
                  <c:v>0.93442603763203613</c:v>
                </c:pt>
                <c:pt idx="20">
                  <c:v>0.80096280476577619</c:v>
                </c:pt>
                <c:pt idx="21">
                  <c:v>0.74126112345333672</c:v>
                </c:pt>
                <c:pt idx="22">
                  <c:v>0.70978827839929737</c:v>
                </c:pt>
                <c:pt idx="23">
                  <c:v>0.94129868779294579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90-4AE8-BCC8-109204122A8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kommuner!$B$339:$B$362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kommuner!$O$339:$O$362</c:f>
              <c:numCache>
                <c:formatCode>0.0\ %</c:formatCode>
                <c:ptCount val="24"/>
                <c:pt idx="0">
                  <c:v>0.9828235998862489</c:v>
                </c:pt>
                <c:pt idx="1">
                  <c:v>0.94515809173022192</c:v>
                </c:pt>
                <c:pt idx="2">
                  <c:v>0.93722355096833865</c:v>
                </c:pt>
                <c:pt idx="3">
                  <c:v>0.93964224262080154</c:v>
                </c:pt>
                <c:pt idx="4">
                  <c:v>0.94548780432444424</c:v>
                </c:pt>
                <c:pt idx="5">
                  <c:v>0.93822032840019876</c:v>
                </c:pt>
                <c:pt idx="6">
                  <c:v>0.93306177463020412</c:v>
                </c:pt>
                <c:pt idx="7">
                  <c:v>1.0090901120785944</c:v>
                </c:pt>
                <c:pt idx="8">
                  <c:v>0.94021062878219308</c:v>
                </c:pt>
                <c:pt idx="9">
                  <c:v>0.96349193231035735</c:v>
                </c:pt>
                <c:pt idx="10">
                  <c:v>0.9416465088539947</c:v>
                </c:pt>
                <c:pt idx="11">
                  <c:v>0.93655776052926121</c:v>
                </c:pt>
                <c:pt idx="12">
                  <c:v>0.93761497579939501</c:v>
                </c:pt>
                <c:pt idx="13">
                  <c:v>0.93854384980085825</c:v>
                </c:pt>
                <c:pt idx="14">
                  <c:v>0.97014764673933807</c:v>
                </c:pt>
                <c:pt idx="15">
                  <c:v>0.94428595517649461</c:v>
                </c:pt>
                <c:pt idx="16">
                  <c:v>0.93716759709312514</c:v>
                </c:pt>
                <c:pt idx="17">
                  <c:v>0.93915806960352177</c:v>
                </c:pt>
                <c:pt idx="18">
                  <c:v>0.93764484619657773</c:v>
                </c:pt>
                <c:pt idx="19">
                  <c:v>0.96085434620853227</c:v>
                </c:pt>
                <c:pt idx="20">
                  <c:v>0.94213207139400656</c:v>
                </c:pt>
                <c:pt idx="21">
                  <c:v>0.93914698732838464</c:v>
                </c:pt>
                <c:pt idx="22">
                  <c:v>0.93757334507568257</c:v>
                </c:pt>
                <c:pt idx="23">
                  <c:v>0.96360340627289609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90-4AE8-BCC8-10920412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36288"/>
        <c:axId val="187854848"/>
      </c:lineChart>
      <c:catAx>
        <c:axId val="1878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785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854848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78362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kommuner!$E$363:$E$381</c:f>
              <c:numCache>
                <c:formatCode>0.0\ %</c:formatCode>
                <c:ptCount val="19"/>
                <c:pt idx="0">
                  <c:v>0.71750784989019678</c:v>
                </c:pt>
                <c:pt idx="1">
                  <c:v>0.80997054083991438</c:v>
                </c:pt>
                <c:pt idx="2">
                  <c:v>0.92524951501778752</c:v>
                </c:pt>
                <c:pt idx="3">
                  <c:v>0.68760041024818941</c:v>
                </c:pt>
                <c:pt idx="4">
                  <c:v>0.83559568390295147</c:v>
                </c:pt>
                <c:pt idx="5">
                  <c:v>0.71290060785235909</c:v>
                </c:pt>
                <c:pt idx="6">
                  <c:v>0.68721894923606908</c:v>
                </c:pt>
                <c:pt idx="7">
                  <c:v>0.72918890122480717</c:v>
                </c:pt>
                <c:pt idx="8">
                  <c:v>0.89046922420603059</c:v>
                </c:pt>
                <c:pt idx="9">
                  <c:v>0.85225413497463842</c:v>
                </c:pt>
                <c:pt idx="10">
                  <c:v>0.76750365350823246</c:v>
                </c:pt>
                <c:pt idx="11">
                  <c:v>0.66454299453900856</c:v>
                </c:pt>
                <c:pt idx="12">
                  <c:v>0.84842694659258799</c:v>
                </c:pt>
                <c:pt idx="13">
                  <c:v>0.73953142327508903</c:v>
                </c:pt>
                <c:pt idx="14">
                  <c:v>0.82124833615636117</c:v>
                </c:pt>
                <c:pt idx="15">
                  <c:v>0.74303781843337191</c:v>
                </c:pt>
                <c:pt idx="16">
                  <c:v>0.64583049178585583</c:v>
                </c:pt>
                <c:pt idx="17">
                  <c:v>0.86198340545778362</c:v>
                </c:pt>
                <c:pt idx="18">
                  <c:v>0.8550353305930356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88-454A-BCF9-D927B012DAF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kommuner!$B$363:$B$381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kommuner!$O$363:$O$381</c:f>
              <c:numCache>
                <c:formatCode>0.0\ %</c:formatCode>
                <c:ptCount val="19"/>
                <c:pt idx="0">
                  <c:v>0.93795932365022772</c:v>
                </c:pt>
                <c:pt idx="1">
                  <c:v>0.94258245819771358</c:v>
                </c:pt>
                <c:pt idx="2">
                  <c:v>0.957183737162833</c:v>
                </c:pt>
                <c:pt idx="3">
                  <c:v>0.93646395166812746</c:v>
                </c:pt>
                <c:pt idx="4">
                  <c:v>0.94386371535086544</c:v>
                </c:pt>
                <c:pt idx="5">
                  <c:v>0.93772896154833585</c:v>
                </c:pt>
                <c:pt idx="6">
                  <c:v>0.93644487861752124</c:v>
                </c:pt>
                <c:pt idx="7">
                  <c:v>0.93854337621695816</c:v>
                </c:pt>
                <c:pt idx="8">
                  <c:v>0.94660739236601932</c:v>
                </c:pt>
                <c:pt idx="9">
                  <c:v>0.94469663790444969</c:v>
                </c:pt>
                <c:pt idx="10">
                  <c:v>0.94045911383112935</c:v>
                </c:pt>
                <c:pt idx="11">
                  <c:v>0.93531108088266834</c:v>
                </c:pt>
                <c:pt idx="12">
                  <c:v>0.94450527848534727</c:v>
                </c:pt>
                <c:pt idx="13">
                  <c:v>0.93906050231947225</c:v>
                </c:pt>
                <c:pt idx="14">
                  <c:v>0.9431463479635358</c:v>
                </c:pt>
                <c:pt idx="15">
                  <c:v>0.93923582207738643</c:v>
                </c:pt>
                <c:pt idx="16">
                  <c:v>0.93437545574501057</c:v>
                </c:pt>
                <c:pt idx="17">
                  <c:v>0.94518310142860695</c:v>
                </c:pt>
                <c:pt idx="18">
                  <c:v>0.94483569768536946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8-454A-BCF9-D927B012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92480"/>
        <c:axId val="187894400"/>
      </c:lineChart>
      <c:catAx>
        <c:axId val="1878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789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894400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78924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Skatt pr innb.</c:v>
          </c:tx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kommuner!$E$382:$E$428</c:f>
              <c:numCache>
                <c:formatCode>0.0\ %</c:formatCode>
                <c:ptCount val="47"/>
                <c:pt idx="0">
                  <c:v>1.0095251397712486</c:v>
                </c:pt>
                <c:pt idx="1">
                  <c:v>0.73743655184505874</c:v>
                </c:pt>
                <c:pt idx="2">
                  <c:v>0.77402419306487491</c:v>
                </c:pt>
                <c:pt idx="3">
                  <c:v>0.87406439198525432</c:v>
                </c:pt>
                <c:pt idx="4">
                  <c:v>0.85598352951277223</c:v>
                </c:pt>
                <c:pt idx="5">
                  <c:v>0.76172314931893537</c:v>
                </c:pt>
                <c:pt idx="6">
                  <c:v>1.2749361958798151</c:v>
                </c:pt>
                <c:pt idx="7">
                  <c:v>0.83219265588395952</c:v>
                </c:pt>
                <c:pt idx="8">
                  <c:v>0.71914004982987412</c:v>
                </c:pt>
                <c:pt idx="9">
                  <c:v>0.72748062356400944</c:v>
                </c:pt>
                <c:pt idx="10">
                  <c:v>0.78784893133932143</c:v>
                </c:pt>
                <c:pt idx="11">
                  <c:v>0.69359080751618929</c:v>
                </c:pt>
                <c:pt idx="12">
                  <c:v>0.70426488650643559</c:v>
                </c:pt>
                <c:pt idx="13">
                  <c:v>0.80692006867616828</c:v>
                </c:pt>
                <c:pt idx="14">
                  <c:v>0.81558929103962508</c:v>
                </c:pt>
                <c:pt idx="15">
                  <c:v>0.73597449323822661</c:v>
                </c:pt>
                <c:pt idx="16">
                  <c:v>0.79008126387795508</c:v>
                </c:pt>
                <c:pt idx="17">
                  <c:v>0.87461085458462062</c:v>
                </c:pt>
                <c:pt idx="18">
                  <c:v>0.6801688705622031</c:v>
                </c:pt>
                <c:pt idx="19">
                  <c:v>0.70432139234076874</c:v>
                </c:pt>
                <c:pt idx="20">
                  <c:v>0.79150982838230843</c:v>
                </c:pt>
                <c:pt idx="21">
                  <c:v>0.77663143364795417</c:v>
                </c:pt>
                <c:pt idx="22">
                  <c:v>0.83144752610540817</c:v>
                </c:pt>
                <c:pt idx="23">
                  <c:v>0.90932287396381772</c:v>
                </c:pt>
                <c:pt idx="24">
                  <c:v>0.80354447446779498</c:v>
                </c:pt>
                <c:pt idx="25">
                  <c:v>1.9872947423505898</c:v>
                </c:pt>
                <c:pt idx="26">
                  <c:v>0.81224639870411675</c:v>
                </c:pt>
                <c:pt idx="27">
                  <c:v>0.78498138293367226</c:v>
                </c:pt>
                <c:pt idx="28">
                  <c:v>0.67850381144050831</c:v>
                </c:pt>
                <c:pt idx="29">
                  <c:v>0.76638420195317625</c:v>
                </c:pt>
                <c:pt idx="30">
                  <c:v>0.71961412466336772</c:v>
                </c:pt>
                <c:pt idx="31">
                  <c:v>0.72212904394017241</c:v>
                </c:pt>
                <c:pt idx="32">
                  <c:v>0.62852330035050874</c:v>
                </c:pt>
                <c:pt idx="33">
                  <c:v>0.70485589545229144</c:v>
                </c:pt>
                <c:pt idx="34">
                  <c:v>0.75723896024280068</c:v>
                </c:pt>
                <c:pt idx="35">
                  <c:v>0.90144333303865309</c:v>
                </c:pt>
                <c:pt idx="36">
                  <c:v>1.34193437960952</c:v>
                </c:pt>
                <c:pt idx="37">
                  <c:v>0.92080800069214919</c:v>
                </c:pt>
                <c:pt idx="38">
                  <c:v>0.68277971253377878</c:v>
                </c:pt>
                <c:pt idx="39">
                  <c:v>0.77803083598456946</c:v>
                </c:pt>
                <c:pt idx="40">
                  <c:v>0.62820655500366818</c:v>
                </c:pt>
                <c:pt idx="41">
                  <c:v>0.83818844651197089</c:v>
                </c:pt>
                <c:pt idx="42">
                  <c:v>0.88991940776381684</c:v>
                </c:pt>
                <c:pt idx="43">
                  <c:v>0.75727274959677815</c:v>
                </c:pt>
                <c:pt idx="44">
                  <c:v>0.75027394349715937</c:v>
                </c:pt>
                <c:pt idx="45">
                  <c:v>0.76198038615459651</c:v>
                </c:pt>
                <c:pt idx="46">
                  <c:v>0.70271765505363237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C4-4A85-BE76-8E8BE2D70DCE}"/>
            </c:ext>
          </c:extLst>
        </c:ser>
        <c:ser>
          <c:idx val="1"/>
          <c:order val="1"/>
          <c:tx>
            <c:v>Skatt og skatteutjevn. pr innb.</c:v>
          </c:tx>
          <c:marker>
            <c:symbol val="circle"/>
            <c:size val="7"/>
          </c:marker>
          <c:cat>
            <c:strRef>
              <c:f>kommuner!$B$382:$B$428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kommuner!$O$382:$O$428</c:f>
              <c:numCache>
                <c:formatCode>0.0\ %</c:formatCode>
                <c:ptCount val="47"/>
                <c:pt idx="0">
                  <c:v>0.99089398706421727</c:v>
                </c:pt>
                <c:pt idx="1">
                  <c:v>0.93895575874797066</c:v>
                </c:pt>
                <c:pt idx="2">
                  <c:v>0.94078514080896147</c:v>
                </c:pt>
                <c:pt idx="3">
                  <c:v>0.94578715075498054</c:v>
                </c:pt>
                <c:pt idx="4">
                  <c:v>0.94488310763135641</c:v>
                </c:pt>
                <c:pt idx="5">
                  <c:v>0.94017008862166462</c:v>
                </c:pt>
                <c:pt idx="6">
                  <c:v>1.0970584095076441</c:v>
                </c:pt>
                <c:pt idx="7">
                  <c:v>0.94369356394991577</c:v>
                </c:pt>
                <c:pt idx="8">
                  <c:v>0.93804093364721142</c:v>
                </c:pt>
                <c:pt idx="9">
                  <c:v>0.93845796233391821</c:v>
                </c:pt>
                <c:pt idx="10">
                  <c:v>0.94147637772268389</c:v>
                </c:pt>
                <c:pt idx="11">
                  <c:v>0.93676347153152717</c:v>
                </c:pt>
                <c:pt idx="12">
                  <c:v>0.93729717548103963</c:v>
                </c:pt>
                <c:pt idx="13">
                  <c:v>0.94242993458952629</c:v>
                </c:pt>
                <c:pt idx="14">
                  <c:v>0.94286339570769906</c:v>
                </c:pt>
                <c:pt idx="15">
                  <c:v>0.93888265581762897</c:v>
                </c:pt>
                <c:pt idx="16">
                  <c:v>0.94158799434961549</c:v>
                </c:pt>
                <c:pt idx="17">
                  <c:v>0.94581447388494866</c:v>
                </c:pt>
                <c:pt idx="18">
                  <c:v>0.93609237468382789</c:v>
                </c:pt>
                <c:pt idx="19">
                  <c:v>0.9373000007727561</c:v>
                </c:pt>
                <c:pt idx="20">
                  <c:v>0.94165942257483315</c:v>
                </c:pt>
                <c:pt idx="21">
                  <c:v>0.94091550283811543</c:v>
                </c:pt>
                <c:pt idx="22">
                  <c:v>0.94365630746098839</c:v>
                </c:pt>
                <c:pt idx="23">
                  <c:v>0.95081308074124504</c:v>
                </c:pt>
                <c:pt idx="24">
                  <c:v>0.94226115487910778</c:v>
                </c:pt>
                <c:pt idx="25">
                  <c:v>1.3820018280959534</c:v>
                </c:pt>
                <c:pt idx="26">
                  <c:v>0.94269625109092359</c:v>
                </c:pt>
                <c:pt idx="27">
                  <c:v>0.94133300030240141</c:v>
                </c:pt>
                <c:pt idx="28">
                  <c:v>0.9360091217277432</c:v>
                </c:pt>
                <c:pt idx="29">
                  <c:v>0.94040314125337687</c:v>
                </c:pt>
                <c:pt idx="30">
                  <c:v>0.93806463738888624</c:v>
                </c:pt>
                <c:pt idx="31">
                  <c:v>0.93819038335272653</c:v>
                </c:pt>
                <c:pt idx="32">
                  <c:v>0.9335100961732431</c:v>
                </c:pt>
                <c:pt idx="33">
                  <c:v>0.93732672592833233</c:v>
                </c:pt>
                <c:pt idx="34">
                  <c:v>0.93994587916785799</c:v>
                </c:pt>
                <c:pt idx="35">
                  <c:v>0.94766126437117904</c:v>
                </c:pt>
                <c:pt idx="36">
                  <c:v>1.1238576829995259</c:v>
                </c:pt>
                <c:pt idx="37">
                  <c:v>0.95540713143257761</c:v>
                </c:pt>
                <c:pt idx="38">
                  <c:v>0.93622291678240688</c:v>
                </c:pt>
                <c:pt idx="39">
                  <c:v>0.94098547295494628</c:v>
                </c:pt>
                <c:pt idx="40">
                  <c:v>0.93349425890590121</c:v>
                </c:pt>
                <c:pt idx="41">
                  <c:v>0.94399335348131641</c:v>
                </c:pt>
                <c:pt idx="42">
                  <c:v>0.9465799015439087</c:v>
                </c:pt>
                <c:pt idx="43">
                  <c:v>0.93994756863555651</c:v>
                </c:pt>
                <c:pt idx="44">
                  <c:v>0.9395976283305757</c:v>
                </c:pt>
                <c:pt idx="45">
                  <c:v>0.94018295046344758</c:v>
                </c:pt>
                <c:pt idx="46">
                  <c:v>0.93721981390839948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C4-4A85-BE76-8E8BE2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4208"/>
        <c:axId val="187935744"/>
      </c:lineChart>
      <c:catAx>
        <c:axId val="18793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935744"/>
        <c:crosses val="autoZero"/>
        <c:auto val="1"/>
        <c:lblAlgn val="ctr"/>
        <c:lblOffset val="100"/>
        <c:noMultiLvlLbl val="0"/>
      </c:catAx>
      <c:valAx>
        <c:axId val="187935744"/>
        <c:scaling>
          <c:orientation val="minMax"/>
          <c:max val="1.8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7934208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Skatt og skatteutjevning januar-mai</a:t>
            </a:r>
            <a:r>
              <a:rPr lang="en-US" sz="1200" b="0" baseline="0"/>
              <a:t> 2018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fylker!$E$7:$E$24</c:f>
              <c:numCache>
                <c:formatCode>0.0\ %</c:formatCode>
                <c:ptCount val="18"/>
                <c:pt idx="0">
                  <c:v>0.8507435667192571</c:v>
                </c:pt>
                <c:pt idx="1">
                  <c:v>1.1720511556905922</c:v>
                </c:pt>
                <c:pt idx="2">
                  <c:v>1.2736538693642483</c:v>
                </c:pt>
                <c:pt idx="3">
                  <c:v>0.81441894284375638</c:v>
                </c:pt>
                <c:pt idx="4">
                  <c:v>0.85072590093420086</c:v>
                </c:pt>
                <c:pt idx="5">
                  <c:v>0.97397428150858345</c:v>
                </c:pt>
                <c:pt idx="6">
                  <c:v>0.89336501874902519</c:v>
                </c:pt>
                <c:pt idx="7">
                  <c:v>0.90236509500316286</c:v>
                </c:pt>
                <c:pt idx="8">
                  <c:v>0.86332199499482565</c:v>
                </c:pt>
                <c:pt idx="9">
                  <c:v>0.86090950925766596</c:v>
                </c:pt>
                <c:pt idx="10">
                  <c:v>1.0796992648991692</c:v>
                </c:pt>
                <c:pt idx="11">
                  <c:v>0.98970381905738125</c:v>
                </c:pt>
                <c:pt idx="12">
                  <c:v>0.95730333860293559</c:v>
                </c:pt>
                <c:pt idx="13">
                  <c:v>0.91421779424404148</c:v>
                </c:pt>
                <c:pt idx="14">
                  <c:v>0.90754270630114209</c:v>
                </c:pt>
                <c:pt idx="15">
                  <c:v>0.92248498588823014</c:v>
                </c:pt>
                <c:pt idx="16">
                  <c:v>0.85630556220774479</c:v>
                </c:pt>
                <c:pt idx="17">
                  <c:v>0.89846713225365671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06-4957-8C68-6CE7435EBB69}"/>
            </c:ext>
          </c:extLst>
        </c:ser>
        <c:ser>
          <c:idx val="1"/>
          <c:order val="1"/>
          <c:tx>
            <c:v>skatt + skatteutjevning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fylker!$K$7:$K$24</c:f>
              <c:numCache>
                <c:formatCode>0.0\ %</c:formatCode>
                <c:ptCount val="18"/>
                <c:pt idx="0">
                  <c:v>0.98134294583990689</c:v>
                </c:pt>
                <c:pt idx="1">
                  <c:v>1.0215063944613241</c:v>
                </c:pt>
                <c:pt idx="2">
                  <c:v>1.034206733670531</c:v>
                </c:pt>
                <c:pt idx="3">
                  <c:v>0.97680236785546948</c:v>
                </c:pt>
                <c:pt idx="4">
                  <c:v>0.98134073761677509</c:v>
                </c:pt>
                <c:pt idx="5">
                  <c:v>0.99674678518857296</c:v>
                </c:pt>
                <c:pt idx="6">
                  <c:v>0.98667062734362798</c:v>
                </c:pt>
                <c:pt idx="7">
                  <c:v>0.98779563687539507</c:v>
                </c:pt>
                <c:pt idx="8">
                  <c:v>0.98291524937435304</c:v>
                </c:pt>
                <c:pt idx="9">
                  <c:v>0.982613688657208</c:v>
                </c:pt>
                <c:pt idx="10">
                  <c:v>1.0099624081123959</c:v>
                </c:pt>
                <c:pt idx="11">
                  <c:v>0.99871297738217257</c:v>
                </c:pt>
                <c:pt idx="12">
                  <c:v>0.99466291732536682</c:v>
                </c:pt>
                <c:pt idx="13">
                  <c:v>0.98927722428050513</c:v>
                </c:pt>
                <c:pt idx="14">
                  <c:v>0.98844283828764257</c:v>
                </c:pt>
                <c:pt idx="15">
                  <c:v>0.99031062323602848</c:v>
                </c:pt>
                <c:pt idx="16">
                  <c:v>0.98203819527596792</c:v>
                </c:pt>
                <c:pt idx="17">
                  <c:v>0.98730839153170691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06-4957-8C68-6CE7435E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95648"/>
        <c:axId val="187997184"/>
      </c:lineChart>
      <c:catAx>
        <c:axId val="1879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187997184"/>
        <c:crosses val="autoZero"/>
        <c:auto val="1"/>
        <c:lblAlgn val="ctr"/>
        <c:lblOffset val="100"/>
        <c:noMultiLvlLbl val="0"/>
      </c:catAx>
      <c:valAx>
        <c:axId val="187997184"/>
        <c:scaling>
          <c:orientation val="minMax"/>
          <c:max val="1.3"/>
          <c:min val="0.8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7995648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7C-4902-B853-7B92DC68C144}"/>
            </c:ext>
          </c:extLst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C-4902-B853-7B92DC68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05376"/>
        <c:axId val="184007296"/>
      </c:lineChart>
      <c:catAx>
        <c:axId val="1840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40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07296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4005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0.99209673604577131</c:v>
                </c:pt>
                <c:pt idx="1">
                  <c:v>1.0453068042384874</c:v>
                </c:pt>
                <c:pt idx="2">
                  <c:v>0.91512090963209713</c:v>
                </c:pt>
                <c:pt idx="3">
                  <c:v>1.2090003616962368</c:v>
                </c:pt>
                <c:pt idx="4">
                  <c:v>1.0385940664154376</c:v>
                </c:pt>
                <c:pt idx="5">
                  <c:v>1.2400133867878327</c:v>
                </c:pt>
                <c:pt idx="6">
                  <c:v>1.6295129694496022</c:v>
                </c:pt>
                <c:pt idx="7">
                  <c:v>1.5200845916987613</c:v>
                </c:pt>
                <c:pt idx="8">
                  <c:v>0.78734521398947122</c:v>
                </c:pt>
                <c:pt idx="9">
                  <c:v>1.0018078540189608</c:v>
                </c:pt>
                <c:pt idx="10">
                  <c:v>1.0079403693125333</c:v>
                </c:pt>
                <c:pt idx="11">
                  <c:v>0.97739843379479674</c:v>
                </c:pt>
                <c:pt idx="12">
                  <c:v>0.88167603401373562</c:v>
                </c:pt>
                <c:pt idx="13">
                  <c:v>1.0481134731398531</c:v>
                </c:pt>
                <c:pt idx="14">
                  <c:v>1.0243274911500708</c:v>
                </c:pt>
                <c:pt idx="15">
                  <c:v>1.0684511592309207</c:v>
                </c:pt>
                <c:pt idx="16">
                  <c:v>1.1127438472264419</c:v>
                </c:pt>
                <c:pt idx="17">
                  <c:v>0.93859280779874055</c:v>
                </c:pt>
                <c:pt idx="18">
                  <c:v>0.82487357154731156</c:v>
                </c:pt>
                <c:pt idx="19">
                  <c:v>0.80297717737205365</c:v>
                </c:pt>
                <c:pt idx="20">
                  <c:v>0.84151777254578408</c:v>
                </c:pt>
                <c:pt idx="21">
                  <c:v>0.71962524486922674</c:v>
                </c:pt>
                <c:pt idx="22">
                  <c:v>1.3493188798485314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F6-4818-A7E2-ED01121732D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0.98392262557402632</c:v>
                </c:pt>
                <c:pt idx="1">
                  <c:v>1.0052066528511128</c:v>
                </c:pt>
                <c:pt idx="2">
                  <c:v>0.95313229500855667</c:v>
                </c:pt>
                <c:pt idx="3">
                  <c:v>1.0706840758342127</c:v>
                </c:pt>
                <c:pt idx="4">
                  <c:v>1.0025215577218929</c:v>
                </c:pt>
                <c:pt idx="5">
                  <c:v>1.083089285870851</c:v>
                </c:pt>
                <c:pt idx="6">
                  <c:v>1.2388891189355584</c:v>
                </c:pt>
                <c:pt idx="7">
                  <c:v>1.1951177678352223</c:v>
                </c:pt>
                <c:pt idx="8">
                  <c:v>0.94145119185519144</c:v>
                </c:pt>
                <c:pt idx="9">
                  <c:v>0.98780707276330204</c:v>
                </c:pt>
                <c:pt idx="10">
                  <c:v>0.9902600788807312</c:v>
                </c:pt>
                <c:pt idx="11">
                  <c:v>0.97804330467363643</c:v>
                </c:pt>
                <c:pt idx="12">
                  <c:v>0.94616773285640465</c:v>
                </c:pt>
                <c:pt idx="13">
                  <c:v>1.006329320411659</c:v>
                </c:pt>
                <c:pt idx="14">
                  <c:v>0.99681492761574619</c:v>
                </c:pt>
                <c:pt idx="15">
                  <c:v>1.014464394848086</c:v>
                </c:pt>
                <c:pt idx="16">
                  <c:v>1.0321814700462943</c:v>
                </c:pt>
                <c:pt idx="17">
                  <c:v>0.96252105427521395</c:v>
                </c:pt>
                <c:pt idx="18">
                  <c:v>0.94332760973308327</c:v>
                </c:pt>
                <c:pt idx="19">
                  <c:v>0.94223279002432048</c:v>
                </c:pt>
                <c:pt idx="20">
                  <c:v>0.94415981978300711</c:v>
                </c:pt>
                <c:pt idx="21">
                  <c:v>0.93806519339917915</c:v>
                </c:pt>
                <c:pt idx="22">
                  <c:v>1.1268114830951306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F6-4818-A7E2-ED011217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5008"/>
        <c:axId val="188156928"/>
      </c:lineChart>
      <c:catAx>
        <c:axId val="1881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15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156928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1550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56493719326497E-2"/>
          <c:y val="0.13045875916683486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tabellalle!$C$23:$C$38</c:f>
              <c:numCache>
                <c:formatCode>0.0\ %</c:formatCode>
                <c:ptCount val="16"/>
                <c:pt idx="0">
                  <c:v>9.5845794497390446E-2</c:v>
                </c:pt>
                <c:pt idx="1">
                  <c:v>9.7699820708361793E-2</c:v>
                </c:pt>
                <c:pt idx="2">
                  <c:v>6.9409710057340562E-2</c:v>
                </c:pt>
                <c:pt idx="3">
                  <c:v>6.4231993388438754E-2</c:v>
                </c:pt>
                <c:pt idx="4">
                  <c:v>3.913011977468047E-2</c:v>
                </c:pt>
                <c:pt idx="5">
                  <c:v>3.6579431361261808E-2</c:v>
                </c:pt>
                <c:pt idx="6">
                  <c:v>3.9094843542162229E-2</c:v>
                </c:pt>
                <c:pt idx="7">
                  <c:v>3.9478401177084552E-2</c:v>
                </c:pt>
                <c:pt idx="8">
                  <c:v>4.0183944969622978E-2</c:v>
                </c:pt>
                <c:pt idx="9">
                  <c:v>3.9988359010351575E-2</c:v>
                </c:pt>
                <c:pt idx="10">
                  <c:v>4.4299100249288223E-2</c:v>
                </c:pt>
                <c:pt idx="11">
                  <c:v>4.5197597110795705E-2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1-49B0-A819-EB40D641AE5F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E91-49B0-A819-EB40D641AE5F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E91-49B0-A819-EB40D641AE5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E91-49B0-A819-EB40D641AE5F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E91-49B0-A819-EB40D641AE5F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91-49B0-A819-EB40D641AE5F}"/>
                </c:ext>
              </c:extLst>
            </c:dLbl>
            <c:dLbl>
              <c:idx val="12"/>
              <c:layout>
                <c:manualLayout>
                  <c:x val="2.7566806092481208E-3"/>
                  <c:y val="2.2606690227466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1-49B0-A819-EB40D641AE5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tabellalle!$D$23:$D$38</c:f>
              <c:numCache>
                <c:formatCode>0.0\ %</c:formatCode>
                <c:ptCount val="16"/>
                <c:pt idx="0">
                  <c:v>4.9103484239644855E-2</c:v>
                </c:pt>
                <c:pt idx="1">
                  <c:v>4.5865236941296537E-2</c:v>
                </c:pt>
                <c:pt idx="2">
                  <c:v>3.9248145295024808E-2</c:v>
                </c:pt>
                <c:pt idx="3">
                  <c:v>4.6107293275969206E-2</c:v>
                </c:pt>
                <c:pt idx="4">
                  <c:v>3.9351978070671333E-2</c:v>
                </c:pt>
                <c:pt idx="12">
                  <c:v>1.2503006829239766E-2</c:v>
                </c:pt>
                <c:pt idx="13">
                  <c:v>1.0312506262564485E-2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E91-49B0-A819-EB40D641A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86752"/>
        <c:axId val="184188288"/>
      </c:barChart>
      <c:catAx>
        <c:axId val="1841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418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88288"/>
        <c:scaling>
          <c:orientation val="minMax"/>
          <c:max val="0.11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4186752"/>
        <c:crossesAt val="1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6618573081336"/>
          <c:y val="0.27408440234497239"/>
          <c:w val="0.15930113185563799"/>
          <c:h val="0.10590273541397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2016-2017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tabellalle!$G$23:$G$38</c:f>
              <c:numCache>
                <c:formatCode>0.0\ %</c:formatCode>
                <c:ptCount val="16"/>
                <c:pt idx="0">
                  <c:v>7.6452359286221586E-2</c:v>
                </c:pt>
                <c:pt idx="1">
                  <c:v>7.9185328494401644E-2</c:v>
                </c:pt>
                <c:pt idx="2">
                  <c:v>5.7089003430083073E-2</c:v>
                </c:pt>
                <c:pt idx="3">
                  <c:v>5.2098833900468655E-2</c:v>
                </c:pt>
                <c:pt idx="4">
                  <c:v>2.8736868187421119E-2</c:v>
                </c:pt>
                <c:pt idx="5">
                  <c:v>2.6385738150381016E-2</c:v>
                </c:pt>
                <c:pt idx="6">
                  <c:v>2.9303979928716209E-2</c:v>
                </c:pt>
                <c:pt idx="7">
                  <c:v>2.949610077372242E-2</c:v>
                </c:pt>
                <c:pt idx="8">
                  <c:v>3.0452894109078248E-2</c:v>
                </c:pt>
                <c:pt idx="9">
                  <c:v>3.0189509368364332E-2</c:v>
                </c:pt>
                <c:pt idx="10">
                  <c:v>2.9815658446726075E-2</c:v>
                </c:pt>
                <c:pt idx="11">
                  <c:v>3.0674377872225992E-2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1-46FC-B74D-AA9608428D96}"/>
            </c:ext>
          </c:extLst>
        </c:ser>
        <c:ser>
          <c:idx val="1"/>
          <c:order val="1"/>
          <c:tx>
            <c:v>2017-2018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F21-46FC-B74D-AA9608428D96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F21-46FC-B74D-AA9608428D9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F21-46FC-B74D-AA9608428D96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BF21-46FC-B74D-AA9608428D96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21-46FC-B74D-AA9608428D96}"/>
                </c:ext>
              </c:extLst>
            </c:dLbl>
            <c:dLbl>
              <c:idx val="2"/>
              <c:layout>
                <c:manualLayout>
                  <c:x val="0"/>
                  <c:y val="-2.03460212047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21-46FC-B74D-AA9608428D96}"/>
                </c:ext>
              </c:extLst>
            </c:dLbl>
            <c:dLbl>
              <c:idx val="12"/>
              <c:layout>
                <c:manualLayout>
                  <c:x val="5.5133612184962415E-3"/>
                  <c:y val="1.130334511373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21-46FC-B74D-AA9608428D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tabellalle!$A$23:$A$38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NB2018</c:v>
                </c:pt>
                <c:pt idx="13">
                  <c:v>Anslag RNB2018</c:v>
                </c:pt>
                <c:pt idx="14">
                  <c:v>Anslag NB2019</c:v>
                </c:pt>
              </c:strCache>
            </c:strRef>
          </c:cat>
          <c:val>
            <c:numRef>
              <c:f>tabellalle!$H$23:$H$38</c:f>
              <c:numCache>
                <c:formatCode>0.0\ %</c:formatCode>
                <c:ptCount val="16"/>
                <c:pt idx="0">
                  <c:v>4.1320075431998185E-2</c:v>
                </c:pt>
                <c:pt idx="1">
                  <c:v>3.8524943327311094E-2</c:v>
                </c:pt>
                <c:pt idx="2">
                  <c:v>3.3206358460956799E-2</c:v>
                </c:pt>
                <c:pt idx="3">
                  <c:v>4.012973357675334E-2</c:v>
                </c:pt>
                <c:pt idx="4">
                  <c:v>3.339628059778383E-2</c:v>
                </c:pt>
                <c:pt idx="12">
                  <c:v>2.6668844000000001E-2</c:v>
                </c:pt>
                <c:pt idx="13">
                  <c:v>2.3268254502828579E-2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F21-46FC-B74D-AA960842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18528"/>
        <c:axId val="184107392"/>
      </c:barChart>
      <c:catAx>
        <c:axId val="1901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8410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07392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0118528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140371478991"/>
          <c:y val="0.19692029237036665"/>
          <c:w val="0.17574515170022342"/>
          <c:h val="0.126736197735608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0.82697154652850735</c:v>
                </c:pt>
                <c:pt idx="1">
                  <c:v>0.91897419231223287</c:v>
                </c:pt>
                <c:pt idx="2">
                  <c:v>0.77619606101314165</c:v>
                </c:pt>
                <c:pt idx="3">
                  <c:v>0.70315267992525754</c:v>
                </c:pt>
                <c:pt idx="4">
                  <c:v>0.78070126576137311</c:v>
                </c:pt>
                <c:pt idx="5">
                  <c:v>0.68713233967849463</c:v>
                </c:pt>
                <c:pt idx="6">
                  <c:v>0.8026708332032868</c:v>
                </c:pt>
                <c:pt idx="7">
                  <c:v>0.66732175685909711</c:v>
                </c:pt>
                <c:pt idx="8">
                  <c:v>0.71583280681677153</c:v>
                </c:pt>
                <c:pt idx="9">
                  <c:v>0.70241905788622827</c:v>
                </c:pt>
                <c:pt idx="10">
                  <c:v>0.7156287207390899</c:v>
                </c:pt>
                <c:pt idx="11">
                  <c:v>0.77374284467328169</c:v>
                </c:pt>
                <c:pt idx="12">
                  <c:v>0.82753673456435339</c:v>
                </c:pt>
                <c:pt idx="13">
                  <c:v>0.77463015715178096</c:v>
                </c:pt>
                <c:pt idx="14">
                  <c:v>0.68807965695342632</c:v>
                </c:pt>
                <c:pt idx="15">
                  <c:v>0.85043020359972399</c:v>
                </c:pt>
                <c:pt idx="16">
                  <c:v>0.65232906784295253</c:v>
                </c:pt>
                <c:pt idx="17">
                  <c:v>0.63956323998342135</c:v>
                </c:pt>
                <c:pt idx="18">
                  <c:v>0.8062853797963716</c:v>
                </c:pt>
                <c:pt idx="19">
                  <c:v>0.90812947039870406</c:v>
                </c:pt>
                <c:pt idx="20">
                  <c:v>0.66885024541561644</c:v>
                </c:pt>
                <c:pt idx="21">
                  <c:v>0.70837995132152465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C2-49EA-97C7-EE13011D504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0.94343250848214322</c:v>
                </c:pt>
                <c:pt idx="1">
                  <c:v>0.95467360808061097</c:v>
                </c:pt>
                <c:pt idx="2">
                  <c:v>0.94089373420637479</c:v>
                </c:pt>
                <c:pt idx="3">
                  <c:v>0.93724156515198065</c:v>
                </c:pt>
                <c:pt idx="4">
                  <c:v>0.94111899444378666</c:v>
                </c:pt>
                <c:pt idx="5">
                  <c:v>0.9364405481396425</c:v>
                </c:pt>
                <c:pt idx="6">
                  <c:v>0.94221747281588231</c:v>
                </c:pt>
                <c:pt idx="7">
                  <c:v>0.93545001899867286</c:v>
                </c:pt>
                <c:pt idx="8">
                  <c:v>0.93787557149655632</c:v>
                </c:pt>
                <c:pt idx="9">
                  <c:v>0.93720488405002922</c:v>
                </c:pt>
                <c:pt idx="10">
                  <c:v>0.93786536719267233</c:v>
                </c:pt>
                <c:pt idx="11">
                  <c:v>0.94077107338938204</c:v>
                </c:pt>
                <c:pt idx="12">
                  <c:v>0.94346076788393551</c:v>
                </c:pt>
                <c:pt idx="13">
                  <c:v>0.94081543901330689</c:v>
                </c:pt>
                <c:pt idx="14">
                  <c:v>0.93648791400338904</c:v>
                </c:pt>
                <c:pt idx="15">
                  <c:v>0.9446054413357039</c:v>
                </c:pt>
                <c:pt idx="16">
                  <c:v>0.93470038454786541</c:v>
                </c:pt>
                <c:pt idx="17">
                  <c:v>0.93406209315488864</c:v>
                </c:pt>
                <c:pt idx="18">
                  <c:v>0.94239820014553632</c:v>
                </c:pt>
                <c:pt idx="19">
                  <c:v>0.95033571931519945</c:v>
                </c:pt>
                <c:pt idx="20">
                  <c:v>0.93552644342649871</c:v>
                </c:pt>
                <c:pt idx="21">
                  <c:v>0.93750292872179408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C2-49EA-97C7-EE13011D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03776"/>
        <c:axId val="188205696"/>
      </c:lineChart>
      <c:catAx>
        <c:axId val="1882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20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205696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20377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0.95279456536643126</c:v>
                </c:pt>
                <c:pt idx="1">
                  <c:v>1.0506239351783884</c:v>
                </c:pt>
                <c:pt idx="2">
                  <c:v>0.85797240429295174</c:v>
                </c:pt>
                <c:pt idx="3">
                  <c:v>1.1167394935727928</c:v>
                </c:pt>
                <c:pt idx="4">
                  <c:v>0.87253573959219344</c:v>
                </c:pt>
                <c:pt idx="5">
                  <c:v>0.97950243320629049</c:v>
                </c:pt>
                <c:pt idx="6">
                  <c:v>1.0111759518937919</c:v>
                </c:pt>
                <c:pt idx="7">
                  <c:v>1.1537013134779925</c:v>
                </c:pt>
                <c:pt idx="8">
                  <c:v>1.0564400904076141</c:v>
                </c:pt>
                <c:pt idx="9">
                  <c:v>1.3671534601931536</c:v>
                </c:pt>
                <c:pt idx="10">
                  <c:v>0.94321079601669156</c:v>
                </c:pt>
                <c:pt idx="11">
                  <c:v>1.0481273394053514</c:v>
                </c:pt>
                <c:pt idx="12">
                  <c:v>0.86382733865276684</c:v>
                </c:pt>
                <c:pt idx="13">
                  <c:v>0.89280974411307357</c:v>
                </c:pt>
                <c:pt idx="14">
                  <c:v>0.82233600324858769</c:v>
                </c:pt>
                <c:pt idx="15">
                  <c:v>1.0943062740419236</c:v>
                </c:pt>
                <c:pt idx="16">
                  <c:v>0.98671633883205356</c:v>
                </c:pt>
                <c:pt idx="17">
                  <c:v>0.89287098763895056</c:v>
                </c:pt>
                <c:pt idx="18">
                  <c:v>0.89717604981218502</c:v>
                </c:pt>
                <c:pt idx="19">
                  <c:v>0.98476236328525779</c:v>
                </c:pt>
                <c:pt idx="20">
                  <c:v>1.4649187569569793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71-428C-9941-9436E1949558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0.9682017573022903</c:v>
                </c:pt>
                <c:pt idx="1">
                  <c:v>1.0073335052270731</c:v>
                </c:pt>
                <c:pt idx="2">
                  <c:v>0.94498255137036546</c:v>
                </c:pt>
                <c:pt idx="3">
                  <c:v>1.0337797285848347</c:v>
                </c:pt>
                <c:pt idx="4">
                  <c:v>0.94571071813532759</c:v>
                </c:pt>
                <c:pt idx="5">
                  <c:v>0.97888490443823406</c:v>
                </c:pt>
                <c:pt idx="6">
                  <c:v>0.99155431191323451</c:v>
                </c:pt>
                <c:pt idx="7">
                  <c:v>1.0485644565469145</c:v>
                </c:pt>
                <c:pt idx="8">
                  <c:v>1.0096599673187634</c:v>
                </c:pt>
                <c:pt idx="9">
                  <c:v>1.1339453152329793</c:v>
                </c:pt>
                <c:pt idx="10">
                  <c:v>0.96436824956239431</c:v>
                </c:pt>
                <c:pt idx="11">
                  <c:v>1.0063348669178585</c:v>
                </c:pt>
                <c:pt idx="12">
                  <c:v>0.94527529808835631</c:v>
                </c:pt>
                <c:pt idx="13">
                  <c:v>0.94672441836137167</c:v>
                </c:pt>
                <c:pt idx="14">
                  <c:v>0.94320073131814708</c:v>
                </c:pt>
                <c:pt idx="15">
                  <c:v>1.0248064407724873</c:v>
                </c:pt>
                <c:pt idx="16">
                  <c:v>0.98177046668853918</c:v>
                </c:pt>
                <c:pt idx="17">
                  <c:v>0.9467274805376652</c:v>
                </c:pt>
                <c:pt idx="18">
                  <c:v>0.94694273364632708</c:v>
                </c:pt>
                <c:pt idx="19">
                  <c:v>0.98098887646982091</c:v>
                </c:pt>
                <c:pt idx="20">
                  <c:v>1.1730514339385094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1-428C-9941-9436E1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18080"/>
        <c:axId val="188320000"/>
      </c:lineChart>
      <c:catAx>
        <c:axId val="18831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320000"/>
        <c:scaling>
          <c:orientation val="minMax"/>
          <c:max val="1.6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83180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0.93375563420296404</c:v>
                </c:pt>
                <c:pt idx="1">
                  <c:v>0.82204572523217989</c:v>
                </c:pt>
                <c:pt idx="2">
                  <c:v>0.737870696267798</c:v>
                </c:pt>
                <c:pt idx="3">
                  <c:v>0.79855585320812217</c:v>
                </c:pt>
                <c:pt idx="4">
                  <c:v>1.0584316809252874</c:v>
                </c:pt>
                <c:pt idx="5">
                  <c:v>0.75697619253389414</c:v>
                </c:pt>
                <c:pt idx="6">
                  <c:v>0.72533662709440172</c:v>
                </c:pt>
                <c:pt idx="7">
                  <c:v>0.99702709878207074</c:v>
                </c:pt>
                <c:pt idx="8">
                  <c:v>0.64673051971916395</c:v>
                </c:pt>
                <c:pt idx="9">
                  <c:v>0.92135568652830446</c:v>
                </c:pt>
                <c:pt idx="10">
                  <c:v>0.78589078098103271</c:v>
                </c:pt>
                <c:pt idx="11">
                  <c:v>0.92522319322279567</c:v>
                </c:pt>
                <c:pt idx="12">
                  <c:v>0.79745280303184218</c:v>
                </c:pt>
                <c:pt idx="13">
                  <c:v>0.80130488604473538</c:v>
                </c:pt>
                <c:pt idx="14">
                  <c:v>0.77517265794913637</c:v>
                </c:pt>
                <c:pt idx="15">
                  <c:v>0.80993534824618552</c:v>
                </c:pt>
                <c:pt idx="16">
                  <c:v>0.89512237387100568</c:v>
                </c:pt>
                <c:pt idx="17">
                  <c:v>0.83581357472544138</c:v>
                </c:pt>
                <c:pt idx="18">
                  <c:v>0.68169206117394732</c:v>
                </c:pt>
                <c:pt idx="19">
                  <c:v>0.75180225355458208</c:v>
                </c:pt>
                <c:pt idx="20">
                  <c:v>0.81555441578183985</c:v>
                </c:pt>
                <c:pt idx="21">
                  <c:v>0.73893657846320615</c:v>
                </c:pt>
                <c:pt idx="22">
                  <c:v>0.8991030180189421</c:v>
                </c:pt>
                <c:pt idx="23">
                  <c:v>0.90315587090865435</c:v>
                </c:pt>
                <c:pt idx="24">
                  <c:v>0.96672216444576564</c:v>
                </c:pt>
                <c:pt idx="25">
                  <c:v>1.0519976175557295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2-4A63-BBDD-AAD200644A99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0.96058618483690339</c:v>
                </c:pt>
                <c:pt idx="1">
                  <c:v>0.94318621741732678</c:v>
                </c:pt>
                <c:pt idx="2">
                  <c:v>0.93897746596910769</c:v>
                </c:pt>
                <c:pt idx="3">
                  <c:v>0.94201172381612386</c:v>
                </c:pt>
                <c:pt idx="4">
                  <c:v>1.0104566035258329</c:v>
                </c:pt>
                <c:pt idx="5">
                  <c:v>0.93993274078241251</c:v>
                </c:pt>
                <c:pt idx="6">
                  <c:v>0.93835076251043792</c:v>
                </c:pt>
                <c:pt idx="7">
                  <c:v>0.98589477066854614</c:v>
                </c:pt>
                <c:pt idx="8">
                  <c:v>0.93442045714167599</c:v>
                </c:pt>
                <c:pt idx="9">
                  <c:v>0.95562620576703938</c:v>
                </c:pt>
                <c:pt idx="10">
                  <c:v>0.9413784702047695</c:v>
                </c:pt>
                <c:pt idx="11">
                  <c:v>0.95717320844483611</c:v>
                </c:pt>
                <c:pt idx="12">
                  <c:v>0.94195657130730992</c:v>
                </c:pt>
                <c:pt idx="13">
                  <c:v>0.94214917545795451</c:v>
                </c:pt>
                <c:pt idx="14">
                  <c:v>0.94084256405317468</c:v>
                </c:pt>
                <c:pt idx="15">
                  <c:v>0.94258069856802718</c:v>
                </c:pt>
                <c:pt idx="16">
                  <c:v>0.94684004984926806</c:v>
                </c:pt>
                <c:pt idx="17">
                  <c:v>0.94387460989198979</c:v>
                </c:pt>
                <c:pt idx="18">
                  <c:v>0.93616853421441515</c:v>
                </c:pt>
                <c:pt idx="19">
                  <c:v>0.93967404383344688</c:v>
                </c:pt>
                <c:pt idx="20">
                  <c:v>0.94286165194480986</c:v>
                </c:pt>
                <c:pt idx="21">
                  <c:v>0.93903076007887809</c:v>
                </c:pt>
                <c:pt idx="22">
                  <c:v>0.94703908205666487</c:v>
                </c:pt>
                <c:pt idx="23">
                  <c:v>0.9483462795191796</c:v>
                </c:pt>
                <c:pt idx="24">
                  <c:v>0.97377279693402408</c:v>
                </c:pt>
                <c:pt idx="25">
                  <c:v>1.0078829781780094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A2-4A63-BBDD-AAD20064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10304"/>
        <c:axId val="189412480"/>
      </c:lineChart>
      <c:catAx>
        <c:axId val="1894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41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412480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41030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67627827009432"/>
          <c:y val="5.1603297698618905E-2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kommuner!$E$117:$E$125</c:f>
              <c:numCache>
                <c:formatCode>0.0\ %</c:formatCode>
                <c:ptCount val="9"/>
                <c:pt idx="0">
                  <c:v>0.79424247790067715</c:v>
                </c:pt>
                <c:pt idx="1">
                  <c:v>0.94973145806166992</c:v>
                </c:pt>
                <c:pt idx="2">
                  <c:v>0.84740599852920939</c:v>
                </c:pt>
                <c:pt idx="3">
                  <c:v>0.81871885094152907</c:v>
                </c:pt>
                <c:pt idx="4">
                  <c:v>0.87016797247882638</c:v>
                </c:pt>
                <c:pt idx="5">
                  <c:v>0.87163892126578946</c:v>
                </c:pt>
                <c:pt idx="6">
                  <c:v>0.83606398037934604</c:v>
                </c:pt>
                <c:pt idx="7">
                  <c:v>0.8321341401572715</c:v>
                </c:pt>
                <c:pt idx="8">
                  <c:v>1.0053596652941839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6-4A49-B958-EA9C63A3A11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kommuner!$O$117:$O$125</c:f>
              <c:numCache>
                <c:formatCode>0.0\ %</c:formatCode>
                <c:ptCount val="9"/>
                <c:pt idx="0">
                  <c:v>0.94179605505075181</c:v>
                </c:pt>
                <c:pt idx="1">
                  <c:v>0.9669765143803859</c:v>
                </c:pt>
                <c:pt idx="2">
                  <c:v>0.94445423108217841</c:v>
                </c:pt>
                <c:pt idx="3">
                  <c:v>0.94301987370279439</c:v>
                </c:pt>
                <c:pt idx="4">
                  <c:v>0.94559232977965912</c:v>
                </c:pt>
                <c:pt idx="5">
                  <c:v>0.9456658772190073</c:v>
                </c:pt>
                <c:pt idx="6">
                  <c:v>0.94388713017468495</c:v>
                </c:pt>
                <c:pt idx="7">
                  <c:v>0.94369063816358134</c:v>
                </c:pt>
                <c:pt idx="8">
                  <c:v>0.98922779727339138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6-4A49-B958-EA9C63A3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4976"/>
        <c:axId val="189457152"/>
      </c:lineChart>
      <c:catAx>
        <c:axId val="1894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45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457152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45497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kommuner!$E$126:$E$143</c:f>
              <c:numCache>
                <c:formatCode>0.0\ %</c:formatCode>
                <c:ptCount val="18"/>
                <c:pt idx="0">
                  <c:v>0.88794761915795739</c:v>
                </c:pt>
                <c:pt idx="1">
                  <c:v>0.83236062108383879</c:v>
                </c:pt>
                <c:pt idx="2">
                  <c:v>0.8309215828600689</c:v>
                </c:pt>
                <c:pt idx="3">
                  <c:v>0.81812819521940416</c:v>
                </c:pt>
                <c:pt idx="4">
                  <c:v>0.86929811677349467</c:v>
                </c:pt>
                <c:pt idx="5">
                  <c:v>0.78407049996523315</c:v>
                </c:pt>
                <c:pt idx="6">
                  <c:v>0.69748470206682522</c:v>
                </c:pt>
                <c:pt idx="7">
                  <c:v>0.76055488274164906</c:v>
                </c:pt>
                <c:pt idx="8">
                  <c:v>0.72906666043154367</c:v>
                </c:pt>
                <c:pt idx="9">
                  <c:v>0.76744533192508402</c:v>
                </c:pt>
                <c:pt idx="10">
                  <c:v>1.3673457359058321</c:v>
                </c:pt>
                <c:pt idx="11">
                  <c:v>1.0437253261568096</c:v>
                </c:pt>
                <c:pt idx="12">
                  <c:v>0.90313073223588991</c:v>
                </c:pt>
                <c:pt idx="13">
                  <c:v>0.9804324127306715</c:v>
                </c:pt>
                <c:pt idx="14">
                  <c:v>1.0319252513865675</c:v>
                </c:pt>
                <c:pt idx="15">
                  <c:v>0.95612886860710544</c:v>
                </c:pt>
                <c:pt idx="16">
                  <c:v>1.4837993513426146</c:v>
                </c:pt>
                <c:pt idx="17">
                  <c:v>1.6047535647781781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58-4EA2-A74B-91F34D13CC8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kommuner!$O$126:$O$143</c:f>
              <c:numCache>
                <c:formatCode>0.0\ %</c:formatCode>
                <c:ptCount val="18"/>
                <c:pt idx="0">
                  <c:v>0.94648131211361564</c:v>
                </c:pt>
                <c:pt idx="1">
                  <c:v>0.94370196220990976</c:v>
                </c:pt>
                <c:pt idx="2">
                  <c:v>0.94363001029872129</c:v>
                </c:pt>
                <c:pt idx="3">
                  <c:v>0.94299034091668799</c:v>
                </c:pt>
                <c:pt idx="4">
                  <c:v>0.94554883699439252</c:v>
                </c:pt>
                <c:pt idx="5">
                  <c:v>0.94128745615397957</c:v>
                </c:pt>
                <c:pt idx="6">
                  <c:v>0.93695816625905914</c:v>
                </c:pt>
                <c:pt idx="7">
                  <c:v>0.94011167529280026</c:v>
                </c:pt>
                <c:pt idx="8">
                  <c:v>0.93853726417729488</c:v>
                </c:pt>
                <c:pt idx="9">
                  <c:v>0.94045619775197209</c:v>
                </c:pt>
                <c:pt idx="10">
                  <c:v>1.1340222255180505</c:v>
                </c:pt>
                <c:pt idx="11">
                  <c:v>1.0045740616184415</c:v>
                </c:pt>
                <c:pt idx="12">
                  <c:v>0.94833622405007389</c:v>
                </c:pt>
                <c:pt idx="13">
                  <c:v>0.97925689624798651</c:v>
                </c:pt>
                <c:pt idx="14">
                  <c:v>0.99985403171034493</c:v>
                </c:pt>
                <c:pt idx="15">
                  <c:v>0.96953547859856004</c:v>
                </c:pt>
                <c:pt idx="16">
                  <c:v>1.1806036716927635</c:v>
                </c:pt>
                <c:pt idx="17">
                  <c:v>1.2289853570669891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58-4EA2-A74B-91F34D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87360"/>
        <c:axId val="189505920"/>
      </c:lineChart>
      <c:catAx>
        <c:axId val="1894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50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505920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48736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kommuner!$E$144:$E$158</c:f>
              <c:numCache>
                <c:formatCode>0.0\ %</c:formatCode>
                <c:ptCount val="15"/>
                <c:pt idx="0">
                  <c:v>0.79080574999396724</c:v>
                </c:pt>
                <c:pt idx="1">
                  <c:v>0.95164713577373261</c:v>
                </c:pt>
                <c:pt idx="2">
                  <c:v>0.81461734561003363</c:v>
                </c:pt>
                <c:pt idx="3">
                  <c:v>0.66154977876559062</c:v>
                </c:pt>
                <c:pt idx="4">
                  <c:v>0.6866979678198909</c:v>
                </c:pt>
                <c:pt idx="5">
                  <c:v>0.75536184472442736</c:v>
                </c:pt>
                <c:pt idx="6">
                  <c:v>0.75990436919404514</c:v>
                </c:pt>
                <c:pt idx="7">
                  <c:v>0.87313454954683578</c:v>
                </c:pt>
                <c:pt idx="8">
                  <c:v>0.68982557844401726</c:v>
                </c:pt>
                <c:pt idx="9">
                  <c:v>0.82166125110427402</c:v>
                </c:pt>
                <c:pt idx="10">
                  <c:v>0.84578987538978978</c:v>
                </c:pt>
                <c:pt idx="11">
                  <c:v>0.71478311588598042</c:v>
                </c:pt>
                <c:pt idx="12">
                  <c:v>0.92656011768027624</c:v>
                </c:pt>
                <c:pt idx="13">
                  <c:v>1.5337437945909982</c:v>
                </c:pt>
                <c:pt idx="14">
                  <c:v>3.7810400592952478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0-4812-8576-9A215FC5E257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kommuner!$O$144:$O$158</c:f>
              <c:numCache>
                <c:formatCode>0.0\ %</c:formatCode>
                <c:ptCount val="15"/>
                <c:pt idx="0">
                  <c:v>0.94162421865541612</c:v>
                </c:pt>
                <c:pt idx="1">
                  <c:v>0.96774278546521075</c:v>
                </c:pt>
                <c:pt idx="2">
                  <c:v>0.9428147984362194</c:v>
                </c:pt>
                <c:pt idx="3">
                  <c:v>0.93516142009399728</c:v>
                </c:pt>
                <c:pt idx="4">
                  <c:v>0.93641882954671229</c:v>
                </c:pt>
                <c:pt idx="5">
                  <c:v>0.93985202339193918</c:v>
                </c:pt>
                <c:pt idx="6">
                  <c:v>0.94007914961542005</c:v>
                </c:pt>
                <c:pt idx="7">
                  <c:v>0.94574065863305945</c:v>
                </c:pt>
                <c:pt idx="8">
                  <c:v>0.93657521007791888</c:v>
                </c:pt>
                <c:pt idx="9">
                  <c:v>0.94316699371093149</c:v>
                </c:pt>
                <c:pt idx="10">
                  <c:v>0.94437342492520726</c:v>
                </c:pt>
                <c:pt idx="11">
                  <c:v>0.93782308695001682</c:v>
                </c:pt>
                <c:pt idx="12">
                  <c:v>0.95770797822782827</c:v>
                </c:pt>
                <c:pt idx="13">
                  <c:v>1.2005814489921172</c:v>
                </c:pt>
                <c:pt idx="14">
                  <c:v>2.0994999548738176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0-4812-8576-9A215FC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09856"/>
        <c:axId val="189612032"/>
      </c:lineChart>
      <c:catAx>
        <c:axId val="1896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61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612032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60985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(januar-mai 2018)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januar-mai 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kommuner!$E$159:$E$173</c:f>
              <c:numCache>
                <c:formatCode>0.0\ %</c:formatCode>
                <c:ptCount val="15"/>
                <c:pt idx="0">
                  <c:v>0.87774820258929453</c:v>
                </c:pt>
                <c:pt idx="1">
                  <c:v>0.80089260692652309</c:v>
                </c:pt>
                <c:pt idx="2">
                  <c:v>0.79812277674881404</c:v>
                </c:pt>
                <c:pt idx="3">
                  <c:v>0.87188622532874371</c:v>
                </c:pt>
                <c:pt idx="4">
                  <c:v>0.72891084023744368</c:v>
                </c:pt>
                <c:pt idx="5">
                  <c:v>0.67494781119886327</c:v>
                </c:pt>
                <c:pt idx="6">
                  <c:v>0.85254554831293572</c:v>
                </c:pt>
                <c:pt idx="7">
                  <c:v>0.79844836526625806</c:v>
                </c:pt>
                <c:pt idx="8">
                  <c:v>1.839267892025094</c:v>
                </c:pt>
                <c:pt idx="9">
                  <c:v>0.73037377134784343</c:v>
                </c:pt>
                <c:pt idx="10">
                  <c:v>0.71108780675573124</c:v>
                </c:pt>
                <c:pt idx="11">
                  <c:v>0.72448349953594626</c:v>
                </c:pt>
                <c:pt idx="12">
                  <c:v>0.75697566457975995</c:v>
                </c:pt>
                <c:pt idx="13">
                  <c:v>1.0462863363050683</c:v>
                </c:pt>
                <c:pt idx="14">
                  <c:v>2.3901990058781335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0D-43CD-8748-DCCD619D22A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kommuner!$O$159:$O$173</c:f>
              <c:numCache>
                <c:formatCode>0.0\ %</c:formatCode>
                <c:ptCount val="15"/>
                <c:pt idx="0">
                  <c:v>0.94597134128518234</c:v>
                </c:pt>
                <c:pt idx="1">
                  <c:v>0.94212856150204394</c:v>
                </c:pt>
                <c:pt idx="2">
                  <c:v>0.94199006999315849</c:v>
                </c:pt>
                <c:pt idx="3">
                  <c:v>0.94567824242215515</c:v>
                </c:pt>
                <c:pt idx="4">
                  <c:v>0.93852947316759017</c:v>
                </c:pt>
                <c:pt idx="5">
                  <c:v>0.93583132171566097</c:v>
                </c:pt>
                <c:pt idx="6">
                  <c:v>0.94471120857136448</c:v>
                </c:pt>
                <c:pt idx="7">
                  <c:v>0.94200634941903072</c:v>
                </c:pt>
                <c:pt idx="8">
                  <c:v>1.3227910879657554</c:v>
                </c:pt>
                <c:pt idx="9">
                  <c:v>0.9386026197231101</c:v>
                </c:pt>
                <c:pt idx="10">
                  <c:v>0.93763832149350446</c:v>
                </c:pt>
                <c:pt idx="11">
                  <c:v>0.93830810613251514</c:v>
                </c:pt>
                <c:pt idx="12">
                  <c:v>0.93993271438470594</c:v>
                </c:pt>
                <c:pt idx="13">
                  <c:v>1.005598465677745</c:v>
                </c:pt>
                <c:pt idx="14">
                  <c:v>1.5431635335069713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0D-43CD-8748-DCCD619D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54144"/>
        <c:axId val="189656064"/>
      </c:lineChart>
      <c:catAx>
        <c:axId val="1896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65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656064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965414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83800489102689"/>
          <c:y val="9.3161536626103519E-2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sheetProtection content="1" objects="1"/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440</xdr:row>
      <xdr:rowOff>76200</xdr:rowOff>
    </xdr:from>
    <xdr:to>
      <xdr:col>19</xdr:col>
      <xdr:colOff>0</xdr:colOff>
      <xdr:row>465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467</xdr:row>
      <xdr:rowOff>0</xdr:rowOff>
    </xdr:from>
    <xdr:to>
      <xdr:col>19</xdr:col>
      <xdr:colOff>0</xdr:colOff>
      <xdr:row>491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493</xdr:row>
      <xdr:rowOff>0</xdr:rowOff>
    </xdr:from>
    <xdr:to>
      <xdr:col>19</xdr:col>
      <xdr:colOff>0</xdr:colOff>
      <xdr:row>517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544</xdr:row>
      <xdr:rowOff>66675</xdr:rowOff>
    </xdr:from>
    <xdr:to>
      <xdr:col>19</xdr:col>
      <xdr:colOff>0</xdr:colOff>
      <xdr:row>569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519</xdr:row>
      <xdr:rowOff>38100</xdr:rowOff>
    </xdr:from>
    <xdr:to>
      <xdr:col>19</xdr:col>
      <xdr:colOff>0</xdr:colOff>
      <xdr:row>544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570</xdr:row>
      <xdr:rowOff>114300</xdr:rowOff>
    </xdr:from>
    <xdr:to>
      <xdr:col>19</xdr:col>
      <xdr:colOff>19050</xdr:colOff>
      <xdr:row>595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596</xdr:row>
      <xdr:rowOff>0</xdr:rowOff>
    </xdr:from>
    <xdr:to>
      <xdr:col>19</xdr:col>
      <xdr:colOff>0</xdr:colOff>
      <xdr:row>620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622</xdr:row>
      <xdr:rowOff>0</xdr:rowOff>
    </xdr:from>
    <xdr:to>
      <xdr:col>19</xdr:col>
      <xdr:colOff>0</xdr:colOff>
      <xdr:row>647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648</xdr:row>
      <xdr:rowOff>0</xdr:rowOff>
    </xdr:from>
    <xdr:to>
      <xdr:col>19</xdr:col>
      <xdr:colOff>0</xdr:colOff>
      <xdr:row>673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674</xdr:row>
      <xdr:rowOff>0</xdr:rowOff>
    </xdr:from>
    <xdr:to>
      <xdr:col>19</xdr:col>
      <xdr:colOff>0</xdr:colOff>
      <xdr:row>699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699</xdr:row>
      <xdr:rowOff>142875</xdr:rowOff>
    </xdr:from>
    <xdr:to>
      <xdr:col>19</xdr:col>
      <xdr:colOff>0</xdr:colOff>
      <xdr:row>725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726</xdr:row>
      <xdr:rowOff>0</xdr:rowOff>
    </xdr:from>
    <xdr:to>
      <xdr:col>19</xdr:col>
      <xdr:colOff>0</xdr:colOff>
      <xdr:row>750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752</xdr:row>
      <xdr:rowOff>0</xdr:rowOff>
    </xdr:from>
    <xdr:to>
      <xdr:col>19</xdr:col>
      <xdr:colOff>0</xdr:colOff>
      <xdr:row>777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830</xdr:row>
      <xdr:rowOff>28575</xdr:rowOff>
    </xdr:from>
    <xdr:to>
      <xdr:col>19</xdr:col>
      <xdr:colOff>0</xdr:colOff>
      <xdr:row>855</xdr:row>
      <xdr:rowOff>28575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856</xdr:row>
      <xdr:rowOff>0</xdr:rowOff>
    </xdr:from>
    <xdr:to>
      <xdr:col>19</xdr:col>
      <xdr:colOff>0</xdr:colOff>
      <xdr:row>881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882</xdr:row>
      <xdr:rowOff>0</xdr:rowOff>
    </xdr:from>
    <xdr:to>
      <xdr:col>19</xdr:col>
      <xdr:colOff>0</xdr:colOff>
      <xdr:row>907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171450</xdr:colOff>
      <xdr:row>781</xdr:row>
      <xdr:rowOff>19049</xdr:rowOff>
    </xdr:from>
    <xdr:to>
      <xdr:col>21</xdr:col>
      <xdr:colOff>0</xdr:colOff>
      <xdr:row>816</xdr:row>
      <xdr:rowOff>9524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0.73585</cdr:x>
      <cdr:y>0.06334</cdr:y>
    </cdr:from>
    <cdr:to>
      <cdr:x>0.9712</cdr:x>
      <cdr:y>0.18618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58025" y="314325"/>
          <a:ext cx="22574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 b="0"/>
            <a:t>Trøndelag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706754</xdr:colOff>
      <xdr:row>30</xdr:row>
      <xdr:rowOff>57150</xdr:rowOff>
    </xdr:from>
    <xdr:to>
      <xdr:col>11</xdr:col>
      <xdr:colOff>9525</xdr:colOff>
      <xdr:row>50</xdr:row>
      <xdr:rowOff>72389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8"/>
  <sheetViews>
    <sheetView tabSelected="1" workbookViewId="0">
      <pane xSplit="2" ySplit="5" topLeftCell="C416" activePane="bottomRight" state="frozenSplit"/>
      <selection pane="topRight" activeCell="G1" sqref="G1"/>
      <selection pane="bottomLeft"/>
      <selection pane="bottomRight" activeCell="B3" sqref="B3"/>
    </sheetView>
  </sheetViews>
  <sheetFormatPr baseColWidth="10" defaultColWidth="9.140625" defaultRowHeight="12"/>
  <cols>
    <col min="1" max="1" width="5.140625" style="83" customWidth="1"/>
    <col min="2" max="2" width="12.85546875" style="83" customWidth="1"/>
    <col min="3" max="3" width="10.7109375" style="120" customWidth="1"/>
    <col min="4" max="4" width="8.140625" style="120" customWidth="1"/>
    <col min="5" max="5" width="8" style="120" customWidth="1"/>
    <col min="6" max="7" width="8.5703125" style="120" customWidth="1"/>
    <col min="8" max="8" width="7.85546875" style="120" bestFit="1" customWidth="1"/>
    <col min="9" max="9" width="9.5703125" style="120" customWidth="1"/>
    <col min="10" max="10" width="7.85546875" style="137" bestFit="1" customWidth="1"/>
    <col min="11" max="11" width="8.140625" style="137" customWidth="1"/>
    <col min="12" max="12" width="11.5703125" style="139" customWidth="1"/>
    <col min="13" max="13" width="11.7109375" style="137" customWidth="1"/>
    <col min="14" max="14" width="8.5703125" style="137" customWidth="1"/>
    <col min="15" max="15" width="8.85546875" style="137" customWidth="1"/>
    <col min="16" max="16" width="13.5703125" style="137" customWidth="1"/>
    <col min="17" max="17" width="9.5703125" style="120" customWidth="1"/>
    <col min="18" max="18" width="9.85546875" style="120" customWidth="1"/>
    <col min="19" max="19" width="10.5703125" style="137" bestFit="1" customWidth="1"/>
    <col min="20" max="20" width="3.42578125" style="137" customWidth="1"/>
    <col min="21" max="21" width="11.28515625" style="122" customWidth="1"/>
    <col min="22" max="22" width="9.85546875" style="122" customWidth="1"/>
    <col min="23" max="23" width="13.42578125" style="83" customWidth="1"/>
    <col min="24" max="24" width="11.5703125" style="123" customWidth="1"/>
    <col min="25" max="25" width="11.28515625" style="123" customWidth="1"/>
    <col min="26" max="16384" width="9.140625" style="83"/>
  </cols>
  <sheetData>
    <row r="1" spans="1:30" ht="19.5" customHeight="1">
      <c r="A1" s="32" t="s">
        <v>54</v>
      </c>
      <c r="B1" s="32" t="s">
        <v>55</v>
      </c>
      <c r="C1" s="329" t="s">
        <v>22</v>
      </c>
      <c r="D1" s="329"/>
      <c r="E1" s="329"/>
      <c r="F1" s="330" t="s">
        <v>480</v>
      </c>
      <c r="G1" s="330"/>
      <c r="H1" s="329" t="s">
        <v>56</v>
      </c>
      <c r="I1" s="329"/>
      <c r="J1" s="329"/>
      <c r="K1" s="329"/>
      <c r="L1" s="104" t="s">
        <v>504</v>
      </c>
      <c r="M1" s="331" t="s">
        <v>505</v>
      </c>
      <c r="N1" s="331"/>
      <c r="O1" s="331"/>
      <c r="P1" s="239" t="s">
        <v>504</v>
      </c>
      <c r="Q1" s="142" t="s">
        <v>21</v>
      </c>
      <c r="R1" s="329" t="s">
        <v>514</v>
      </c>
      <c r="S1" s="329"/>
      <c r="T1" s="105"/>
      <c r="U1" s="328" t="s">
        <v>509</v>
      </c>
      <c r="V1" s="328"/>
      <c r="W1" s="104" t="s">
        <v>57</v>
      </c>
      <c r="X1" s="106" t="s">
        <v>58</v>
      </c>
      <c r="Y1" s="140" t="s">
        <v>57</v>
      </c>
      <c r="AA1" s="75"/>
      <c r="AB1" s="75"/>
    </row>
    <row r="2" spans="1:30" ht="13.5" customHeight="1">
      <c r="A2" s="107" t="s">
        <v>59</v>
      </c>
      <c r="B2" s="158"/>
      <c r="C2" s="324" t="str">
        <f>L2</f>
        <v>jan-mai 2018</v>
      </c>
      <c r="D2" s="324"/>
      <c r="E2" s="324"/>
      <c r="F2" s="324" t="s">
        <v>503</v>
      </c>
      <c r="G2" s="324"/>
      <c r="H2" s="109" t="s">
        <v>60</v>
      </c>
      <c r="I2" s="109"/>
      <c r="J2" s="109"/>
      <c r="K2" s="109"/>
      <c r="L2" s="110" t="s">
        <v>528</v>
      </c>
      <c r="M2" s="325" t="str">
        <f>L2</f>
        <v>jan-mai 2018</v>
      </c>
      <c r="N2" s="326"/>
      <c r="O2" s="326"/>
      <c r="P2" s="240" t="s">
        <v>527</v>
      </c>
      <c r="Q2" s="143" t="s">
        <v>24</v>
      </c>
      <c r="R2" s="231" t="s">
        <v>22</v>
      </c>
      <c r="S2" s="231" t="s">
        <v>57</v>
      </c>
      <c r="T2" s="112"/>
      <c r="U2" s="327" t="s">
        <v>529</v>
      </c>
      <c r="V2" s="327"/>
      <c r="W2" s="111" t="s">
        <v>507</v>
      </c>
      <c r="X2" s="160" t="str">
        <f>U2</f>
        <v>januar-mai 2017</v>
      </c>
      <c r="Y2" s="232" t="s">
        <v>507</v>
      </c>
      <c r="AA2" s="75"/>
      <c r="AB2" s="75"/>
    </row>
    <row r="3" spans="1:30" ht="14.25" customHeight="1">
      <c r="A3" s="115" t="s">
        <v>485</v>
      </c>
      <c r="B3" s="44"/>
      <c r="C3" s="108"/>
      <c r="D3" s="108"/>
      <c r="E3" s="116" t="s">
        <v>25</v>
      </c>
      <c r="F3" s="326" t="s">
        <v>61</v>
      </c>
      <c r="G3" s="326"/>
      <c r="H3" s="109" t="s">
        <v>26</v>
      </c>
      <c r="I3" s="109"/>
      <c r="J3" s="109" t="s">
        <v>27</v>
      </c>
      <c r="K3" s="109"/>
      <c r="L3" s="110" t="s">
        <v>484</v>
      </c>
      <c r="M3" s="111" t="s">
        <v>62</v>
      </c>
      <c r="N3" s="109"/>
      <c r="O3" s="111" t="s">
        <v>28</v>
      </c>
      <c r="P3" s="241" t="s">
        <v>518</v>
      </c>
      <c r="Q3" s="167" t="s">
        <v>511</v>
      </c>
      <c r="R3" s="232"/>
      <c r="S3" s="232" t="s">
        <v>506</v>
      </c>
      <c r="T3" s="117"/>
      <c r="U3" s="257"/>
      <c r="V3" s="113" t="s">
        <v>63</v>
      </c>
      <c r="W3" s="113" t="str">
        <f>X2</f>
        <v>januar-mai 2017</v>
      </c>
      <c r="X3" s="113"/>
      <c r="Y3" s="113" t="str">
        <f>X2</f>
        <v>januar-mai 2017</v>
      </c>
      <c r="AA3" s="75"/>
      <c r="AB3" s="75"/>
    </row>
    <row r="4" spans="1:30" ht="13.5" customHeight="1">
      <c r="A4" s="44"/>
      <c r="B4" s="280">
        <f>I432</f>
        <v>-191.49621644106824</v>
      </c>
      <c r="C4" s="119" t="s">
        <v>29</v>
      </c>
      <c r="D4" s="108" t="s">
        <v>14</v>
      </c>
      <c r="E4" s="108" t="s">
        <v>30</v>
      </c>
      <c r="F4" s="111" t="s">
        <v>64</v>
      </c>
      <c r="G4" s="111" t="s">
        <v>29</v>
      </c>
      <c r="H4" s="111" t="s">
        <v>14</v>
      </c>
      <c r="I4" s="111" t="s">
        <v>29</v>
      </c>
      <c r="J4" s="111" t="s">
        <v>14</v>
      </c>
      <c r="K4" s="111" t="s">
        <v>29</v>
      </c>
      <c r="L4" s="111" t="s">
        <v>29</v>
      </c>
      <c r="M4" s="111" t="s">
        <v>29</v>
      </c>
      <c r="N4" s="111" t="s">
        <v>14</v>
      </c>
      <c r="O4" s="111" t="s">
        <v>32</v>
      </c>
      <c r="P4" s="240" t="s">
        <v>29</v>
      </c>
      <c r="Q4" s="303"/>
      <c r="R4" s="232" t="s">
        <v>31</v>
      </c>
      <c r="S4" s="232" t="s">
        <v>31</v>
      </c>
      <c r="T4" s="111"/>
      <c r="U4" s="118" t="s">
        <v>29</v>
      </c>
      <c r="V4" s="118" t="s">
        <v>65</v>
      </c>
      <c r="W4" s="111" t="s">
        <v>29</v>
      </c>
      <c r="X4" s="114" t="s">
        <v>14</v>
      </c>
      <c r="Y4" s="114" t="s">
        <v>14</v>
      </c>
      <c r="AA4" s="75"/>
      <c r="AB4" s="75"/>
    </row>
    <row r="5" spans="1:30" s="75" customFormat="1">
      <c r="A5" s="55"/>
      <c r="B5" s="55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>
        <v>6</v>
      </c>
      <c r="I5" s="56">
        <v>7</v>
      </c>
      <c r="J5" s="56">
        <v>8</v>
      </c>
      <c r="K5" s="56">
        <v>9</v>
      </c>
      <c r="L5" s="56">
        <v>10</v>
      </c>
      <c r="M5" s="56">
        <v>11</v>
      </c>
      <c r="N5" s="56">
        <v>12</v>
      </c>
      <c r="O5" s="56">
        <v>13</v>
      </c>
      <c r="P5" s="56">
        <v>14</v>
      </c>
      <c r="Q5" s="144">
        <v>15</v>
      </c>
      <c r="R5" s="56">
        <v>16</v>
      </c>
      <c r="S5" s="56">
        <v>17</v>
      </c>
      <c r="T5" s="56"/>
      <c r="U5" s="56">
        <v>18</v>
      </c>
      <c r="V5" s="56">
        <v>19</v>
      </c>
      <c r="W5" s="56">
        <v>20</v>
      </c>
      <c r="X5" s="56">
        <v>21</v>
      </c>
      <c r="Y5" s="56">
        <v>22</v>
      </c>
    </row>
    <row r="6" spans="1:30">
      <c r="A6" s="59"/>
      <c r="B6" s="60"/>
      <c r="D6" s="60"/>
      <c r="E6" s="60"/>
      <c r="F6" s="60"/>
      <c r="G6" s="60"/>
      <c r="J6" s="120"/>
      <c r="K6" s="120"/>
      <c r="L6" s="121"/>
      <c r="M6" s="120"/>
      <c r="N6" s="120"/>
      <c r="O6" s="120"/>
      <c r="P6" s="120"/>
      <c r="Q6" s="145"/>
      <c r="R6" s="60"/>
      <c r="S6" s="120"/>
      <c r="T6" s="120"/>
    </row>
    <row r="7" spans="1:30">
      <c r="A7" s="82">
        <v>101</v>
      </c>
      <c r="B7" s="83" t="s">
        <v>66</v>
      </c>
      <c r="C7" s="268">
        <v>358565</v>
      </c>
      <c r="D7" s="124">
        <f t="shared" ref="D7:D70" si="0">C7*1000/Q7</f>
        <v>11552.824048716049</v>
      </c>
      <c r="E7" s="125">
        <f t="shared" ref="E7:E70" si="1">D7/D$430</f>
        <v>0.77921680925229275</v>
      </c>
      <c r="F7" s="124">
        <f t="shared" ref="F7:F70" si="2">($D$430-D7)*0.6</f>
        <v>1964.0254101319256</v>
      </c>
      <c r="G7" s="124">
        <f t="shared" ref="G7:G70" si="3">F7*Q7/1000</f>
        <v>60957.456654264577</v>
      </c>
      <c r="H7" s="124">
        <f t="shared" ref="H7:H70" si="4">IF(D7&lt;D$430*0.9,(D$430*0.9-D7)*0.35,0)</f>
        <v>626.76449861419951</v>
      </c>
      <c r="I7" s="123">
        <f t="shared" ref="I7:I70" si="5">H7*Q7/1000</f>
        <v>19452.889743488911</v>
      </c>
      <c r="J7" s="124">
        <f t="shared" ref="J7:J70" si="6">H7+I$432</f>
        <v>435.2682821731313</v>
      </c>
      <c r="K7" s="123">
        <f t="shared" ref="K7:K70" si="7">J7*Q7/1000</f>
        <v>13509.421673807476</v>
      </c>
      <c r="L7" s="123">
        <f t="shared" ref="L7:L70" si="8">K7+G7</f>
        <v>74466.878328072053</v>
      </c>
      <c r="M7" s="123">
        <f t="shared" ref="M7:M70" si="9">L7+C7</f>
        <v>433031.87832807202</v>
      </c>
      <c r="N7" s="70">
        <f t="shared" ref="N7:N70" si="10">M7*1000/Q7</f>
        <v>13952.117741021104</v>
      </c>
      <c r="O7" s="23">
        <f t="shared" ref="O7:O70" si="11">N7/N$430</f>
        <v>0.94104477161833233</v>
      </c>
      <c r="P7" s="286">
        <v>29716.993313556697</v>
      </c>
      <c r="Q7" s="320">
        <v>31037</v>
      </c>
      <c r="R7" s="125">
        <f t="shared" ref="R7:R70" si="12">(D7-X7)/X7</f>
        <v>6.0609487810888908E-2</v>
      </c>
      <c r="S7" s="23">
        <f t="shared" ref="S7:S70" si="13">(N7-Y7)/Y7</f>
        <v>3.350685473410981E-2</v>
      </c>
      <c r="T7" s="23"/>
      <c r="U7" s="268">
        <v>335384</v>
      </c>
      <c r="V7" s="125">
        <f t="shared" ref="V7:V70" si="14">(C7-U7)/U7</f>
        <v>6.9117787372086917E-2</v>
      </c>
      <c r="W7" s="262">
        <v>415658.30287265894</v>
      </c>
      <c r="X7" s="266">
        <v>10892.627476453394</v>
      </c>
      <c r="Y7" s="266">
        <v>13499.782490180545</v>
      </c>
      <c r="Z7" s="141"/>
      <c r="AA7" s="124"/>
      <c r="AB7" s="124"/>
      <c r="AC7" s="124"/>
      <c r="AD7" s="124"/>
    </row>
    <row r="8" spans="1:30">
      <c r="A8" s="82">
        <v>104</v>
      </c>
      <c r="B8" s="83" t="s">
        <v>67</v>
      </c>
      <c r="C8" s="268">
        <v>404871</v>
      </c>
      <c r="D8" s="124">
        <f t="shared" si="0"/>
        <v>12423.929053639376</v>
      </c>
      <c r="E8" s="125">
        <f t="shared" si="1"/>
        <v>0.83797124536226675</v>
      </c>
      <c r="F8" s="124">
        <f t="shared" si="2"/>
        <v>1441.3624071779293</v>
      </c>
      <c r="G8" s="124">
        <f t="shared" si="3"/>
        <v>46971.118125114357</v>
      </c>
      <c r="H8" s="124">
        <f t="shared" si="4"/>
        <v>321.87774689103497</v>
      </c>
      <c r="I8" s="123">
        <f t="shared" si="5"/>
        <v>10489.352015685048</v>
      </c>
      <c r="J8" s="124">
        <f t="shared" si="6"/>
        <v>130.38153044996673</v>
      </c>
      <c r="K8" s="123">
        <f t="shared" si="7"/>
        <v>4248.8733143035151</v>
      </c>
      <c r="L8" s="123">
        <f t="shared" si="8"/>
        <v>51219.99143941787</v>
      </c>
      <c r="M8" s="123">
        <f t="shared" si="9"/>
        <v>456090.99143941788</v>
      </c>
      <c r="N8" s="70">
        <f t="shared" si="10"/>
        <v>13995.672991267273</v>
      </c>
      <c r="O8" s="23">
        <f t="shared" si="11"/>
        <v>0.94398249342383111</v>
      </c>
      <c r="P8" s="286">
        <v>21356.181992531034</v>
      </c>
      <c r="Q8" s="320">
        <v>32588</v>
      </c>
      <c r="R8" s="125">
        <f t="shared" si="12"/>
        <v>4.4226129733359099E-2</v>
      </c>
      <c r="S8" s="23">
        <f t="shared" si="13"/>
        <v>3.2888097213202724E-2</v>
      </c>
      <c r="T8" s="23"/>
      <c r="U8" s="268">
        <v>385570</v>
      </c>
      <c r="V8" s="125">
        <f t="shared" si="14"/>
        <v>5.005835516248671E-2</v>
      </c>
      <c r="W8" s="262">
        <v>439116.08222780959</v>
      </c>
      <c r="X8" s="266">
        <v>11897.738142993798</v>
      </c>
      <c r="Y8" s="266">
        <v>13550.038023507563</v>
      </c>
      <c r="Z8" s="141"/>
      <c r="AA8" s="124"/>
      <c r="AB8" s="124"/>
      <c r="AC8" s="124"/>
      <c r="AD8" s="124"/>
    </row>
    <row r="9" spans="1:30">
      <c r="A9" s="82">
        <v>105</v>
      </c>
      <c r="B9" s="83" t="s">
        <v>68</v>
      </c>
      <c r="C9" s="268">
        <v>655451</v>
      </c>
      <c r="D9" s="124">
        <f t="shared" si="0"/>
        <v>11800.784977404894</v>
      </c>
      <c r="E9" s="125">
        <f t="shared" si="1"/>
        <v>0.79594131945494151</v>
      </c>
      <c r="F9" s="124">
        <f t="shared" si="2"/>
        <v>1815.2488529186189</v>
      </c>
      <c r="G9" s="124">
        <f t="shared" si="3"/>
        <v>100824.36703765886</v>
      </c>
      <c r="H9" s="124">
        <f t="shared" si="4"/>
        <v>539.97817357310396</v>
      </c>
      <c r="I9" s="123">
        <f t="shared" si="5"/>
        <v>29992.007694770913</v>
      </c>
      <c r="J9" s="124">
        <f t="shared" si="6"/>
        <v>348.48195713203575</v>
      </c>
      <c r="K9" s="123">
        <f t="shared" si="7"/>
        <v>19355.733344984663</v>
      </c>
      <c r="L9" s="123">
        <f t="shared" si="8"/>
        <v>120180.10038264352</v>
      </c>
      <c r="M9" s="123">
        <f t="shared" si="9"/>
        <v>775631.10038264352</v>
      </c>
      <c r="N9" s="70">
        <f t="shared" si="10"/>
        <v>13964.515787455548</v>
      </c>
      <c r="O9" s="23">
        <f t="shared" si="11"/>
        <v>0.94188099712846485</v>
      </c>
      <c r="P9" s="286">
        <v>51002.114085281428</v>
      </c>
      <c r="Q9" s="320">
        <v>55543</v>
      </c>
      <c r="R9" s="125">
        <f t="shared" si="12"/>
        <v>1.3778827254791234E-2</v>
      </c>
      <c r="S9" s="23">
        <f t="shared" si="13"/>
        <v>3.156826318663581E-2</v>
      </c>
      <c r="T9" s="23"/>
      <c r="U9" s="268">
        <v>641700</v>
      </c>
      <c r="V9" s="125">
        <f t="shared" si="14"/>
        <v>2.142901667445847E-2</v>
      </c>
      <c r="W9" s="262">
        <v>746263.61559146037</v>
      </c>
      <c r="X9" s="266">
        <v>11640.393999310683</v>
      </c>
      <c r="Y9" s="266">
        <v>13537.170816323405</v>
      </c>
      <c r="Z9" s="141"/>
      <c r="AA9" s="124"/>
      <c r="AB9" s="124"/>
      <c r="AC9" s="124"/>
      <c r="AD9" s="124"/>
    </row>
    <row r="10" spans="1:30">
      <c r="A10" s="82">
        <v>106</v>
      </c>
      <c r="B10" s="83" t="s">
        <v>69</v>
      </c>
      <c r="C10" s="268">
        <v>996419</v>
      </c>
      <c r="D10" s="124">
        <f t="shared" si="0"/>
        <v>12304.96313768107</v>
      </c>
      <c r="E10" s="125">
        <f t="shared" si="1"/>
        <v>0.8299472123594348</v>
      </c>
      <c r="F10" s="124">
        <f t="shared" si="2"/>
        <v>1512.741956752913</v>
      </c>
      <c r="G10" s="124">
        <f t="shared" si="3"/>
        <v>122497.30543198064</v>
      </c>
      <c r="H10" s="124">
        <f t="shared" si="4"/>
        <v>363.51581747644212</v>
      </c>
      <c r="I10" s="123">
        <f t="shared" si="5"/>
        <v>29436.420351789853</v>
      </c>
      <c r="J10" s="124">
        <f t="shared" si="6"/>
        <v>172.01960103537388</v>
      </c>
      <c r="K10" s="123">
        <f t="shared" si="7"/>
        <v>13929.631233041471</v>
      </c>
      <c r="L10" s="123">
        <f t="shared" si="8"/>
        <v>136426.93666502211</v>
      </c>
      <c r="M10" s="123">
        <f t="shared" si="9"/>
        <v>1132845.936665022</v>
      </c>
      <c r="N10" s="70">
        <f t="shared" si="10"/>
        <v>13989.724695469356</v>
      </c>
      <c r="O10" s="23">
        <f t="shared" si="11"/>
        <v>0.94358129177368955</v>
      </c>
      <c r="P10" s="286">
        <v>51362.53269329769</v>
      </c>
      <c r="Q10" s="320">
        <v>80977</v>
      </c>
      <c r="R10" s="125">
        <f t="shared" si="12"/>
        <v>2.5920445082603518E-2</v>
      </c>
      <c r="S10" s="23">
        <f t="shared" si="13"/>
        <v>3.2082232950568695E-2</v>
      </c>
      <c r="T10" s="23"/>
      <c r="U10" s="268">
        <v>960977</v>
      </c>
      <c r="V10" s="125">
        <f t="shared" si="14"/>
        <v>3.6881215679459553E-2</v>
      </c>
      <c r="W10" s="262">
        <v>1086028.5125937092</v>
      </c>
      <c r="X10" s="266">
        <v>11994.071466906304</v>
      </c>
      <c r="Y10" s="266">
        <v>13554.85468970319</v>
      </c>
      <c r="Z10" s="141"/>
      <c r="AA10" s="124"/>
      <c r="AB10" s="124"/>
      <c r="AC10" s="124"/>
      <c r="AD10" s="124"/>
    </row>
    <row r="11" spans="1:30">
      <c r="A11" s="82">
        <v>111</v>
      </c>
      <c r="B11" s="83" t="s">
        <v>70</v>
      </c>
      <c r="C11" s="268">
        <v>71752</v>
      </c>
      <c r="D11" s="124">
        <f t="shared" si="0"/>
        <v>15804.405286343612</v>
      </c>
      <c r="E11" s="125">
        <f t="shared" si="1"/>
        <v>1.0659781718672847</v>
      </c>
      <c r="F11" s="124">
        <f t="shared" si="2"/>
        <v>-586.9233324446119</v>
      </c>
      <c r="G11" s="124">
        <f t="shared" si="3"/>
        <v>-2664.6319292985381</v>
      </c>
      <c r="H11" s="124">
        <f t="shared" si="4"/>
        <v>0</v>
      </c>
      <c r="I11" s="123">
        <f t="shared" si="5"/>
        <v>0</v>
      </c>
      <c r="J11" s="124">
        <f t="shared" si="6"/>
        <v>-191.49621644106824</v>
      </c>
      <c r="K11" s="123">
        <f t="shared" si="7"/>
        <v>-869.39282264244991</v>
      </c>
      <c r="L11" s="123">
        <f t="shared" si="8"/>
        <v>-3534.0247519409882</v>
      </c>
      <c r="M11" s="123">
        <f t="shared" si="9"/>
        <v>68217.97524805901</v>
      </c>
      <c r="N11" s="70">
        <f t="shared" si="10"/>
        <v>15025.98573745793</v>
      </c>
      <c r="O11" s="23">
        <f t="shared" si="11"/>
        <v>1.0134751999026315</v>
      </c>
      <c r="P11" s="286">
        <v>-2927.2631243528454</v>
      </c>
      <c r="Q11" s="320">
        <v>4540</v>
      </c>
      <c r="R11" s="125">
        <f t="shared" si="12"/>
        <v>8.9817551002428747E-2</v>
      </c>
      <c r="S11" s="23">
        <f t="shared" si="13"/>
        <v>5.5892604920415187E-2</v>
      </c>
      <c r="T11" s="23"/>
      <c r="U11" s="268">
        <v>65505</v>
      </c>
      <c r="V11" s="125">
        <f t="shared" si="14"/>
        <v>9.5366765895733147E-2</v>
      </c>
      <c r="W11" s="262">
        <v>64279.622056083201</v>
      </c>
      <c r="X11" s="266">
        <v>14501.88177994244</v>
      </c>
      <c r="Y11" s="266">
        <v>14230.600410910605</v>
      </c>
      <c r="Z11" s="141"/>
      <c r="AA11" s="124"/>
      <c r="AB11" s="124"/>
      <c r="AC11" s="124"/>
      <c r="AD11" s="124"/>
    </row>
    <row r="12" spans="1:30">
      <c r="A12" s="82">
        <v>118</v>
      </c>
      <c r="B12" s="83" t="s">
        <v>71</v>
      </c>
      <c r="C12" s="268">
        <v>16185</v>
      </c>
      <c r="D12" s="124">
        <f t="shared" si="0"/>
        <v>11568.977841315225</v>
      </c>
      <c r="E12" s="125">
        <f t="shared" si="1"/>
        <v>0.78030635295808926</v>
      </c>
      <c r="F12" s="124">
        <f t="shared" si="2"/>
        <v>1954.33313457242</v>
      </c>
      <c r="G12" s="124">
        <f t="shared" si="3"/>
        <v>2734.1120552668158</v>
      </c>
      <c r="H12" s="124">
        <f t="shared" si="4"/>
        <v>621.11067120448786</v>
      </c>
      <c r="I12" s="123">
        <f t="shared" si="5"/>
        <v>868.93382901507846</v>
      </c>
      <c r="J12" s="124">
        <f t="shared" si="6"/>
        <v>429.61445476341964</v>
      </c>
      <c r="K12" s="123">
        <f t="shared" si="7"/>
        <v>601.03062221402411</v>
      </c>
      <c r="L12" s="123">
        <f t="shared" si="8"/>
        <v>3335.1426774808397</v>
      </c>
      <c r="M12" s="123">
        <f t="shared" si="9"/>
        <v>19520.142677480839</v>
      </c>
      <c r="N12" s="70">
        <f t="shared" si="10"/>
        <v>13952.925430651065</v>
      </c>
      <c r="O12" s="23">
        <f t="shared" si="11"/>
        <v>0.94109924880362228</v>
      </c>
      <c r="P12" s="286">
        <v>1443.4592919955483</v>
      </c>
      <c r="Q12" s="320">
        <v>1399</v>
      </c>
      <c r="R12" s="125">
        <f t="shared" si="12"/>
        <v>-1.5016381110920487E-2</v>
      </c>
      <c r="S12" s="23">
        <f t="shared" si="13"/>
        <v>3.0312664238770073E-2</v>
      </c>
      <c r="T12" s="23"/>
      <c r="U12" s="268">
        <v>16420</v>
      </c>
      <c r="V12" s="125">
        <f t="shared" si="14"/>
        <v>-1.4311814859926919E-2</v>
      </c>
      <c r="W12" s="262">
        <v>18932.301260668308</v>
      </c>
      <c r="X12" s="266">
        <v>11745.350500715307</v>
      </c>
      <c r="Y12" s="266">
        <v>13542.418641393639</v>
      </c>
      <c r="Z12" s="141"/>
      <c r="AA12" s="124"/>
      <c r="AB12" s="124"/>
      <c r="AC12" s="124"/>
      <c r="AD12" s="124"/>
    </row>
    <row r="13" spans="1:30">
      <c r="A13" s="82">
        <v>119</v>
      </c>
      <c r="B13" s="83" t="s">
        <v>72</v>
      </c>
      <c r="C13" s="268">
        <v>42625</v>
      </c>
      <c r="D13" s="124">
        <f t="shared" si="0"/>
        <v>11949.81777403981</v>
      </c>
      <c r="E13" s="125">
        <f t="shared" si="1"/>
        <v>0.80599330845590889</v>
      </c>
      <c r="F13" s="124">
        <f t="shared" si="2"/>
        <v>1725.8291749376694</v>
      </c>
      <c r="G13" s="124">
        <f t="shared" si="3"/>
        <v>6156.032667002667</v>
      </c>
      <c r="H13" s="124">
        <f t="shared" si="4"/>
        <v>487.81669475088336</v>
      </c>
      <c r="I13" s="123">
        <f t="shared" si="5"/>
        <v>1740.042150176401</v>
      </c>
      <c r="J13" s="124">
        <f t="shared" si="6"/>
        <v>296.32047830981514</v>
      </c>
      <c r="K13" s="123">
        <f t="shared" si="7"/>
        <v>1056.9751461311107</v>
      </c>
      <c r="L13" s="123">
        <f t="shared" si="8"/>
        <v>7213.0078131337777</v>
      </c>
      <c r="M13" s="123">
        <f t="shared" si="9"/>
        <v>49838.00781313378</v>
      </c>
      <c r="N13" s="70">
        <f t="shared" si="10"/>
        <v>13971.967427287294</v>
      </c>
      <c r="O13" s="23">
        <f t="shared" si="11"/>
        <v>0.94238359657851323</v>
      </c>
      <c r="P13" s="286">
        <v>1399.5494957456167</v>
      </c>
      <c r="Q13" s="320">
        <v>3567</v>
      </c>
      <c r="R13" s="125">
        <f t="shared" si="12"/>
        <v>6.0404453761470196E-2</v>
      </c>
      <c r="S13" s="23">
        <f t="shared" si="13"/>
        <v>3.353604857521475E-2</v>
      </c>
      <c r="T13" s="23"/>
      <c r="U13" s="268">
        <v>40535</v>
      </c>
      <c r="V13" s="125">
        <f t="shared" si="14"/>
        <v>5.1560379918588875E-2</v>
      </c>
      <c r="W13" s="262">
        <v>48626.428565539267</v>
      </c>
      <c r="X13" s="266">
        <v>11269.113149847095</v>
      </c>
      <c r="Y13" s="266">
        <v>13518.606773850226</v>
      </c>
      <c r="Z13" s="141"/>
      <c r="AA13" s="124"/>
      <c r="AB13" s="124"/>
      <c r="AC13" s="124"/>
      <c r="AD13" s="124"/>
    </row>
    <row r="14" spans="1:30">
      <c r="A14" s="82">
        <v>121</v>
      </c>
      <c r="B14" s="83" t="s">
        <v>73</v>
      </c>
      <c r="C14" s="268">
        <v>9321</v>
      </c>
      <c r="D14" s="124">
        <f t="shared" si="0"/>
        <v>13667.155425219942</v>
      </c>
      <c r="E14" s="125">
        <f t="shared" si="1"/>
        <v>0.9218245856673134</v>
      </c>
      <c r="F14" s="124">
        <f t="shared" si="2"/>
        <v>695.42658422958993</v>
      </c>
      <c r="G14" s="124">
        <f t="shared" si="3"/>
        <v>474.28093044458035</v>
      </c>
      <c r="H14" s="124">
        <f t="shared" si="4"/>
        <v>0</v>
      </c>
      <c r="I14" s="123">
        <f t="shared" si="5"/>
        <v>0</v>
      </c>
      <c r="J14" s="124">
        <f t="shared" si="6"/>
        <v>-191.49621644106824</v>
      </c>
      <c r="K14" s="123">
        <f t="shared" si="7"/>
        <v>-130.60041961280854</v>
      </c>
      <c r="L14" s="123">
        <f t="shared" si="8"/>
        <v>343.68051083177181</v>
      </c>
      <c r="M14" s="123">
        <f t="shared" si="9"/>
        <v>9664.6805108317712</v>
      </c>
      <c r="N14" s="70">
        <f t="shared" si="10"/>
        <v>14171.085793008462</v>
      </c>
      <c r="O14" s="23">
        <f t="shared" si="11"/>
        <v>0.95581376542264307</v>
      </c>
      <c r="P14" s="286">
        <v>22.023313618784812</v>
      </c>
      <c r="Q14" s="320">
        <v>682</v>
      </c>
      <c r="R14" s="125">
        <f t="shared" si="12"/>
        <v>1.5071177087244904E-2</v>
      </c>
      <c r="S14" s="23">
        <f t="shared" si="13"/>
        <v>2.5735123950836932E-2</v>
      </c>
      <c r="T14" s="23"/>
      <c r="U14" s="268">
        <v>9223</v>
      </c>
      <c r="V14" s="125">
        <f t="shared" si="14"/>
        <v>1.0625609888322672E-2</v>
      </c>
      <c r="W14" s="262">
        <v>9463.6456737695353</v>
      </c>
      <c r="X14" s="266">
        <v>13464.233576642337</v>
      </c>
      <c r="Y14" s="266">
        <v>13815.541129590563</v>
      </c>
      <c r="Z14" s="141"/>
      <c r="AA14" s="124"/>
      <c r="AB14" s="124"/>
      <c r="AC14" s="124"/>
      <c r="AD14" s="124"/>
    </row>
    <row r="15" spans="1:30">
      <c r="A15" s="82">
        <v>122</v>
      </c>
      <c r="B15" s="83" t="s">
        <v>74</v>
      </c>
      <c r="C15" s="268">
        <v>65728</v>
      </c>
      <c r="D15" s="124">
        <f t="shared" si="0"/>
        <v>12315.533071013679</v>
      </c>
      <c r="E15" s="125">
        <f t="shared" si="1"/>
        <v>0.83066013499122715</v>
      </c>
      <c r="F15" s="124">
        <f t="shared" si="2"/>
        <v>1506.399996753348</v>
      </c>
      <c r="G15" s="124">
        <f t="shared" si="3"/>
        <v>8039.6567826726186</v>
      </c>
      <c r="H15" s="124">
        <f t="shared" si="4"/>
        <v>359.8163408100292</v>
      </c>
      <c r="I15" s="123">
        <f t="shared" si="5"/>
        <v>1920.3398109031259</v>
      </c>
      <c r="J15" s="124">
        <f t="shared" si="6"/>
        <v>168.32012436896096</v>
      </c>
      <c r="K15" s="123">
        <f t="shared" si="7"/>
        <v>898.32450375714473</v>
      </c>
      <c r="L15" s="123">
        <f t="shared" si="8"/>
        <v>8937.9812864297637</v>
      </c>
      <c r="M15" s="123">
        <f t="shared" si="9"/>
        <v>74665.981286429771</v>
      </c>
      <c r="N15" s="70">
        <f t="shared" si="10"/>
        <v>13990.25319213599</v>
      </c>
      <c r="O15" s="23">
        <f t="shared" si="11"/>
        <v>0.94361693790527934</v>
      </c>
      <c r="P15" s="286">
        <v>2678.1982783275462</v>
      </c>
      <c r="Q15" s="320">
        <v>5337</v>
      </c>
      <c r="R15" s="125">
        <f t="shared" si="12"/>
        <v>3.0261643371320191E-2</v>
      </c>
      <c r="S15" s="23">
        <f t="shared" si="13"/>
        <v>3.2274598435488119E-2</v>
      </c>
      <c r="T15" s="23"/>
      <c r="U15" s="268">
        <v>64156</v>
      </c>
      <c r="V15" s="125">
        <f t="shared" si="14"/>
        <v>2.4502774487187479E-2</v>
      </c>
      <c r="W15" s="262">
        <v>72738.09604149271</v>
      </c>
      <c r="X15" s="266">
        <v>11953.791689957145</v>
      </c>
      <c r="Y15" s="266">
        <v>13552.840700855731</v>
      </c>
      <c r="Z15" s="141"/>
      <c r="AA15" s="124"/>
      <c r="AB15" s="124"/>
      <c r="AC15" s="124"/>
      <c r="AD15" s="124"/>
    </row>
    <row r="16" spans="1:30">
      <c r="A16" s="82">
        <v>123</v>
      </c>
      <c r="B16" s="83" t="s">
        <v>75</v>
      </c>
      <c r="C16" s="268">
        <v>78744</v>
      </c>
      <c r="D16" s="124">
        <f t="shared" si="0"/>
        <v>13453.613531522296</v>
      </c>
      <c r="E16" s="125">
        <f t="shared" si="1"/>
        <v>0.9074215762951362</v>
      </c>
      <c r="F16" s="124">
        <f t="shared" si="2"/>
        <v>823.55172044817732</v>
      </c>
      <c r="G16" s="124">
        <f t="shared" si="3"/>
        <v>4820.2482197831823</v>
      </c>
      <c r="H16" s="124">
        <f t="shared" si="4"/>
        <v>0</v>
      </c>
      <c r="I16" s="123">
        <f t="shared" si="5"/>
        <v>0</v>
      </c>
      <c r="J16" s="124">
        <f t="shared" si="6"/>
        <v>-191.49621644106824</v>
      </c>
      <c r="K16" s="123">
        <f t="shared" si="7"/>
        <v>-1120.8273548295724</v>
      </c>
      <c r="L16" s="123">
        <f t="shared" si="8"/>
        <v>3699.4208649536099</v>
      </c>
      <c r="M16" s="123">
        <f t="shared" si="9"/>
        <v>82443.420864953616</v>
      </c>
      <c r="N16" s="70">
        <f t="shared" si="10"/>
        <v>14085.669035529407</v>
      </c>
      <c r="O16" s="23">
        <f t="shared" si="11"/>
        <v>0.95005256167377239</v>
      </c>
      <c r="P16" s="286">
        <v>2075.3305139125096</v>
      </c>
      <c r="Q16" s="320">
        <v>5853</v>
      </c>
      <c r="R16" s="125">
        <f t="shared" si="12"/>
        <v>2.9016783320632619E-2</v>
      </c>
      <c r="S16" s="23">
        <f t="shared" si="13"/>
        <v>3.1196128368266622E-2</v>
      </c>
      <c r="T16" s="23"/>
      <c r="U16" s="268">
        <v>75373</v>
      </c>
      <c r="V16" s="125">
        <f t="shared" si="14"/>
        <v>4.4724238122404572E-2</v>
      </c>
      <c r="W16" s="262">
        <v>78747.271984352366</v>
      </c>
      <c r="X16" s="266">
        <v>13074.241110147441</v>
      </c>
      <c r="Y16" s="266">
        <v>13659.544142992605</v>
      </c>
      <c r="Z16" s="141"/>
      <c r="AA16" s="124"/>
      <c r="AB16" s="124"/>
      <c r="AC16" s="124"/>
      <c r="AD16" s="124"/>
    </row>
    <row r="17" spans="1:30">
      <c r="A17" s="82">
        <v>124</v>
      </c>
      <c r="B17" s="83" t="s">
        <v>76</v>
      </c>
      <c r="C17" s="268">
        <v>207493</v>
      </c>
      <c r="D17" s="124">
        <f t="shared" si="0"/>
        <v>13124.161922833649</v>
      </c>
      <c r="E17" s="125">
        <f t="shared" si="1"/>
        <v>0.88520066907427941</v>
      </c>
      <c r="F17" s="124">
        <f t="shared" si="2"/>
        <v>1021.2226856613655</v>
      </c>
      <c r="G17" s="124">
        <f t="shared" si="3"/>
        <v>16145.530660306189</v>
      </c>
      <c r="H17" s="124">
        <f t="shared" si="4"/>
        <v>76.79624267303943</v>
      </c>
      <c r="I17" s="123">
        <f t="shared" si="5"/>
        <v>1214.1485966607536</v>
      </c>
      <c r="J17" s="124">
        <f t="shared" si="6"/>
        <v>-114.69997376802881</v>
      </c>
      <c r="K17" s="123">
        <f t="shared" si="7"/>
        <v>-1813.4065852725355</v>
      </c>
      <c r="L17" s="123">
        <f t="shared" si="8"/>
        <v>14332.124075033653</v>
      </c>
      <c r="M17" s="123">
        <f t="shared" si="9"/>
        <v>221825.12407503364</v>
      </c>
      <c r="N17" s="70">
        <f t="shared" si="10"/>
        <v>14030.684634726986</v>
      </c>
      <c r="O17" s="23">
        <f t="shared" si="11"/>
        <v>0.94634396460943171</v>
      </c>
      <c r="P17" s="286">
        <v>11831.793090929812</v>
      </c>
      <c r="Q17" s="320">
        <v>15810</v>
      </c>
      <c r="R17" s="125">
        <f t="shared" si="12"/>
        <v>-5.2911680115751349E-2</v>
      </c>
      <c r="S17" s="23">
        <f t="shared" si="13"/>
        <v>4.1427118780902397E-3</v>
      </c>
      <c r="T17" s="23"/>
      <c r="U17" s="268">
        <v>217838</v>
      </c>
      <c r="V17" s="125">
        <f t="shared" si="14"/>
        <v>-4.7489418742368179E-2</v>
      </c>
      <c r="W17" s="262">
        <v>219652.40582723662</v>
      </c>
      <c r="X17" s="266">
        <v>13857.379134860052</v>
      </c>
      <c r="Y17" s="266">
        <v>13972.799352877648</v>
      </c>
      <c r="Z17" s="141"/>
      <c r="AA17" s="124"/>
      <c r="AB17" s="124"/>
      <c r="AC17" s="124"/>
      <c r="AD17" s="124"/>
    </row>
    <row r="18" spans="1:30">
      <c r="A18" s="82">
        <v>125</v>
      </c>
      <c r="B18" s="83" t="s">
        <v>77</v>
      </c>
      <c r="C18" s="268">
        <v>137239</v>
      </c>
      <c r="D18" s="124">
        <f t="shared" si="0"/>
        <v>12023.742772034344</v>
      </c>
      <c r="E18" s="125">
        <f t="shared" si="1"/>
        <v>0.8109794140884693</v>
      </c>
      <c r="F18" s="124">
        <f t="shared" si="2"/>
        <v>1681.4741761409489</v>
      </c>
      <c r="G18" s="124">
        <f t="shared" si="3"/>
        <v>19192.346246472789</v>
      </c>
      <c r="H18" s="124">
        <f t="shared" si="4"/>
        <v>461.94294545279632</v>
      </c>
      <c r="I18" s="123">
        <f t="shared" si="5"/>
        <v>5272.6167793982167</v>
      </c>
      <c r="J18" s="124">
        <f t="shared" si="6"/>
        <v>270.44672901172805</v>
      </c>
      <c r="K18" s="123">
        <f t="shared" si="7"/>
        <v>3086.8789649398641</v>
      </c>
      <c r="L18" s="123">
        <f t="shared" si="8"/>
        <v>22279.225211412653</v>
      </c>
      <c r="M18" s="123">
        <f t="shared" si="9"/>
        <v>159518.22521141265</v>
      </c>
      <c r="N18" s="70">
        <f t="shared" si="10"/>
        <v>13975.66367718702</v>
      </c>
      <c r="O18" s="23">
        <f t="shared" si="11"/>
        <v>0.94263290186014115</v>
      </c>
      <c r="P18" s="286">
        <v>5136.1790985255029</v>
      </c>
      <c r="Q18" s="320">
        <v>11414</v>
      </c>
      <c r="R18" s="125">
        <f t="shared" si="12"/>
        <v>6.0688730183638531E-2</v>
      </c>
      <c r="S18" s="23">
        <f t="shared" si="13"/>
        <v>3.35545886252459E-2</v>
      </c>
      <c r="T18" s="23"/>
      <c r="U18" s="268">
        <v>129296</v>
      </c>
      <c r="V18" s="125">
        <f t="shared" si="14"/>
        <v>6.1432681598812031E-2</v>
      </c>
      <c r="W18" s="262">
        <v>154231.2536331779</v>
      </c>
      <c r="X18" s="266">
        <v>11335.788181658776</v>
      </c>
      <c r="Y18" s="266">
        <v>13521.940525440812</v>
      </c>
      <c r="Z18" s="141"/>
      <c r="AA18" s="124"/>
      <c r="AB18" s="124"/>
      <c r="AC18" s="124"/>
      <c r="AD18" s="124"/>
    </row>
    <row r="19" spans="1:30">
      <c r="A19" s="82">
        <v>127</v>
      </c>
      <c r="B19" s="83" t="s">
        <v>78</v>
      </c>
      <c r="C19" s="268">
        <v>45785</v>
      </c>
      <c r="D19" s="124">
        <f t="shared" si="0"/>
        <v>11951.187679457062</v>
      </c>
      <c r="E19" s="125">
        <f t="shared" si="1"/>
        <v>0.80608570606568009</v>
      </c>
      <c r="F19" s="124">
        <f t="shared" si="2"/>
        <v>1725.0072316873182</v>
      </c>
      <c r="G19" s="124">
        <f t="shared" si="3"/>
        <v>6608.502704594116</v>
      </c>
      <c r="H19" s="124">
        <f t="shared" si="4"/>
        <v>487.33722785484514</v>
      </c>
      <c r="I19" s="123">
        <f t="shared" si="5"/>
        <v>1866.9889199119118</v>
      </c>
      <c r="J19" s="124">
        <f t="shared" si="6"/>
        <v>295.84101141377687</v>
      </c>
      <c r="K19" s="123">
        <f t="shared" si="7"/>
        <v>1133.3669147261792</v>
      </c>
      <c r="L19" s="123">
        <f t="shared" si="8"/>
        <v>7741.869619320295</v>
      </c>
      <c r="M19" s="123">
        <f t="shared" si="9"/>
        <v>53526.869619320292</v>
      </c>
      <c r="N19" s="70">
        <f t="shared" si="10"/>
        <v>13972.035922558156</v>
      </c>
      <c r="O19" s="23">
        <f t="shared" si="11"/>
        <v>0.94238821645900173</v>
      </c>
      <c r="P19" s="286">
        <v>4275.8294836561417</v>
      </c>
      <c r="Q19" s="320">
        <v>3831</v>
      </c>
      <c r="R19" s="125">
        <f t="shared" si="12"/>
        <v>6.0900670907313381E-2</v>
      </c>
      <c r="S19" s="23">
        <f t="shared" si="13"/>
        <v>3.3556328424041708E-2</v>
      </c>
      <c r="T19" s="23"/>
      <c r="U19" s="268">
        <v>42616</v>
      </c>
      <c r="V19" s="125">
        <f t="shared" si="14"/>
        <v>7.4361742068706591E-2</v>
      </c>
      <c r="W19" s="262">
        <v>51140.136673181834</v>
      </c>
      <c r="X19" s="266">
        <v>11265.133491937615</v>
      </c>
      <c r="Y19" s="266">
        <v>13518.407790954754</v>
      </c>
      <c r="Z19" s="141"/>
      <c r="AA19" s="124"/>
      <c r="AB19" s="124"/>
      <c r="AC19" s="124"/>
      <c r="AD19" s="124"/>
    </row>
    <row r="20" spans="1:30">
      <c r="A20" s="82">
        <v>128</v>
      </c>
      <c r="B20" s="83" t="s">
        <v>79</v>
      </c>
      <c r="C20" s="268">
        <v>95036</v>
      </c>
      <c r="D20" s="124">
        <f t="shared" si="0"/>
        <v>11586.930017069008</v>
      </c>
      <c r="E20" s="125">
        <f t="shared" si="1"/>
        <v>0.78151719431177147</v>
      </c>
      <c r="F20" s="124">
        <f t="shared" si="2"/>
        <v>1943.5618291201506</v>
      </c>
      <c r="G20" s="124">
        <f t="shared" si="3"/>
        <v>15941.094122443475</v>
      </c>
      <c r="H20" s="124">
        <f t="shared" si="4"/>
        <v>614.82740969066401</v>
      </c>
      <c r="I20" s="123">
        <f t="shared" si="5"/>
        <v>5042.814414282826</v>
      </c>
      <c r="J20" s="124">
        <f t="shared" si="6"/>
        <v>423.3311932495958</v>
      </c>
      <c r="K20" s="123">
        <f t="shared" si="7"/>
        <v>3472.1624470331844</v>
      </c>
      <c r="L20" s="123">
        <f t="shared" si="8"/>
        <v>19413.25656947666</v>
      </c>
      <c r="M20" s="123">
        <f t="shared" si="9"/>
        <v>114449.25656947665</v>
      </c>
      <c r="N20" s="70">
        <f t="shared" si="10"/>
        <v>13953.823039438752</v>
      </c>
      <c r="O20" s="23">
        <f t="shared" si="11"/>
        <v>0.94115979087130619</v>
      </c>
      <c r="P20" s="286">
        <v>6605.4475789474509</v>
      </c>
      <c r="Q20" s="320">
        <v>8202</v>
      </c>
      <c r="R20" s="125">
        <f t="shared" si="12"/>
        <v>1.1524968004026857E-2</v>
      </c>
      <c r="S20" s="23">
        <f t="shared" si="13"/>
        <v>3.1485034618209104E-2</v>
      </c>
      <c r="T20" s="23"/>
      <c r="U20" s="268">
        <v>93621</v>
      </c>
      <c r="V20" s="125">
        <f t="shared" si="14"/>
        <v>1.5114130376731717E-2</v>
      </c>
      <c r="W20" s="262">
        <v>110563.50007399289</v>
      </c>
      <c r="X20" s="266">
        <v>11454.912516823688</v>
      </c>
      <c r="Y20" s="266">
        <v>13527.896742199056</v>
      </c>
      <c r="Z20" s="141"/>
      <c r="AA20" s="124"/>
      <c r="AB20" s="124"/>
      <c r="AC20" s="124"/>
      <c r="AD20" s="124"/>
    </row>
    <row r="21" spans="1:30">
      <c r="A21" s="82">
        <v>135</v>
      </c>
      <c r="B21" s="83" t="s">
        <v>80</v>
      </c>
      <c r="C21" s="268">
        <v>95334</v>
      </c>
      <c r="D21" s="124">
        <f t="shared" si="0"/>
        <v>12770.797052913596</v>
      </c>
      <c r="E21" s="125">
        <f t="shared" si="1"/>
        <v>0.86136685620914211</v>
      </c>
      <c r="F21" s="124">
        <f t="shared" si="2"/>
        <v>1233.2416076133973</v>
      </c>
      <c r="G21" s="124">
        <f t="shared" si="3"/>
        <v>9206.1486008340107</v>
      </c>
      <c r="H21" s="124">
        <f t="shared" si="4"/>
        <v>200.47394714505799</v>
      </c>
      <c r="I21" s="123">
        <f t="shared" si="5"/>
        <v>1496.5380154378579</v>
      </c>
      <c r="J21" s="124">
        <f t="shared" si="6"/>
        <v>8.9777307039897494</v>
      </c>
      <c r="K21" s="123">
        <f t="shared" si="7"/>
        <v>67.018759705283472</v>
      </c>
      <c r="L21" s="123">
        <f t="shared" si="8"/>
        <v>9273.1673605392934</v>
      </c>
      <c r="M21" s="123">
        <f t="shared" si="9"/>
        <v>104607.16736053929</v>
      </c>
      <c r="N21" s="70">
        <f t="shared" si="10"/>
        <v>14013.016391230984</v>
      </c>
      <c r="O21" s="23">
        <f t="shared" si="11"/>
        <v>0.94515227396617496</v>
      </c>
      <c r="P21" s="286">
        <v>3451.5096960305718</v>
      </c>
      <c r="Q21" s="320">
        <v>7465</v>
      </c>
      <c r="R21" s="125">
        <f t="shared" si="12"/>
        <v>3.392891721699734E-2</v>
      </c>
      <c r="S21" s="23">
        <f t="shared" si="13"/>
        <v>3.2438515715285506E-2</v>
      </c>
      <c r="T21" s="23"/>
      <c r="U21" s="268">
        <v>91378</v>
      </c>
      <c r="V21" s="125">
        <f t="shared" si="14"/>
        <v>4.3292696272625796E-2</v>
      </c>
      <c r="W21" s="262">
        <v>100411.10795881554</v>
      </c>
      <c r="X21" s="266">
        <v>12351.716680183834</v>
      </c>
      <c r="Y21" s="266">
        <v>13572.736950367065</v>
      </c>
      <c r="Z21" s="141"/>
      <c r="AA21" s="124"/>
      <c r="AB21" s="124"/>
      <c r="AC21" s="124"/>
      <c r="AD21" s="124"/>
    </row>
    <row r="22" spans="1:30">
      <c r="A22" s="82">
        <v>136</v>
      </c>
      <c r="B22" s="83" t="s">
        <v>81</v>
      </c>
      <c r="C22" s="268">
        <v>218876</v>
      </c>
      <c r="D22" s="124">
        <f t="shared" si="0"/>
        <v>13609.152521295779</v>
      </c>
      <c r="E22" s="125">
        <f t="shared" si="1"/>
        <v>0.91791239609941488</v>
      </c>
      <c r="F22" s="124">
        <f t="shared" si="2"/>
        <v>730.22832658408799</v>
      </c>
      <c r="G22" s="124">
        <f t="shared" si="3"/>
        <v>11744.262176451888</v>
      </c>
      <c r="H22" s="124">
        <f t="shared" si="4"/>
        <v>0</v>
      </c>
      <c r="I22" s="123">
        <f t="shared" si="5"/>
        <v>0</v>
      </c>
      <c r="J22" s="124">
        <f t="shared" si="6"/>
        <v>-191.49621644106824</v>
      </c>
      <c r="K22" s="123">
        <f t="shared" si="7"/>
        <v>-3079.8336490217007</v>
      </c>
      <c r="L22" s="123">
        <f t="shared" si="8"/>
        <v>8664.4285274301874</v>
      </c>
      <c r="M22" s="123">
        <f t="shared" si="9"/>
        <v>227540.42852743019</v>
      </c>
      <c r="N22" s="70">
        <f t="shared" si="10"/>
        <v>14147.884631438799</v>
      </c>
      <c r="O22" s="23">
        <f t="shared" si="11"/>
        <v>0.95424888959548382</v>
      </c>
      <c r="P22" s="286">
        <v>-2473.560992769917</v>
      </c>
      <c r="Q22" s="320">
        <v>16083</v>
      </c>
      <c r="R22" s="125">
        <f t="shared" si="12"/>
        <v>6.2490764717944194E-2</v>
      </c>
      <c r="S22" s="23">
        <f t="shared" si="13"/>
        <v>4.0623271776689132E-2</v>
      </c>
      <c r="T22" s="23"/>
      <c r="U22" s="268">
        <v>201699</v>
      </c>
      <c r="V22" s="125">
        <f t="shared" si="14"/>
        <v>8.5161552610573177E-2</v>
      </c>
      <c r="W22" s="262">
        <v>214089.71462928742</v>
      </c>
      <c r="X22" s="266">
        <v>12808.725471518384</v>
      </c>
      <c r="Y22" s="266">
        <v>13595.587389933791</v>
      </c>
      <c r="Z22" s="141"/>
      <c r="AA22" s="124"/>
      <c r="AB22" s="124"/>
      <c r="AC22" s="124"/>
      <c r="AD22" s="124"/>
    </row>
    <row r="23" spans="1:30">
      <c r="A23" s="82">
        <v>137</v>
      </c>
      <c r="B23" s="83" t="s">
        <v>82</v>
      </c>
      <c r="C23" s="268">
        <v>67612</v>
      </c>
      <c r="D23" s="124">
        <f t="shared" si="0"/>
        <v>12358.252604642661</v>
      </c>
      <c r="E23" s="125">
        <f t="shared" si="1"/>
        <v>0.8335414892425127</v>
      </c>
      <c r="F23" s="124">
        <f t="shared" si="2"/>
        <v>1480.7682765759585</v>
      </c>
      <c r="G23" s="124">
        <f t="shared" si="3"/>
        <v>8101.2832411470681</v>
      </c>
      <c r="H23" s="124">
        <f t="shared" si="4"/>
        <v>344.86450403988533</v>
      </c>
      <c r="I23" s="123">
        <f t="shared" si="5"/>
        <v>1886.7537016022127</v>
      </c>
      <c r="J23" s="124">
        <f t="shared" si="6"/>
        <v>153.36828759881709</v>
      </c>
      <c r="K23" s="123">
        <f t="shared" si="7"/>
        <v>839.07790145312833</v>
      </c>
      <c r="L23" s="123">
        <f t="shared" si="8"/>
        <v>8940.3611426001971</v>
      </c>
      <c r="M23" s="123">
        <f t="shared" si="9"/>
        <v>76552.361142600203</v>
      </c>
      <c r="N23" s="70">
        <f t="shared" si="10"/>
        <v>13992.389168817439</v>
      </c>
      <c r="O23" s="23">
        <f t="shared" si="11"/>
        <v>0.9437610056178436</v>
      </c>
      <c r="P23" s="286">
        <v>3388.0097115851668</v>
      </c>
      <c r="Q23" s="320">
        <v>5471</v>
      </c>
      <c r="R23" s="125">
        <f t="shared" si="12"/>
        <v>3.298464020569352E-2</v>
      </c>
      <c r="S23" s="23">
        <f t="shared" si="13"/>
        <v>3.2394705892514711E-2</v>
      </c>
      <c r="T23" s="23"/>
      <c r="U23" s="268">
        <v>63826</v>
      </c>
      <c r="V23" s="125">
        <f t="shared" si="14"/>
        <v>5.9317519506157365E-2</v>
      </c>
      <c r="W23" s="262">
        <v>72307.03120576925</v>
      </c>
      <c r="X23" s="266">
        <v>11963.636363636364</v>
      </c>
      <c r="Y23" s="266">
        <v>13553.332934539692</v>
      </c>
      <c r="Z23" s="141"/>
      <c r="AA23" s="124"/>
      <c r="AB23" s="124"/>
      <c r="AC23" s="124"/>
      <c r="AD23" s="124"/>
    </row>
    <row r="24" spans="1:30">
      <c r="A24" s="82">
        <v>138</v>
      </c>
      <c r="B24" s="83" t="s">
        <v>83</v>
      </c>
      <c r="C24" s="268">
        <v>70448</v>
      </c>
      <c r="D24" s="124">
        <f t="shared" si="0"/>
        <v>12533.001245330013</v>
      </c>
      <c r="E24" s="125">
        <f t="shared" si="1"/>
        <v>0.84532796479544969</v>
      </c>
      <c r="F24" s="124">
        <f t="shared" si="2"/>
        <v>1375.9190921635472</v>
      </c>
      <c r="G24" s="124">
        <f t="shared" si="3"/>
        <v>7734.0412170512991</v>
      </c>
      <c r="H24" s="124">
        <f t="shared" si="4"/>
        <v>283.70247979931207</v>
      </c>
      <c r="I24" s="123">
        <f t="shared" si="5"/>
        <v>1594.6916389519333</v>
      </c>
      <c r="J24" s="124">
        <f t="shared" si="6"/>
        <v>92.206263358243831</v>
      </c>
      <c r="K24" s="123">
        <f t="shared" si="7"/>
        <v>518.29140633668851</v>
      </c>
      <c r="L24" s="123">
        <f t="shared" si="8"/>
        <v>8252.332623387987</v>
      </c>
      <c r="M24" s="123">
        <f t="shared" si="9"/>
        <v>78700.332623387992</v>
      </c>
      <c r="N24" s="70">
        <f t="shared" si="10"/>
        <v>14001.126600851805</v>
      </c>
      <c r="O24" s="23">
        <f t="shared" si="11"/>
        <v>0.94435032939549035</v>
      </c>
      <c r="P24" s="286">
        <v>2905.2926592615941</v>
      </c>
      <c r="Q24" s="320">
        <v>5621</v>
      </c>
      <c r="R24" s="125">
        <f t="shared" si="12"/>
        <v>4.9105051069485775E-2</v>
      </c>
      <c r="S24" s="23">
        <f t="shared" si="13"/>
        <v>3.3105167805530231E-2</v>
      </c>
      <c r="T24" s="23"/>
      <c r="U24" s="268">
        <v>66386</v>
      </c>
      <c r="V24" s="125">
        <f t="shared" si="14"/>
        <v>6.1187599795137528E-2</v>
      </c>
      <c r="W24" s="262">
        <v>75311.074753600697</v>
      </c>
      <c r="X24" s="266">
        <v>11946.373942774879</v>
      </c>
      <c r="Y24" s="266">
        <v>13552.469813496617</v>
      </c>
      <c r="Z24" s="141"/>
      <c r="AA24" s="124"/>
      <c r="AB24" s="124"/>
      <c r="AC24" s="124"/>
      <c r="AD24" s="124"/>
    </row>
    <row r="25" spans="1:30" ht="24" customHeight="1">
      <c r="A25" s="82">
        <v>211</v>
      </c>
      <c r="B25" s="83" t="s">
        <v>84</v>
      </c>
      <c r="C25" s="268">
        <v>257202</v>
      </c>
      <c r="D25" s="124">
        <f t="shared" si="0"/>
        <v>14709.02436234702</v>
      </c>
      <c r="E25" s="125">
        <f t="shared" si="1"/>
        <v>0.99209673604577131</v>
      </c>
      <c r="F25" s="124">
        <f t="shared" si="2"/>
        <v>70.30522195334342</v>
      </c>
      <c r="G25" s="124">
        <f t="shared" si="3"/>
        <v>1229.3571110761632</v>
      </c>
      <c r="H25" s="124">
        <f t="shared" si="4"/>
        <v>0</v>
      </c>
      <c r="I25" s="123">
        <f t="shared" si="5"/>
        <v>0</v>
      </c>
      <c r="J25" s="124">
        <f t="shared" si="6"/>
        <v>-191.49621644106824</v>
      </c>
      <c r="K25" s="123">
        <f t="shared" si="7"/>
        <v>-3348.502840688519</v>
      </c>
      <c r="L25" s="123">
        <f t="shared" si="8"/>
        <v>-2119.1457296123558</v>
      </c>
      <c r="M25" s="123">
        <f t="shared" si="9"/>
        <v>255082.85427038764</v>
      </c>
      <c r="N25" s="70">
        <f t="shared" si="10"/>
        <v>14587.833367859295</v>
      </c>
      <c r="O25" s="23">
        <f t="shared" si="11"/>
        <v>0.98392262557402632</v>
      </c>
      <c r="P25" s="286">
        <v>-2588.1162538400531</v>
      </c>
      <c r="Q25" s="320">
        <v>17486</v>
      </c>
      <c r="R25" s="125">
        <f t="shared" si="12"/>
        <v>3.0878019376546727E-2</v>
      </c>
      <c r="S25" s="23">
        <f t="shared" si="13"/>
        <v>3.1873895403046248E-2</v>
      </c>
      <c r="T25" s="23"/>
      <c r="U25" s="268">
        <v>245246</v>
      </c>
      <c r="V25" s="125">
        <f t="shared" si="14"/>
        <v>4.875104996615643E-2</v>
      </c>
      <c r="W25" s="262">
        <v>242990.6222492712</v>
      </c>
      <c r="X25" s="266">
        <v>14268.443099837095</v>
      </c>
      <c r="Y25" s="266">
        <v>14137.224938868465</v>
      </c>
      <c r="Z25" s="141"/>
      <c r="AA25" s="124"/>
      <c r="AB25" s="124"/>
      <c r="AC25" s="124"/>
      <c r="AD25" s="124"/>
    </row>
    <row r="26" spans="1:30">
      <c r="A26" s="82">
        <v>213</v>
      </c>
      <c r="B26" s="83" t="s">
        <v>85</v>
      </c>
      <c r="C26" s="268">
        <v>478576</v>
      </c>
      <c r="D26" s="124">
        <f t="shared" si="0"/>
        <v>15497.927461139896</v>
      </c>
      <c r="E26" s="125">
        <f t="shared" si="1"/>
        <v>1.0453068042384874</v>
      </c>
      <c r="F26" s="124">
        <f t="shared" si="2"/>
        <v>-403.03663732238238</v>
      </c>
      <c r="G26" s="124">
        <f t="shared" si="3"/>
        <v>-12445.771360515168</v>
      </c>
      <c r="H26" s="124">
        <f t="shared" si="4"/>
        <v>0</v>
      </c>
      <c r="I26" s="123">
        <f t="shared" si="5"/>
        <v>0</v>
      </c>
      <c r="J26" s="124">
        <f t="shared" si="6"/>
        <v>-191.49621644106824</v>
      </c>
      <c r="K26" s="123">
        <f t="shared" si="7"/>
        <v>-5913.4031637001872</v>
      </c>
      <c r="L26" s="123">
        <f t="shared" si="8"/>
        <v>-18359.174524215356</v>
      </c>
      <c r="M26" s="123">
        <f t="shared" si="9"/>
        <v>460216.82547578466</v>
      </c>
      <c r="N26" s="70">
        <f t="shared" si="10"/>
        <v>14903.394607376445</v>
      </c>
      <c r="O26" s="23">
        <f t="shared" si="11"/>
        <v>1.0052066528511128</v>
      </c>
      <c r="P26" s="286">
        <v>-8039.6557885497568</v>
      </c>
      <c r="Q26" s="320">
        <v>30880</v>
      </c>
      <c r="R26" s="125">
        <f t="shared" si="12"/>
        <v>3.2123747585568282E-2</v>
      </c>
      <c r="S26" s="23">
        <f t="shared" si="13"/>
        <v>3.2371572845864595E-2</v>
      </c>
      <c r="T26" s="23"/>
      <c r="U26" s="268">
        <v>460948</v>
      </c>
      <c r="V26" s="125">
        <f t="shared" si="14"/>
        <v>3.8242925449291462E-2</v>
      </c>
      <c r="W26" s="262">
        <v>443158.66466186452</v>
      </c>
      <c r="X26" s="266">
        <v>15015.571046973744</v>
      </c>
      <c r="Y26" s="266">
        <v>14436.076117723125</v>
      </c>
      <c r="Z26" s="141"/>
      <c r="AA26" s="124"/>
      <c r="AB26" s="124"/>
      <c r="AC26" s="124"/>
      <c r="AD26" s="124"/>
    </row>
    <row r="27" spans="1:30">
      <c r="A27" s="82">
        <v>214</v>
      </c>
      <c r="B27" s="83" t="s">
        <v>86</v>
      </c>
      <c r="C27" s="268">
        <v>272495</v>
      </c>
      <c r="D27" s="124">
        <f t="shared" si="0"/>
        <v>13567.765385381399</v>
      </c>
      <c r="E27" s="125">
        <f t="shared" si="1"/>
        <v>0.91512090963209713</v>
      </c>
      <c r="F27" s="124">
        <f t="shared" si="2"/>
        <v>755.06060813271574</v>
      </c>
      <c r="G27" s="124">
        <f t="shared" si="3"/>
        <v>15164.637253737463</v>
      </c>
      <c r="H27" s="124">
        <f t="shared" si="4"/>
        <v>0</v>
      </c>
      <c r="I27" s="123">
        <f t="shared" si="5"/>
        <v>0</v>
      </c>
      <c r="J27" s="124">
        <f t="shared" si="6"/>
        <v>-191.49621644106824</v>
      </c>
      <c r="K27" s="123">
        <f t="shared" si="7"/>
        <v>-3846.0100110024146</v>
      </c>
      <c r="L27" s="123">
        <f t="shared" si="8"/>
        <v>11318.627242735049</v>
      </c>
      <c r="M27" s="123">
        <f t="shared" si="9"/>
        <v>283813.62724273506</v>
      </c>
      <c r="N27" s="70">
        <f t="shared" si="10"/>
        <v>14131.329777073048</v>
      </c>
      <c r="O27" s="23">
        <f t="shared" si="11"/>
        <v>0.95313229500855667</v>
      </c>
      <c r="P27" s="286">
        <v>4577.7639230170398</v>
      </c>
      <c r="Q27" s="320">
        <v>20084</v>
      </c>
      <c r="R27" s="125">
        <f t="shared" si="12"/>
        <v>2.0948226799992402E-3</v>
      </c>
      <c r="S27" s="23">
        <f t="shared" si="13"/>
        <v>2.0636216681469154E-2</v>
      </c>
      <c r="T27" s="23"/>
      <c r="U27" s="268">
        <v>261148</v>
      </c>
      <c r="V27" s="125">
        <f t="shared" si="14"/>
        <v>4.3450457212002393E-2</v>
      </c>
      <c r="W27" s="262">
        <v>267054.10241703183</v>
      </c>
      <c r="X27" s="266">
        <v>13539.402737453338</v>
      </c>
      <c r="Y27" s="266">
        <v>13845.608793914964</v>
      </c>
      <c r="Z27" s="141"/>
      <c r="AA27" s="124"/>
      <c r="AB27" s="124"/>
      <c r="AC27" s="124"/>
      <c r="AD27" s="124"/>
    </row>
    <row r="28" spans="1:30">
      <c r="A28" s="82">
        <v>215</v>
      </c>
      <c r="B28" s="83" t="s">
        <v>87</v>
      </c>
      <c r="C28" s="268">
        <v>282048</v>
      </c>
      <c r="D28" s="124">
        <f t="shared" si="0"/>
        <v>17924.880838894183</v>
      </c>
      <c r="E28" s="125">
        <f t="shared" si="1"/>
        <v>1.2090003616962368</v>
      </c>
      <c r="F28" s="124">
        <f t="shared" si="2"/>
        <v>-1859.2086639749548</v>
      </c>
      <c r="G28" s="124">
        <f t="shared" si="3"/>
        <v>-29254.648327645911</v>
      </c>
      <c r="H28" s="124">
        <f t="shared" si="4"/>
        <v>0</v>
      </c>
      <c r="I28" s="123">
        <f t="shared" si="5"/>
        <v>0</v>
      </c>
      <c r="J28" s="124">
        <f t="shared" si="6"/>
        <v>-191.49621644106824</v>
      </c>
      <c r="K28" s="123">
        <f t="shared" si="7"/>
        <v>-3013.1929657002088</v>
      </c>
      <c r="L28" s="123">
        <f t="shared" si="8"/>
        <v>-32267.841293346119</v>
      </c>
      <c r="M28" s="123">
        <f t="shared" si="9"/>
        <v>249780.15870665389</v>
      </c>
      <c r="N28" s="70">
        <f t="shared" si="10"/>
        <v>15874.175958478163</v>
      </c>
      <c r="O28" s="23">
        <f t="shared" si="11"/>
        <v>1.0706840758342127</v>
      </c>
      <c r="P28" s="286">
        <v>-16632.156665570903</v>
      </c>
      <c r="Q28" s="320">
        <v>15735</v>
      </c>
      <c r="R28" s="125">
        <f t="shared" si="12"/>
        <v>5.5098611155937012E-2</v>
      </c>
      <c r="S28" s="23">
        <f t="shared" si="13"/>
        <v>4.2613075291254798E-2</v>
      </c>
      <c r="T28" s="23"/>
      <c r="U28" s="268">
        <v>267455</v>
      </c>
      <c r="V28" s="125">
        <f t="shared" si="14"/>
        <v>5.4562449757903198E-2</v>
      </c>
      <c r="W28" s="262">
        <v>239693.09232431211</v>
      </c>
      <c r="X28" s="266">
        <v>16988.820428126786</v>
      </c>
      <c r="Y28" s="266">
        <v>15225.375870184344</v>
      </c>
      <c r="Z28" s="141"/>
      <c r="AA28" s="124"/>
      <c r="AB28" s="124"/>
      <c r="AC28" s="124"/>
      <c r="AD28" s="124"/>
    </row>
    <row r="29" spans="1:30">
      <c r="A29" s="82">
        <v>216</v>
      </c>
      <c r="B29" s="83" t="s">
        <v>88</v>
      </c>
      <c r="C29" s="268">
        <v>296989</v>
      </c>
      <c r="D29" s="124">
        <f t="shared" si="0"/>
        <v>15398.403069425001</v>
      </c>
      <c r="E29" s="125">
        <f t="shared" si="1"/>
        <v>1.0385940664154376</v>
      </c>
      <c r="F29" s="124">
        <f t="shared" si="2"/>
        <v>-343.32200229344562</v>
      </c>
      <c r="G29" s="124">
        <f t="shared" si="3"/>
        <v>-6621.6514582336849</v>
      </c>
      <c r="H29" s="124">
        <f t="shared" si="4"/>
        <v>0</v>
      </c>
      <c r="I29" s="123">
        <f t="shared" si="5"/>
        <v>0</v>
      </c>
      <c r="J29" s="124">
        <f t="shared" si="6"/>
        <v>-191.49621644106824</v>
      </c>
      <c r="K29" s="123">
        <f t="shared" si="7"/>
        <v>-3693.3875264988828</v>
      </c>
      <c r="L29" s="123">
        <f t="shared" si="8"/>
        <v>-10315.038984732568</v>
      </c>
      <c r="M29" s="123">
        <f t="shared" si="9"/>
        <v>286673.96101526741</v>
      </c>
      <c r="N29" s="70">
        <f t="shared" si="10"/>
        <v>14863.584850690488</v>
      </c>
      <c r="O29" s="23">
        <f t="shared" si="11"/>
        <v>1.0025215577218929</v>
      </c>
      <c r="P29" s="286">
        <v>-7281.5417355491973</v>
      </c>
      <c r="Q29" s="320">
        <v>19287</v>
      </c>
      <c r="R29" s="125">
        <f t="shared" si="12"/>
        <v>2.7100908199700027E-2</v>
      </c>
      <c r="S29" s="23">
        <f t="shared" si="13"/>
        <v>3.0283855798364706E-2</v>
      </c>
      <c r="T29" s="23"/>
      <c r="U29" s="268">
        <v>282886</v>
      </c>
      <c r="V29" s="125">
        <f t="shared" si="14"/>
        <v>4.9854004793450368E-2</v>
      </c>
      <c r="W29" s="262">
        <v>272217.19623117865</v>
      </c>
      <c r="X29" s="266">
        <v>14992.103450103345</v>
      </c>
      <c r="Y29" s="266">
        <v>14426.689078974967</v>
      </c>
      <c r="Z29" s="141"/>
      <c r="AA29" s="124"/>
      <c r="AB29" s="124"/>
      <c r="AC29" s="124"/>
      <c r="AD29" s="124"/>
    </row>
    <row r="30" spans="1:30">
      <c r="A30" s="82">
        <v>217</v>
      </c>
      <c r="B30" s="83" t="s">
        <v>89</v>
      </c>
      <c r="C30" s="268">
        <v>499659</v>
      </c>
      <c r="D30" s="124">
        <f t="shared" si="0"/>
        <v>18384.68614320406</v>
      </c>
      <c r="E30" s="125">
        <f t="shared" si="1"/>
        <v>1.2400133867878327</v>
      </c>
      <c r="F30" s="124">
        <f t="shared" si="2"/>
        <v>-2135.0918465608811</v>
      </c>
      <c r="G30" s="124">
        <f t="shared" si="3"/>
        <v>-58027.526205831622</v>
      </c>
      <c r="H30" s="124">
        <f t="shared" si="4"/>
        <v>0</v>
      </c>
      <c r="I30" s="123">
        <f t="shared" si="5"/>
        <v>0</v>
      </c>
      <c r="J30" s="124">
        <f t="shared" si="6"/>
        <v>-191.49621644106824</v>
      </c>
      <c r="K30" s="123">
        <f t="shared" si="7"/>
        <v>-5204.4841704353521</v>
      </c>
      <c r="L30" s="123">
        <f t="shared" si="8"/>
        <v>-63232.010376266975</v>
      </c>
      <c r="M30" s="123">
        <f t="shared" si="9"/>
        <v>436426.98962373304</v>
      </c>
      <c r="N30" s="70">
        <f t="shared" si="10"/>
        <v>16058.098080202113</v>
      </c>
      <c r="O30" s="23">
        <f t="shared" si="11"/>
        <v>1.083089285870851</v>
      </c>
      <c r="P30" s="286">
        <v>-29183.073038251423</v>
      </c>
      <c r="Q30" s="320">
        <v>27178</v>
      </c>
      <c r="R30" s="125">
        <f t="shared" si="12"/>
        <v>1.9897611920571583E-2</v>
      </c>
      <c r="S30" s="23">
        <f t="shared" si="13"/>
        <v>2.6716049610716278E-2</v>
      </c>
      <c r="T30" s="23"/>
      <c r="U30" s="268">
        <v>486486</v>
      </c>
      <c r="V30" s="125">
        <f t="shared" si="14"/>
        <v>2.7077860411193744E-2</v>
      </c>
      <c r="W30" s="262">
        <v>422099.12969882076</v>
      </c>
      <c r="X30" s="266">
        <v>18026.011560693642</v>
      </c>
      <c r="Y30" s="266">
        <v>15640.252323211085</v>
      </c>
      <c r="Z30" s="141"/>
      <c r="AA30" s="124"/>
      <c r="AB30" s="124"/>
      <c r="AC30" s="124"/>
      <c r="AD30" s="124"/>
    </row>
    <row r="31" spans="1:30">
      <c r="A31" s="82">
        <v>219</v>
      </c>
      <c r="B31" s="83" t="s">
        <v>90</v>
      </c>
      <c r="C31" s="268">
        <v>3030904</v>
      </c>
      <c r="D31" s="124">
        <f t="shared" si="0"/>
        <v>24159.484751382977</v>
      </c>
      <c r="E31" s="125">
        <f t="shared" si="1"/>
        <v>1.6295129694496022</v>
      </c>
      <c r="F31" s="124">
        <f t="shared" si="2"/>
        <v>-5599.9710114682312</v>
      </c>
      <c r="G31" s="124">
        <f t="shared" si="3"/>
        <v>-702538.76327273552</v>
      </c>
      <c r="H31" s="124">
        <f t="shared" si="4"/>
        <v>0</v>
      </c>
      <c r="I31" s="123">
        <f t="shared" si="5"/>
        <v>0</v>
      </c>
      <c r="J31" s="124">
        <f t="shared" si="6"/>
        <v>-191.49621644106824</v>
      </c>
      <c r="K31" s="123">
        <f t="shared" si="7"/>
        <v>-24023.966337397778</v>
      </c>
      <c r="L31" s="123">
        <f t="shared" si="8"/>
        <v>-726562.72961013333</v>
      </c>
      <c r="M31" s="123">
        <f t="shared" si="9"/>
        <v>2304341.2703898665</v>
      </c>
      <c r="N31" s="70">
        <f t="shared" si="10"/>
        <v>18368.017523473674</v>
      </c>
      <c r="O31" s="23">
        <f t="shared" si="11"/>
        <v>1.2388891189355584</v>
      </c>
      <c r="P31" s="286">
        <v>-365058.13991245866</v>
      </c>
      <c r="Q31" s="320">
        <v>125454</v>
      </c>
      <c r="R31" s="125">
        <f t="shared" si="12"/>
        <v>3.0663723620191843E-2</v>
      </c>
      <c r="S31" s="23">
        <f t="shared" si="13"/>
        <v>3.1555854818751089E-2</v>
      </c>
      <c r="T31" s="23"/>
      <c r="U31" s="268">
        <v>2906835</v>
      </c>
      <c r="V31" s="125">
        <f t="shared" si="14"/>
        <v>4.2681817165404985E-2</v>
      </c>
      <c r="W31" s="262">
        <v>2208102.5534493616</v>
      </c>
      <c r="X31" s="266">
        <v>23440.705438358815</v>
      </c>
      <c r="Y31" s="266">
        <v>17806.129874277158</v>
      </c>
      <c r="Z31" s="141"/>
      <c r="AA31" s="124"/>
      <c r="AB31" s="124"/>
      <c r="AC31" s="124"/>
      <c r="AD31" s="124"/>
    </row>
    <row r="32" spans="1:30">
      <c r="A32" s="82">
        <v>220</v>
      </c>
      <c r="B32" s="83" t="s">
        <v>91</v>
      </c>
      <c r="C32" s="268">
        <v>1373094</v>
      </c>
      <c r="D32" s="124">
        <f t="shared" si="0"/>
        <v>22537.0777664708</v>
      </c>
      <c r="E32" s="125">
        <f t="shared" si="1"/>
        <v>1.5200845916987613</v>
      </c>
      <c r="F32" s="124">
        <f t="shared" si="2"/>
        <v>-4626.526820520925</v>
      </c>
      <c r="G32" s="124">
        <f t="shared" si="3"/>
        <v>-281875.77306705783</v>
      </c>
      <c r="H32" s="124">
        <f t="shared" si="4"/>
        <v>0</v>
      </c>
      <c r="I32" s="123">
        <f t="shared" si="5"/>
        <v>0</v>
      </c>
      <c r="J32" s="124">
        <f t="shared" si="6"/>
        <v>-191.49621644106824</v>
      </c>
      <c r="K32" s="123">
        <f t="shared" si="7"/>
        <v>-11667.098482888523</v>
      </c>
      <c r="L32" s="123">
        <f t="shared" si="8"/>
        <v>-293542.87154994637</v>
      </c>
      <c r="M32" s="123">
        <f t="shared" si="9"/>
        <v>1079551.1284500537</v>
      </c>
      <c r="N32" s="70">
        <f t="shared" si="10"/>
        <v>17719.054729508807</v>
      </c>
      <c r="O32" s="23">
        <f t="shared" si="11"/>
        <v>1.1951177678352223</v>
      </c>
      <c r="P32" s="286">
        <v>-141901.04447452011</v>
      </c>
      <c r="Q32" s="320">
        <v>60926</v>
      </c>
      <c r="R32" s="125">
        <f t="shared" si="12"/>
        <v>2.7427642454695055E-2</v>
      </c>
      <c r="S32" s="23">
        <f t="shared" si="13"/>
        <v>2.9936652890605812E-2</v>
      </c>
      <c r="T32" s="23"/>
      <c r="U32" s="268">
        <v>1333258</v>
      </c>
      <c r="V32" s="125">
        <f t="shared" si="14"/>
        <v>2.9878688145880242E-2</v>
      </c>
      <c r="W32" s="262">
        <v>1045677.7729888849</v>
      </c>
      <c r="X32" s="266">
        <v>21935.440351425608</v>
      </c>
      <c r="Y32" s="266">
        <v>17204.023839503872</v>
      </c>
      <c r="Z32" s="141"/>
      <c r="AA32" s="124"/>
      <c r="AB32" s="124"/>
      <c r="AC32" s="124"/>
      <c r="AD32" s="124"/>
    </row>
    <row r="33" spans="1:30">
      <c r="A33" s="82">
        <v>221</v>
      </c>
      <c r="B33" s="83" t="s">
        <v>92</v>
      </c>
      <c r="C33" s="268">
        <v>191326</v>
      </c>
      <c r="D33" s="124">
        <f t="shared" si="0"/>
        <v>11673.33740085418</v>
      </c>
      <c r="E33" s="125">
        <f t="shared" si="1"/>
        <v>0.78734521398947122</v>
      </c>
      <c r="F33" s="124">
        <f t="shared" si="2"/>
        <v>1891.7173988490474</v>
      </c>
      <c r="G33" s="124">
        <f t="shared" si="3"/>
        <v>31005.248167135887</v>
      </c>
      <c r="H33" s="124">
        <f t="shared" si="4"/>
        <v>584.58482536585382</v>
      </c>
      <c r="I33" s="123">
        <f t="shared" si="5"/>
        <v>9581.3452877463442</v>
      </c>
      <c r="J33" s="124">
        <f t="shared" si="6"/>
        <v>393.0886089247856</v>
      </c>
      <c r="K33" s="123">
        <f t="shared" si="7"/>
        <v>6442.7223002772362</v>
      </c>
      <c r="L33" s="123">
        <f t="shared" si="8"/>
        <v>37447.970467413121</v>
      </c>
      <c r="M33" s="123">
        <f t="shared" si="9"/>
        <v>228773.97046741314</v>
      </c>
      <c r="N33" s="70">
        <f t="shared" si="10"/>
        <v>13958.143408628013</v>
      </c>
      <c r="O33" s="23">
        <f t="shared" si="11"/>
        <v>0.94145119185519144</v>
      </c>
      <c r="P33" s="286">
        <v>14256.970082778436</v>
      </c>
      <c r="Q33" s="320">
        <v>16390</v>
      </c>
      <c r="R33" s="125">
        <f t="shared" si="12"/>
        <v>6.0121254587167418E-2</v>
      </c>
      <c r="S33" s="23">
        <f t="shared" si="13"/>
        <v>3.3498861318092189E-2</v>
      </c>
      <c r="T33" s="23"/>
      <c r="U33" s="268">
        <v>177965</v>
      </c>
      <c r="V33" s="125">
        <f t="shared" si="14"/>
        <v>7.5076559997752368E-2</v>
      </c>
      <c r="W33" s="262">
        <v>218279.40234257595</v>
      </c>
      <c r="X33" s="266">
        <v>11011.322856082168</v>
      </c>
      <c r="Y33" s="266">
        <v>13505.717259161982</v>
      </c>
      <c r="Z33" s="141"/>
      <c r="AA33" s="124"/>
      <c r="AB33" s="124"/>
      <c r="AC33" s="124"/>
      <c r="AD33" s="124"/>
    </row>
    <row r="34" spans="1:30">
      <c r="A34" s="82">
        <v>226</v>
      </c>
      <c r="B34" s="83" t="s">
        <v>93</v>
      </c>
      <c r="C34" s="268">
        <v>267057</v>
      </c>
      <c r="D34" s="124">
        <f t="shared" si="0"/>
        <v>14853.003337041157</v>
      </c>
      <c r="E34" s="125">
        <f t="shared" si="1"/>
        <v>1.0018078540189608</v>
      </c>
      <c r="F34" s="124">
        <f t="shared" si="2"/>
        <v>-16.082162863138727</v>
      </c>
      <c r="G34" s="124">
        <f t="shared" si="3"/>
        <v>-289.15728827923431</v>
      </c>
      <c r="H34" s="124">
        <f t="shared" si="4"/>
        <v>0</v>
      </c>
      <c r="I34" s="123">
        <f t="shared" si="5"/>
        <v>0</v>
      </c>
      <c r="J34" s="124">
        <f t="shared" si="6"/>
        <v>-191.49621644106824</v>
      </c>
      <c r="K34" s="123">
        <f t="shared" si="7"/>
        <v>-3443.101971610407</v>
      </c>
      <c r="L34" s="123">
        <f t="shared" si="8"/>
        <v>-3732.2592598896413</v>
      </c>
      <c r="M34" s="123">
        <f t="shared" si="9"/>
        <v>263324.74074011034</v>
      </c>
      <c r="N34" s="70">
        <f t="shared" si="10"/>
        <v>14645.424957736948</v>
      </c>
      <c r="O34" s="23">
        <f t="shared" si="11"/>
        <v>0.98780707276330204</v>
      </c>
      <c r="P34" s="286">
        <v>1681.7447189726477</v>
      </c>
      <c r="Q34" s="320">
        <v>17980</v>
      </c>
      <c r="R34" s="125">
        <f t="shared" si="12"/>
        <v>4.158467326245429E-2</v>
      </c>
      <c r="S34" s="23">
        <f t="shared" si="13"/>
        <v>3.6195020873094147E-2</v>
      </c>
      <c r="T34" s="23"/>
      <c r="U34" s="268">
        <v>251903</v>
      </c>
      <c r="V34" s="125">
        <f t="shared" si="14"/>
        <v>6.0158076720007302E-2</v>
      </c>
      <c r="W34" s="262">
        <v>249674.45960166253</v>
      </c>
      <c r="X34" s="266">
        <v>14260.005660911407</v>
      </c>
      <c r="Y34" s="266">
        <v>14133.849963298189</v>
      </c>
      <c r="Z34" s="141"/>
      <c r="AA34" s="124"/>
      <c r="AB34" s="124"/>
      <c r="AC34" s="124"/>
      <c r="AD34" s="124"/>
    </row>
    <row r="35" spans="1:30">
      <c r="A35" s="82">
        <v>227</v>
      </c>
      <c r="B35" s="83" t="s">
        <v>94</v>
      </c>
      <c r="C35" s="268">
        <v>174291</v>
      </c>
      <c r="D35" s="124">
        <f t="shared" si="0"/>
        <v>14943.925233644859</v>
      </c>
      <c r="E35" s="125">
        <f t="shared" si="1"/>
        <v>1.0079403693125333</v>
      </c>
      <c r="F35" s="124">
        <f t="shared" si="2"/>
        <v>-70.635300825360176</v>
      </c>
      <c r="G35" s="124">
        <f t="shared" si="3"/>
        <v>-823.8195135261758</v>
      </c>
      <c r="H35" s="124">
        <f t="shared" si="4"/>
        <v>0</v>
      </c>
      <c r="I35" s="123">
        <f t="shared" si="5"/>
        <v>0</v>
      </c>
      <c r="J35" s="124">
        <f t="shared" si="6"/>
        <v>-191.49621644106824</v>
      </c>
      <c r="K35" s="123">
        <f t="shared" si="7"/>
        <v>-2233.4203723521787</v>
      </c>
      <c r="L35" s="123">
        <f t="shared" si="8"/>
        <v>-3057.2398858783545</v>
      </c>
      <c r="M35" s="123">
        <f t="shared" si="9"/>
        <v>171233.76011412166</v>
      </c>
      <c r="N35" s="70">
        <f t="shared" si="10"/>
        <v>14681.793716378432</v>
      </c>
      <c r="O35" s="23">
        <f t="shared" si="11"/>
        <v>0.9902600788807312</v>
      </c>
      <c r="P35" s="286">
        <v>-2702.4463038165713</v>
      </c>
      <c r="Q35" s="320">
        <v>11663</v>
      </c>
      <c r="R35" s="125">
        <f t="shared" si="12"/>
        <v>5.2581551314934714E-2</v>
      </c>
      <c r="S35" s="23">
        <f t="shared" si="13"/>
        <v>4.0611827780667638E-2</v>
      </c>
      <c r="T35" s="23"/>
      <c r="U35" s="268">
        <v>164051</v>
      </c>
      <c r="V35" s="125">
        <f t="shared" si="14"/>
        <v>6.2419613412902086E-2</v>
      </c>
      <c r="W35" s="262">
        <v>163027.29016117807</v>
      </c>
      <c r="X35" s="266">
        <v>14197.403721332756</v>
      </c>
      <c r="Y35" s="266">
        <v>14108.809187466732</v>
      </c>
      <c r="Z35" s="141"/>
      <c r="AA35" s="124"/>
      <c r="AB35" s="124"/>
      <c r="AC35" s="124"/>
      <c r="AD35" s="124"/>
    </row>
    <row r="36" spans="1:30">
      <c r="A36" s="82">
        <v>228</v>
      </c>
      <c r="B36" s="83" t="s">
        <v>95</v>
      </c>
      <c r="C36" s="268">
        <v>259014</v>
      </c>
      <c r="D36" s="124">
        <f t="shared" si="0"/>
        <v>14491.104397448808</v>
      </c>
      <c r="E36" s="125">
        <f t="shared" si="1"/>
        <v>0.97739843379479674</v>
      </c>
      <c r="F36" s="124">
        <f t="shared" si="2"/>
        <v>201.05720089227069</v>
      </c>
      <c r="G36" s="124">
        <f t="shared" si="3"/>
        <v>3593.6964087484462</v>
      </c>
      <c r="H36" s="124">
        <f t="shared" si="4"/>
        <v>0</v>
      </c>
      <c r="I36" s="123">
        <f t="shared" si="5"/>
        <v>0</v>
      </c>
      <c r="J36" s="124">
        <f t="shared" si="6"/>
        <v>-191.49621644106824</v>
      </c>
      <c r="K36" s="123">
        <f t="shared" si="7"/>
        <v>-3422.803372667654</v>
      </c>
      <c r="L36" s="123">
        <f t="shared" si="8"/>
        <v>170.89303608079217</v>
      </c>
      <c r="M36" s="123">
        <f t="shared" si="9"/>
        <v>259184.89303608079</v>
      </c>
      <c r="N36" s="70">
        <f t="shared" si="10"/>
        <v>14500.665381900009</v>
      </c>
      <c r="O36" s="23">
        <f t="shared" si="11"/>
        <v>0.97804330467363643</v>
      </c>
      <c r="P36" s="286">
        <v>276.39641306548401</v>
      </c>
      <c r="Q36" s="320">
        <v>17874</v>
      </c>
      <c r="R36" s="125">
        <f t="shared" si="12"/>
        <v>2.8824369483589619E-2</v>
      </c>
      <c r="S36" s="23">
        <f t="shared" si="13"/>
        <v>3.1056388892548324E-2</v>
      </c>
      <c r="T36" s="23"/>
      <c r="U36" s="268">
        <v>249729</v>
      </c>
      <c r="V36" s="125">
        <f t="shared" si="14"/>
        <v>3.7180303448938648E-2</v>
      </c>
      <c r="W36" s="262">
        <v>249352.79970209324</v>
      </c>
      <c r="X36" s="266">
        <v>14085.109983079527</v>
      </c>
      <c r="Y36" s="266">
        <v>14063.89169216544</v>
      </c>
      <c r="Z36" s="141"/>
      <c r="AA36" s="124"/>
      <c r="AB36" s="124"/>
      <c r="AC36" s="124"/>
      <c r="AD36" s="124"/>
    </row>
    <row r="37" spans="1:30">
      <c r="A37" s="82">
        <v>229</v>
      </c>
      <c r="B37" s="83" t="s">
        <v>96</v>
      </c>
      <c r="C37" s="268">
        <v>143072</v>
      </c>
      <c r="D37" s="124">
        <f t="shared" si="0"/>
        <v>13071.904979442668</v>
      </c>
      <c r="E37" s="125">
        <f t="shared" si="1"/>
        <v>0.88167603401373562</v>
      </c>
      <c r="F37" s="124">
        <f t="shared" si="2"/>
        <v>1052.5768516959542</v>
      </c>
      <c r="G37" s="124">
        <f t="shared" si="3"/>
        <v>11520.453641812219</v>
      </c>
      <c r="H37" s="124">
        <f t="shared" si="4"/>
        <v>95.086172859882836</v>
      </c>
      <c r="I37" s="123">
        <f t="shared" si="5"/>
        <v>1040.7181619514176</v>
      </c>
      <c r="J37" s="124">
        <f t="shared" si="6"/>
        <v>-96.410043581185406</v>
      </c>
      <c r="K37" s="123">
        <f t="shared" si="7"/>
        <v>-1055.2079269960741</v>
      </c>
      <c r="L37" s="123">
        <f t="shared" si="8"/>
        <v>10465.245714816145</v>
      </c>
      <c r="M37" s="123">
        <f t="shared" si="9"/>
        <v>153537.24571481615</v>
      </c>
      <c r="N37" s="70">
        <f t="shared" si="10"/>
        <v>14028.071787557437</v>
      </c>
      <c r="O37" s="23">
        <f t="shared" si="11"/>
        <v>0.94616773285640465</v>
      </c>
      <c r="P37" s="286">
        <v>5245.8140821238558</v>
      </c>
      <c r="Q37" s="320">
        <v>10945</v>
      </c>
      <c r="R37" s="125">
        <f t="shared" si="12"/>
        <v>1.825476710463686E-2</v>
      </c>
      <c r="S37" s="23">
        <f t="shared" si="13"/>
        <v>3.1701245400979051E-2</v>
      </c>
      <c r="T37" s="23"/>
      <c r="U37" s="268">
        <v>140276</v>
      </c>
      <c r="V37" s="125">
        <f t="shared" si="14"/>
        <v>1.9932133793378767E-2</v>
      </c>
      <c r="W37" s="262">
        <v>148574.7362484425</v>
      </c>
      <c r="X37" s="266">
        <v>12837.558341722339</v>
      </c>
      <c r="Y37" s="266">
        <v>13597.029033443992</v>
      </c>
      <c r="Z37" s="141"/>
      <c r="AA37" s="124"/>
      <c r="AB37" s="124"/>
      <c r="AC37" s="124"/>
      <c r="AD37" s="124"/>
    </row>
    <row r="38" spans="1:30">
      <c r="A38" s="82">
        <v>230</v>
      </c>
      <c r="B38" s="83" t="s">
        <v>97</v>
      </c>
      <c r="C38" s="268">
        <v>600914</v>
      </c>
      <c r="D38" s="124">
        <f t="shared" si="0"/>
        <v>15539.539694853893</v>
      </c>
      <c r="E38" s="125">
        <f t="shared" si="1"/>
        <v>1.0481134731398531</v>
      </c>
      <c r="F38" s="124">
        <f t="shared" si="2"/>
        <v>-428.00397755078046</v>
      </c>
      <c r="G38" s="124">
        <f t="shared" si="3"/>
        <v>-16550.91381188868</v>
      </c>
      <c r="H38" s="124">
        <f t="shared" si="4"/>
        <v>0</v>
      </c>
      <c r="I38" s="123">
        <f t="shared" si="5"/>
        <v>0</v>
      </c>
      <c r="J38" s="124">
        <f t="shared" si="6"/>
        <v>-191.49621644106824</v>
      </c>
      <c r="K38" s="123">
        <f t="shared" si="7"/>
        <v>-7405.158689776109</v>
      </c>
      <c r="L38" s="123">
        <f t="shared" si="8"/>
        <v>-23956.072501664788</v>
      </c>
      <c r="M38" s="123">
        <f t="shared" si="9"/>
        <v>576957.92749833525</v>
      </c>
      <c r="N38" s="70">
        <f t="shared" si="10"/>
        <v>14920.039500862043</v>
      </c>
      <c r="O38" s="23">
        <f t="shared" si="11"/>
        <v>1.006329320411659</v>
      </c>
      <c r="P38" s="286">
        <v>-11786.00198650323</v>
      </c>
      <c r="Q38" s="320">
        <v>38670</v>
      </c>
      <c r="R38" s="125">
        <f t="shared" si="12"/>
        <v>2.1982600714358039E-2</v>
      </c>
      <c r="S38" s="23">
        <f t="shared" si="13"/>
        <v>2.81200163590095E-2</v>
      </c>
      <c r="T38" s="23"/>
      <c r="U38" s="268">
        <v>568769</v>
      </c>
      <c r="V38" s="125">
        <f t="shared" si="14"/>
        <v>5.6516793285147394E-2</v>
      </c>
      <c r="W38" s="262">
        <v>542834.48302631127</v>
      </c>
      <c r="X38" s="266">
        <v>15205.287921723788</v>
      </c>
      <c r="Y38" s="266">
        <v>14511.962867623142</v>
      </c>
      <c r="Z38" s="141"/>
      <c r="AA38" s="124"/>
      <c r="AB38" s="124"/>
      <c r="AC38" s="124"/>
      <c r="AD38" s="124"/>
    </row>
    <row r="39" spans="1:30">
      <c r="A39" s="82">
        <v>231</v>
      </c>
      <c r="B39" s="83" t="s">
        <v>98</v>
      </c>
      <c r="C39" s="268">
        <v>822795</v>
      </c>
      <c r="D39" s="124">
        <f t="shared" si="0"/>
        <v>15186.883975045221</v>
      </c>
      <c r="E39" s="125">
        <f t="shared" si="1"/>
        <v>1.0243274911500708</v>
      </c>
      <c r="F39" s="124">
        <f t="shared" si="2"/>
        <v>-216.41054566557722</v>
      </c>
      <c r="G39" s="124">
        <f t="shared" si="3"/>
        <v>-11724.690543069642</v>
      </c>
      <c r="H39" s="124">
        <f t="shared" si="4"/>
        <v>0</v>
      </c>
      <c r="I39" s="123">
        <f t="shared" si="5"/>
        <v>0</v>
      </c>
      <c r="J39" s="124">
        <f t="shared" si="6"/>
        <v>-191.49621644106824</v>
      </c>
      <c r="K39" s="123">
        <f t="shared" si="7"/>
        <v>-10374.882014344195</v>
      </c>
      <c r="L39" s="123">
        <f t="shared" si="8"/>
        <v>-22099.572557413838</v>
      </c>
      <c r="M39" s="123">
        <f t="shared" si="9"/>
        <v>800695.42744258617</v>
      </c>
      <c r="N39" s="70">
        <f t="shared" si="10"/>
        <v>14778.977212938576</v>
      </c>
      <c r="O39" s="23">
        <f t="shared" si="11"/>
        <v>0.99681492761574619</v>
      </c>
      <c r="P39" s="286">
        <v>-9967.6554958564811</v>
      </c>
      <c r="Q39" s="320">
        <v>54178</v>
      </c>
      <c r="R39" s="125">
        <f t="shared" si="12"/>
        <v>1.366903285012416E-2</v>
      </c>
      <c r="S39" s="23">
        <f t="shared" si="13"/>
        <v>2.4703598111674455E-2</v>
      </c>
      <c r="T39" s="23"/>
      <c r="U39" s="268">
        <v>798186</v>
      </c>
      <c r="V39" s="125">
        <f t="shared" si="14"/>
        <v>3.0831159654516615E-2</v>
      </c>
      <c r="W39" s="262">
        <v>768382.96600838797</v>
      </c>
      <c r="X39" s="266">
        <v>14982.093250244012</v>
      </c>
      <c r="Y39" s="266">
        <v>14422.684999031233</v>
      </c>
      <c r="Z39" s="141"/>
      <c r="AA39" s="124"/>
      <c r="AB39" s="124"/>
      <c r="AC39" s="124"/>
      <c r="AD39" s="124"/>
    </row>
    <row r="40" spans="1:30">
      <c r="A40" s="82">
        <v>233</v>
      </c>
      <c r="B40" s="83" t="s">
        <v>99</v>
      </c>
      <c r="C40" s="268">
        <v>372978</v>
      </c>
      <c r="D40" s="124">
        <f t="shared" si="0"/>
        <v>15841.070290932257</v>
      </c>
      <c r="E40" s="125">
        <f t="shared" si="1"/>
        <v>1.0684511592309207</v>
      </c>
      <c r="F40" s="124">
        <f t="shared" si="2"/>
        <v>-608.92233519779904</v>
      </c>
      <c r="G40" s="124">
        <f t="shared" si="3"/>
        <v>-14337.076382232179</v>
      </c>
      <c r="H40" s="124">
        <f t="shared" si="4"/>
        <v>0</v>
      </c>
      <c r="I40" s="123">
        <f t="shared" si="5"/>
        <v>0</v>
      </c>
      <c r="J40" s="124">
        <f t="shared" si="6"/>
        <v>-191.49621644106824</v>
      </c>
      <c r="K40" s="123">
        <f t="shared" si="7"/>
        <v>-4508.7784161049522</v>
      </c>
      <c r="L40" s="123">
        <f t="shared" si="8"/>
        <v>-18845.854798337132</v>
      </c>
      <c r="M40" s="123">
        <f t="shared" si="9"/>
        <v>354132.14520166285</v>
      </c>
      <c r="N40" s="70">
        <f t="shared" si="10"/>
        <v>15040.651739293389</v>
      </c>
      <c r="O40" s="23">
        <f t="shared" si="11"/>
        <v>1.014464394848086</v>
      </c>
      <c r="P40" s="286">
        <v>-9432.3692209003784</v>
      </c>
      <c r="Q40" s="320">
        <v>23545</v>
      </c>
      <c r="R40" s="125">
        <f t="shared" si="12"/>
        <v>1.2518812701947824E-3</v>
      </c>
      <c r="S40" s="23">
        <f t="shared" si="13"/>
        <v>1.9128046081924446E-2</v>
      </c>
      <c r="T40" s="23"/>
      <c r="U40" s="268">
        <v>367259</v>
      </c>
      <c r="V40" s="125">
        <f t="shared" si="14"/>
        <v>1.5572116680598706E-2</v>
      </c>
      <c r="W40" s="262">
        <v>342585.65463534632</v>
      </c>
      <c r="X40" s="266">
        <v>15821.263946926292</v>
      </c>
      <c r="Y40" s="266">
        <v>14758.353277704144</v>
      </c>
      <c r="Z40" s="141"/>
      <c r="AA40" s="124"/>
      <c r="AB40" s="124"/>
      <c r="AC40" s="124"/>
      <c r="AD40" s="124"/>
    </row>
    <row r="41" spans="1:30">
      <c r="A41" s="82">
        <v>234</v>
      </c>
      <c r="B41" s="83" t="s">
        <v>100</v>
      </c>
      <c r="C41" s="268">
        <v>110601</v>
      </c>
      <c r="D41" s="124">
        <f t="shared" si="0"/>
        <v>16497.762529832937</v>
      </c>
      <c r="E41" s="125">
        <f t="shared" si="1"/>
        <v>1.1127438472264419</v>
      </c>
      <c r="F41" s="124">
        <f t="shared" si="2"/>
        <v>-1002.9376785382068</v>
      </c>
      <c r="G41" s="124">
        <f t="shared" si="3"/>
        <v>-6723.6941969201389</v>
      </c>
      <c r="H41" s="124">
        <f t="shared" si="4"/>
        <v>0</v>
      </c>
      <c r="I41" s="123">
        <f t="shared" si="5"/>
        <v>0</v>
      </c>
      <c r="J41" s="124">
        <f t="shared" si="6"/>
        <v>-191.49621644106824</v>
      </c>
      <c r="K41" s="123">
        <f t="shared" si="7"/>
        <v>-1283.7906350209214</v>
      </c>
      <c r="L41" s="123">
        <f t="shared" si="8"/>
        <v>-8007.4848319410603</v>
      </c>
      <c r="M41" s="123">
        <f t="shared" si="9"/>
        <v>102593.51516805893</v>
      </c>
      <c r="N41" s="70">
        <f t="shared" si="10"/>
        <v>15303.328634853659</v>
      </c>
      <c r="O41" s="23">
        <f t="shared" si="11"/>
        <v>1.0321814700462943</v>
      </c>
      <c r="P41" s="286">
        <v>-3895.4429924364567</v>
      </c>
      <c r="Q41" s="320">
        <v>6704</v>
      </c>
      <c r="R41" s="125">
        <f t="shared" si="12"/>
        <v>1.1154682174530693E-2</v>
      </c>
      <c r="S41" s="23">
        <f t="shared" si="13"/>
        <v>2.321283924176808E-2</v>
      </c>
      <c r="T41" s="23"/>
      <c r="U41" s="268">
        <v>106803</v>
      </c>
      <c r="V41" s="125">
        <f t="shared" si="14"/>
        <v>3.5560798853964778E-2</v>
      </c>
      <c r="W41" s="262">
        <v>97902.983037219528</v>
      </c>
      <c r="X41" s="266">
        <v>16315.76535288726</v>
      </c>
      <c r="Y41" s="266">
        <v>14956.153840088531</v>
      </c>
      <c r="Z41" s="141"/>
      <c r="AA41" s="124"/>
      <c r="AB41" s="124"/>
      <c r="AC41" s="124"/>
      <c r="AD41" s="124"/>
    </row>
    <row r="42" spans="1:30">
      <c r="A42" s="82">
        <v>235</v>
      </c>
      <c r="B42" s="83" t="s">
        <v>101</v>
      </c>
      <c r="C42" s="268">
        <v>508983</v>
      </c>
      <c r="D42" s="124">
        <f t="shared" si="0"/>
        <v>13915.764435695539</v>
      </c>
      <c r="E42" s="125">
        <f t="shared" si="1"/>
        <v>0.93859280779874055</v>
      </c>
      <c r="F42" s="124">
        <f t="shared" si="2"/>
        <v>546.26117794423192</v>
      </c>
      <c r="G42" s="124">
        <f t="shared" si="3"/>
        <v>19980.048844488225</v>
      </c>
      <c r="H42" s="124">
        <f t="shared" si="4"/>
        <v>0</v>
      </c>
      <c r="I42" s="123">
        <f t="shared" si="5"/>
        <v>0</v>
      </c>
      <c r="J42" s="124">
        <f t="shared" si="6"/>
        <v>-191.49621644106824</v>
      </c>
      <c r="K42" s="123">
        <f t="shared" si="7"/>
        <v>-7004.1656125485124</v>
      </c>
      <c r="L42" s="123">
        <f t="shared" si="8"/>
        <v>12975.883231939712</v>
      </c>
      <c r="M42" s="123">
        <f t="shared" si="9"/>
        <v>521958.88323193969</v>
      </c>
      <c r="N42" s="70">
        <f t="shared" si="10"/>
        <v>14270.529397198701</v>
      </c>
      <c r="O42" s="23">
        <f t="shared" si="11"/>
        <v>0.96252105427521395</v>
      </c>
      <c r="P42" s="286">
        <v>2341.6456307643693</v>
      </c>
      <c r="Q42" s="320">
        <v>36576</v>
      </c>
      <c r="R42" s="125">
        <f t="shared" si="12"/>
        <v>4.3603546585248967E-2</v>
      </c>
      <c r="S42" s="23">
        <f t="shared" si="13"/>
        <v>3.6832393438982453E-2</v>
      </c>
      <c r="T42" s="23"/>
      <c r="U42" s="268">
        <v>468062</v>
      </c>
      <c r="V42" s="125">
        <f t="shared" si="14"/>
        <v>8.7426452051223985E-2</v>
      </c>
      <c r="W42" s="262">
        <v>483129.31392796821</v>
      </c>
      <c r="X42" s="266">
        <v>13334.339923651074</v>
      </c>
      <c r="Y42" s="266">
        <v>13763.583668394058</v>
      </c>
      <c r="Z42" s="141"/>
      <c r="AA42" s="124"/>
      <c r="AB42" s="124"/>
      <c r="AC42" s="124"/>
      <c r="AD42" s="124"/>
    </row>
    <row r="43" spans="1:30">
      <c r="A43" s="82">
        <v>236</v>
      </c>
      <c r="B43" s="83" t="s">
        <v>102</v>
      </c>
      <c r="C43" s="268">
        <v>265153</v>
      </c>
      <c r="D43" s="124">
        <f t="shared" si="0"/>
        <v>12229.740325630737</v>
      </c>
      <c r="E43" s="125">
        <f t="shared" si="1"/>
        <v>0.82487357154731156</v>
      </c>
      <c r="F43" s="124">
        <f t="shared" si="2"/>
        <v>1557.8756439831129</v>
      </c>
      <c r="G43" s="124">
        <f t="shared" si="3"/>
        <v>33776.301837197869</v>
      </c>
      <c r="H43" s="124">
        <f t="shared" si="4"/>
        <v>389.84380169405875</v>
      </c>
      <c r="I43" s="123">
        <f t="shared" si="5"/>
        <v>8452.2034645288877</v>
      </c>
      <c r="J43" s="124">
        <f t="shared" si="6"/>
        <v>198.34758525299051</v>
      </c>
      <c r="K43" s="123">
        <f t="shared" si="7"/>
        <v>4300.3739958700871</v>
      </c>
      <c r="L43" s="123">
        <f t="shared" si="8"/>
        <v>38076.675833067959</v>
      </c>
      <c r="M43" s="123">
        <f t="shared" si="9"/>
        <v>303229.67583306797</v>
      </c>
      <c r="N43" s="70">
        <f t="shared" si="10"/>
        <v>13985.963554866839</v>
      </c>
      <c r="O43" s="23">
        <f t="shared" si="11"/>
        <v>0.94332760973308327</v>
      </c>
      <c r="P43" s="286">
        <v>16156.850257151862</v>
      </c>
      <c r="Q43" s="320">
        <v>21681</v>
      </c>
      <c r="R43" s="125">
        <f t="shared" si="12"/>
        <v>2.8942286086081258E-2</v>
      </c>
      <c r="S43" s="23">
        <f t="shared" si="13"/>
        <v>3.2217236085783536E-2</v>
      </c>
      <c r="T43" s="23"/>
      <c r="U43" s="268">
        <v>252465</v>
      </c>
      <c r="V43" s="125">
        <f t="shared" si="14"/>
        <v>5.0256471194026896E-2</v>
      </c>
      <c r="W43" s="262">
        <v>287803.61486255762</v>
      </c>
      <c r="X43" s="266">
        <v>11885.739842756931</v>
      </c>
      <c r="Y43" s="266">
        <v>13549.43810849572</v>
      </c>
      <c r="Z43" s="141"/>
      <c r="AA43" s="124"/>
      <c r="AB43" s="124"/>
      <c r="AC43" s="124"/>
      <c r="AD43" s="124"/>
    </row>
    <row r="44" spans="1:30">
      <c r="A44" s="82">
        <v>237</v>
      </c>
      <c r="B44" s="83" t="s">
        <v>103</v>
      </c>
      <c r="C44" s="268">
        <v>293425</v>
      </c>
      <c r="D44" s="124">
        <f t="shared" si="0"/>
        <v>11905.100012171866</v>
      </c>
      <c r="E44" s="125">
        <f t="shared" si="1"/>
        <v>0.80297717737205365</v>
      </c>
      <c r="F44" s="124">
        <f t="shared" si="2"/>
        <v>1752.6598320584355</v>
      </c>
      <c r="G44" s="124">
        <f t="shared" si="3"/>
        <v>43197.806880744261</v>
      </c>
      <c r="H44" s="124">
        <f t="shared" si="4"/>
        <v>503.46791140466354</v>
      </c>
      <c r="I44" s="123">
        <f t="shared" si="5"/>
        <v>12408.973612390742</v>
      </c>
      <c r="J44" s="124">
        <f t="shared" si="6"/>
        <v>311.97169496359527</v>
      </c>
      <c r="K44" s="123">
        <f t="shared" si="7"/>
        <v>7689.1663657677327</v>
      </c>
      <c r="L44" s="123">
        <f t="shared" si="8"/>
        <v>50886.973246511996</v>
      </c>
      <c r="M44" s="123">
        <f t="shared" si="9"/>
        <v>344311.973246512</v>
      </c>
      <c r="N44" s="70">
        <f t="shared" si="10"/>
        <v>13969.731539193897</v>
      </c>
      <c r="O44" s="23">
        <f t="shared" si="11"/>
        <v>0.94223279002432048</v>
      </c>
      <c r="P44" s="286">
        <v>21872.319742540596</v>
      </c>
      <c r="Q44" s="320">
        <v>24647</v>
      </c>
      <c r="R44" s="125">
        <f t="shared" si="12"/>
        <v>3.7581940125925424E-2</v>
      </c>
      <c r="S44" s="23">
        <f t="shared" si="13"/>
        <v>3.2588587883279688E-2</v>
      </c>
      <c r="T44" s="23"/>
      <c r="U44" s="268">
        <v>280135</v>
      </c>
      <c r="V44" s="125">
        <f t="shared" si="14"/>
        <v>4.7441412176272152E-2</v>
      </c>
      <c r="W44" s="262">
        <v>330306.76450587745</v>
      </c>
      <c r="X44" s="266">
        <v>11473.889002662298</v>
      </c>
      <c r="Y44" s="266">
        <v>13528.845566490987</v>
      </c>
      <c r="Z44" s="141"/>
      <c r="AA44" s="124"/>
      <c r="AB44" s="124"/>
      <c r="AC44" s="124"/>
      <c r="AD44" s="124"/>
    </row>
    <row r="45" spans="1:30">
      <c r="A45" s="82">
        <v>238</v>
      </c>
      <c r="B45" s="83" t="s">
        <v>104</v>
      </c>
      <c r="C45" s="268">
        <v>165189</v>
      </c>
      <c r="D45" s="124">
        <f t="shared" si="0"/>
        <v>12476.510574018126</v>
      </c>
      <c r="E45" s="125">
        <f t="shared" si="1"/>
        <v>0.84151777254578408</v>
      </c>
      <c r="F45" s="124">
        <f t="shared" si="2"/>
        <v>1409.8134949506796</v>
      </c>
      <c r="G45" s="124">
        <f t="shared" si="3"/>
        <v>18665.930673146995</v>
      </c>
      <c r="H45" s="124">
        <f t="shared" si="4"/>
        <v>303.47421475847256</v>
      </c>
      <c r="I45" s="123">
        <f t="shared" si="5"/>
        <v>4017.9986034021763</v>
      </c>
      <c r="J45" s="124">
        <f t="shared" si="6"/>
        <v>111.97799831740431</v>
      </c>
      <c r="K45" s="123">
        <f t="shared" si="7"/>
        <v>1482.5886977224332</v>
      </c>
      <c r="L45" s="123">
        <f t="shared" si="8"/>
        <v>20148.519370869428</v>
      </c>
      <c r="M45" s="123">
        <f t="shared" si="9"/>
        <v>185337.51937086944</v>
      </c>
      <c r="N45" s="70">
        <f t="shared" si="10"/>
        <v>13998.302067286211</v>
      </c>
      <c r="O45" s="23">
        <f t="shared" si="11"/>
        <v>0.94415981978300711</v>
      </c>
      <c r="P45" s="286">
        <v>6901.6781815733102</v>
      </c>
      <c r="Q45" s="320">
        <v>13240</v>
      </c>
      <c r="R45" s="125">
        <f t="shared" si="12"/>
        <v>2.4937492846555945E-2</v>
      </c>
      <c r="S45" s="23">
        <f t="shared" si="13"/>
        <v>3.2034061989825585E-2</v>
      </c>
      <c r="T45" s="23"/>
      <c r="U45" s="268">
        <v>154073</v>
      </c>
      <c r="V45" s="125">
        <f t="shared" si="14"/>
        <v>7.2147618336762448E-2</v>
      </c>
      <c r="W45" s="262">
        <v>171676.99767974159</v>
      </c>
      <c r="X45" s="266">
        <v>12172.947775934266</v>
      </c>
      <c r="Y45" s="266">
        <v>13563.798505154586</v>
      </c>
      <c r="Z45" s="141"/>
      <c r="AA45" s="124"/>
      <c r="AB45" s="124"/>
      <c r="AC45" s="124"/>
      <c r="AD45" s="124"/>
    </row>
    <row r="46" spans="1:30">
      <c r="A46" s="82">
        <v>239</v>
      </c>
      <c r="B46" s="83" t="s">
        <v>105</v>
      </c>
      <c r="C46" s="268">
        <v>30973</v>
      </c>
      <c r="D46" s="124">
        <f t="shared" si="0"/>
        <v>10669.307612814329</v>
      </c>
      <c r="E46" s="125">
        <f t="shared" si="1"/>
        <v>0.71962524486922674</v>
      </c>
      <c r="F46" s="124">
        <f t="shared" si="2"/>
        <v>2494.1352716729575</v>
      </c>
      <c r="G46" s="124">
        <f t="shared" si="3"/>
        <v>7240.4746936665961</v>
      </c>
      <c r="H46" s="124">
        <f t="shared" si="4"/>
        <v>935.99525117980136</v>
      </c>
      <c r="I46" s="123">
        <f t="shared" si="5"/>
        <v>2717.1942141749637</v>
      </c>
      <c r="J46" s="124">
        <f t="shared" si="6"/>
        <v>744.49903473873314</v>
      </c>
      <c r="K46" s="123">
        <f t="shared" si="7"/>
        <v>2161.2806978465419</v>
      </c>
      <c r="L46" s="123">
        <f t="shared" si="8"/>
        <v>9401.7553915131375</v>
      </c>
      <c r="M46" s="123">
        <f t="shared" si="9"/>
        <v>40374.755391513136</v>
      </c>
      <c r="N46" s="70">
        <f t="shared" si="10"/>
        <v>13907.941919226021</v>
      </c>
      <c r="O46" s="23">
        <f t="shared" si="11"/>
        <v>0.93806519339917915</v>
      </c>
      <c r="P46" s="286">
        <v>3874.9316473646022</v>
      </c>
      <c r="Q46" s="320">
        <v>2903</v>
      </c>
      <c r="R46" s="125">
        <f t="shared" si="12"/>
        <v>3.0696980821621266E-2</v>
      </c>
      <c r="S46" s="23">
        <f t="shared" si="13"/>
        <v>3.2303292191310146E-2</v>
      </c>
      <c r="T46" s="23"/>
      <c r="U46" s="268">
        <v>30123</v>
      </c>
      <c r="V46" s="125">
        <f t="shared" si="14"/>
        <v>2.8217641005211964E-2</v>
      </c>
      <c r="W46" s="262">
        <v>39205.63974860141</v>
      </c>
      <c r="X46" s="266">
        <v>10351.546391752578</v>
      </c>
      <c r="Y46" s="266">
        <v>13472.728435945501</v>
      </c>
      <c r="Z46" s="141"/>
      <c r="AA46" s="124"/>
      <c r="AB46" s="124"/>
      <c r="AC46" s="124"/>
      <c r="AD46" s="124"/>
    </row>
    <row r="47" spans="1:30" ht="22.5" customHeight="1">
      <c r="A47" s="82">
        <v>301</v>
      </c>
      <c r="B47" s="83" t="s">
        <v>106</v>
      </c>
      <c r="C47" s="268">
        <v>13472930</v>
      </c>
      <c r="D47" s="124">
        <f t="shared" si="0"/>
        <v>20005.271215156154</v>
      </c>
      <c r="E47" s="125">
        <f t="shared" si="1"/>
        <v>1.3493188798485314</v>
      </c>
      <c r="F47" s="124">
        <f t="shared" si="2"/>
        <v>-3107.4428897321368</v>
      </c>
      <c r="G47" s="124">
        <f t="shared" si="3"/>
        <v>-2092766.4555050125</v>
      </c>
      <c r="H47" s="124">
        <f t="shared" si="4"/>
        <v>0</v>
      </c>
      <c r="I47" s="123">
        <f t="shared" si="5"/>
        <v>0</v>
      </c>
      <c r="J47" s="124">
        <f t="shared" si="6"/>
        <v>-191.49621644106824</v>
      </c>
      <c r="K47" s="123">
        <f t="shared" si="7"/>
        <v>-128966.76539034978</v>
      </c>
      <c r="L47" s="123">
        <f t="shared" si="8"/>
        <v>-2221733.2208953621</v>
      </c>
      <c r="M47" s="123">
        <f t="shared" si="9"/>
        <v>11251196.779104639</v>
      </c>
      <c r="N47" s="70">
        <f t="shared" si="10"/>
        <v>16706.332108982951</v>
      </c>
      <c r="O47" s="23">
        <f t="shared" si="11"/>
        <v>1.1268114830951306</v>
      </c>
      <c r="P47" s="286">
        <v>-1076254.9317829926</v>
      </c>
      <c r="Q47" s="320">
        <v>673469</v>
      </c>
      <c r="R47" s="125">
        <f t="shared" si="12"/>
        <v>2.7551524167989103E-2</v>
      </c>
      <c r="S47" s="23">
        <f t="shared" si="13"/>
        <v>3.0148782565098169E-2</v>
      </c>
      <c r="T47" s="23"/>
      <c r="U47" s="268">
        <v>12981047</v>
      </c>
      <c r="V47" s="125">
        <f t="shared" si="14"/>
        <v>3.7892398047707554E-2</v>
      </c>
      <c r="W47" s="262">
        <v>10813095.621893287</v>
      </c>
      <c r="X47" s="266">
        <v>19468.874060942559</v>
      </c>
      <c r="Y47" s="266">
        <v>16217.397323310654</v>
      </c>
      <c r="Z47" s="141"/>
      <c r="AA47" s="124"/>
      <c r="AB47" s="124"/>
      <c r="AC47" s="124"/>
      <c r="AD47" s="124"/>
    </row>
    <row r="48" spans="1:30" ht="24.75" customHeight="1">
      <c r="A48" s="82">
        <v>402</v>
      </c>
      <c r="B48" s="83" t="s">
        <v>107</v>
      </c>
      <c r="C48" s="268">
        <v>219886</v>
      </c>
      <c r="D48" s="124">
        <f t="shared" si="0"/>
        <v>12260.845321735251</v>
      </c>
      <c r="E48" s="125">
        <f t="shared" si="1"/>
        <v>0.82697154652850735</v>
      </c>
      <c r="F48" s="124">
        <f t="shared" si="2"/>
        <v>1539.2126463204047</v>
      </c>
      <c r="G48" s="124">
        <f t="shared" si="3"/>
        <v>27604.239599110137</v>
      </c>
      <c r="H48" s="124">
        <f t="shared" si="4"/>
        <v>378.95705305747896</v>
      </c>
      <c r="I48" s="123">
        <f t="shared" si="5"/>
        <v>6796.2157895328273</v>
      </c>
      <c r="J48" s="124">
        <f t="shared" si="6"/>
        <v>187.46083661641072</v>
      </c>
      <c r="K48" s="123">
        <f t="shared" si="7"/>
        <v>3361.92264387871</v>
      </c>
      <c r="L48" s="123">
        <f t="shared" si="8"/>
        <v>30966.162242988845</v>
      </c>
      <c r="M48" s="123">
        <f t="shared" si="9"/>
        <v>250852.16224298885</v>
      </c>
      <c r="N48" s="70">
        <f t="shared" si="10"/>
        <v>13987.518804672067</v>
      </c>
      <c r="O48" s="23">
        <f t="shared" si="11"/>
        <v>0.94343250848214322</v>
      </c>
      <c r="P48" s="286">
        <v>10089.521224194556</v>
      </c>
      <c r="Q48" s="320">
        <v>17934</v>
      </c>
      <c r="R48" s="125">
        <f t="shared" si="12"/>
        <v>3.4799837933946136E-2</v>
      </c>
      <c r="S48" s="23">
        <f t="shared" si="13"/>
        <v>3.2473832560299329E-2</v>
      </c>
      <c r="T48" s="23"/>
      <c r="U48" s="268">
        <v>211579</v>
      </c>
      <c r="V48" s="125">
        <f t="shared" si="14"/>
        <v>3.9261930531858079E-2</v>
      </c>
      <c r="W48" s="262">
        <v>241919.08348480254</v>
      </c>
      <c r="X48" s="266">
        <v>11848.518788150304</v>
      </c>
      <c r="Y48" s="266">
        <v>13547.577055765389</v>
      </c>
      <c r="Z48" s="141"/>
      <c r="AA48" s="124"/>
      <c r="AB48" s="124"/>
      <c r="AC48" s="124"/>
      <c r="AD48" s="124"/>
    </row>
    <row r="49" spans="1:30">
      <c r="A49" s="82">
        <v>403</v>
      </c>
      <c r="B49" s="83" t="s">
        <v>108</v>
      </c>
      <c r="C49" s="268">
        <v>421418</v>
      </c>
      <c r="D49" s="124">
        <f t="shared" si="0"/>
        <v>13624.894924021984</v>
      </c>
      <c r="E49" s="125">
        <f t="shared" si="1"/>
        <v>0.91897419231223287</v>
      </c>
      <c r="F49" s="124">
        <f t="shared" si="2"/>
        <v>720.78288494836454</v>
      </c>
      <c r="G49" s="124">
        <f t="shared" si="3"/>
        <v>22293.814631452915</v>
      </c>
      <c r="H49" s="124">
        <f t="shared" si="4"/>
        <v>0</v>
      </c>
      <c r="I49" s="123">
        <f t="shared" si="5"/>
        <v>0</v>
      </c>
      <c r="J49" s="124">
        <f t="shared" si="6"/>
        <v>-191.49621644106824</v>
      </c>
      <c r="K49" s="123">
        <f t="shared" si="7"/>
        <v>-5922.9779745222404</v>
      </c>
      <c r="L49" s="123">
        <f t="shared" si="8"/>
        <v>16370.836656930675</v>
      </c>
      <c r="M49" s="123">
        <f t="shared" si="9"/>
        <v>437788.83665693068</v>
      </c>
      <c r="N49" s="70">
        <f t="shared" si="10"/>
        <v>14154.181592529281</v>
      </c>
      <c r="O49" s="23">
        <f t="shared" si="11"/>
        <v>0.95467360808061097</v>
      </c>
      <c r="P49" s="286">
        <v>3393.2783180102397</v>
      </c>
      <c r="Q49" s="320">
        <v>30930</v>
      </c>
      <c r="R49" s="125">
        <f t="shared" si="12"/>
        <v>3.607428540064133E-2</v>
      </c>
      <c r="S49" s="23">
        <f t="shared" si="13"/>
        <v>3.3903014093650818E-2</v>
      </c>
      <c r="T49" s="23"/>
      <c r="U49" s="268">
        <v>402379</v>
      </c>
      <c r="V49" s="125">
        <f t="shared" si="14"/>
        <v>4.7316087569182291E-2</v>
      </c>
      <c r="W49" s="262">
        <v>418888.07989197114</v>
      </c>
      <c r="X49" s="266">
        <v>13150.500032681875</v>
      </c>
      <c r="Y49" s="266">
        <v>13690.047712006377</v>
      </c>
      <c r="Z49" s="141"/>
      <c r="AA49" s="124"/>
      <c r="AB49" s="124"/>
      <c r="AC49" s="124"/>
      <c r="AD49" s="124"/>
    </row>
    <row r="50" spans="1:30">
      <c r="A50" s="82">
        <v>412</v>
      </c>
      <c r="B50" s="83" t="s">
        <v>109</v>
      </c>
      <c r="C50" s="268">
        <v>393011</v>
      </c>
      <c r="D50" s="124">
        <f t="shared" si="0"/>
        <v>11508.037831981494</v>
      </c>
      <c r="E50" s="125">
        <f t="shared" si="1"/>
        <v>0.77619606101314165</v>
      </c>
      <c r="F50" s="124">
        <f t="shared" si="2"/>
        <v>1990.897140172659</v>
      </c>
      <c r="G50" s="124">
        <f t="shared" si="3"/>
        <v>67991.128234036471</v>
      </c>
      <c r="H50" s="124">
        <f t="shared" si="4"/>
        <v>642.43967447129398</v>
      </c>
      <c r="I50" s="123">
        <f t="shared" si="5"/>
        <v>21939.957322869159</v>
      </c>
      <c r="J50" s="124">
        <f t="shared" si="6"/>
        <v>450.94345803022577</v>
      </c>
      <c r="K50" s="123">
        <f t="shared" si="7"/>
        <v>15400.17003519024</v>
      </c>
      <c r="L50" s="123">
        <f t="shared" si="8"/>
        <v>83391.298269226711</v>
      </c>
      <c r="M50" s="123">
        <f t="shared" si="9"/>
        <v>476402.29826922668</v>
      </c>
      <c r="N50" s="70">
        <f t="shared" si="10"/>
        <v>13949.878430184377</v>
      </c>
      <c r="O50" s="23">
        <f t="shared" si="11"/>
        <v>0.94089373420637479</v>
      </c>
      <c r="P50" s="286">
        <v>32743.9993073195</v>
      </c>
      <c r="Q50" s="320">
        <v>34151</v>
      </c>
      <c r="R50" s="125">
        <f t="shared" si="12"/>
        <v>3.66337752997608E-2</v>
      </c>
      <c r="S50" s="23">
        <f t="shared" si="13"/>
        <v>3.2542748083374415E-2</v>
      </c>
      <c r="T50" s="23"/>
      <c r="U50" s="268">
        <v>375692</v>
      </c>
      <c r="V50" s="125">
        <f t="shared" si="14"/>
        <v>4.6098932103957498E-2</v>
      </c>
      <c r="W50" s="262">
        <v>457212.82407978317</v>
      </c>
      <c r="X50" s="266">
        <v>11101.353347910879</v>
      </c>
      <c r="Y50" s="266">
        <v>13510.218783753417</v>
      </c>
      <c r="Z50" s="141"/>
      <c r="AA50" s="124"/>
      <c r="AB50" s="124"/>
      <c r="AC50" s="124"/>
      <c r="AD50" s="124"/>
    </row>
    <row r="51" spans="1:30">
      <c r="A51" s="82">
        <v>415</v>
      </c>
      <c r="B51" s="83" t="s">
        <v>110</v>
      </c>
      <c r="C51" s="268">
        <v>79387</v>
      </c>
      <c r="D51" s="124">
        <f t="shared" si="0"/>
        <v>10425.082074852266</v>
      </c>
      <c r="E51" s="125">
        <f t="shared" si="1"/>
        <v>0.70315267992525754</v>
      </c>
      <c r="F51" s="124">
        <f t="shared" si="2"/>
        <v>2640.6705944501959</v>
      </c>
      <c r="G51" s="124">
        <f t="shared" si="3"/>
        <v>20108.706576738241</v>
      </c>
      <c r="H51" s="124">
        <f t="shared" si="4"/>
        <v>1021.4741894665237</v>
      </c>
      <c r="I51" s="123">
        <f t="shared" si="5"/>
        <v>7778.5259527875778</v>
      </c>
      <c r="J51" s="124">
        <f t="shared" si="6"/>
        <v>829.97797302545553</v>
      </c>
      <c r="K51" s="123">
        <f t="shared" si="7"/>
        <v>6320.2822645888436</v>
      </c>
      <c r="L51" s="123">
        <f t="shared" si="8"/>
        <v>26428.988841327086</v>
      </c>
      <c r="M51" s="123">
        <f t="shared" si="9"/>
        <v>105815.98884132708</v>
      </c>
      <c r="N51" s="70">
        <f t="shared" si="10"/>
        <v>13895.730642327917</v>
      </c>
      <c r="O51" s="23">
        <f t="shared" si="11"/>
        <v>0.93724156515198065</v>
      </c>
      <c r="P51" s="286">
        <v>10887.992643707004</v>
      </c>
      <c r="Q51" s="320">
        <v>7615</v>
      </c>
      <c r="R51" s="125">
        <f t="shared" si="12"/>
        <v>2.2508146400772783E-2</v>
      </c>
      <c r="S51" s="23">
        <f t="shared" si="13"/>
        <v>3.1994194570806885E-2</v>
      </c>
      <c r="T51" s="23"/>
      <c r="U51" s="268">
        <v>77823</v>
      </c>
      <c r="V51" s="125">
        <f t="shared" si="14"/>
        <v>2.0096886524549298E-2</v>
      </c>
      <c r="W51" s="262">
        <v>102777.81847115964</v>
      </c>
      <c r="X51" s="266">
        <v>10195.598061050701</v>
      </c>
      <c r="Y51" s="266">
        <v>13464.931019410407</v>
      </c>
      <c r="Z51" s="141"/>
      <c r="AA51" s="124"/>
      <c r="AB51" s="124"/>
      <c r="AC51" s="124"/>
      <c r="AD51" s="124"/>
    </row>
    <row r="52" spans="1:30">
      <c r="A52" s="82">
        <v>417</v>
      </c>
      <c r="B52" s="83" t="s">
        <v>111</v>
      </c>
      <c r="C52" s="268">
        <v>238974</v>
      </c>
      <c r="D52" s="124">
        <f t="shared" si="0"/>
        <v>11574.832897413542</v>
      </c>
      <c r="E52" s="125">
        <f t="shared" si="1"/>
        <v>0.78070126576137311</v>
      </c>
      <c r="F52" s="124">
        <f t="shared" si="2"/>
        <v>1950.82010091343</v>
      </c>
      <c r="G52" s="124">
        <f t="shared" si="3"/>
        <v>40276.631803458673</v>
      </c>
      <c r="H52" s="124">
        <f t="shared" si="4"/>
        <v>619.06140157007701</v>
      </c>
      <c r="I52" s="123">
        <f t="shared" si="5"/>
        <v>12781.14169681581</v>
      </c>
      <c r="J52" s="124">
        <f t="shared" si="6"/>
        <v>427.5651851290088</v>
      </c>
      <c r="K52" s="123">
        <f t="shared" si="7"/>
        <v>8827.5108121735157</v>
      </c>
      <c r="L52" s="123">
        <f t="shared" si="8"/>
        <v>49104.14261563219</v>
      </c>
      <c r="M52" s="123">
        <f t="shared" si="9"/>
        <v>288078.14261563221</v>
      </c>
      <c r="N52" s="70">
        <f t="shared" si="10"/>
        <v>13953.218183455983</v>
      </c>
      <c r="O52" s="23">
        <f t="shared" si="11"/>
        <v>0.94111899444378666</v>
      </c>
      <c r="P52" s="286">
        <v>18411.342918184495</v>
      </c>
      <c r="Q52" s="320">
        <v>20646</v>
      </c>
      <c r="R52" s="125">
        <f t="shared" si="12"/>
        <v>3.3251082947789147E-2</v>
      </c>
      <c r="S52" s="23">
        <f t="shared" si="13"/>
        <v>3.2404086652650106E-2</v>
      </c>
      <c r="T52" s="23"/>
      <c r="U52" s="268">
        <v>227598</v>
      </c>
      <c r="V52" s="125">
        <f t="shared" si="14"/>
        <v>4.9982864524292833E-2</v>
      </c>
      <c r="W52" s="262">
        <v>274589.70523104287</v>
      </c>
      <c r="X52" s="266">
        <v>11202.342865580549</v>
      </c>
      <c r="Y52" s="266">
        <v>13515.268259636898</v>
      </c>
      <c r="Z52" s="141"/>
      <c r="AA52" s="124"/>
      <c r="AB52" s="124"/>
      <c r="AC52" s="124"/>
      <c r="AD52" s="124"/>
    </row>
    <row r="53" spans="1:30">
      <c r="A53" s="82">
        <v>418</v>
      </c>
      <c r="B53" s="83" t="s">
        <v>112</v>
      </c>
      <c r="C53" s="268">
        <v>51926</v>
      </c>
      <c r="D53" s="124">
        <f t="shared" si="0"/>
        <v>10187.561310574847</v>
      </c>
      <c r="E53" s="125">
        <f t="shared" si="1"/>
        <v>0.68713233967849463</v>
      </c>
      <c r="F53" s="124">
        <f t="shared" si="2"/>
        <v>2783.1830530166467</v>
      </c>
      <c r="G53" s="124">
        <f t="shared" si="3"/>
        <v>14185.884021225847</v>
      </c>
      <c r="H53" s="124">
        <f t="shared" si="4"/>
        <v>1104.6064569636201</v>
      </c>
      <c r="I53" s="123">
        <f t="shared" si="5"/>
        <v>5630.1791111435714</v>
      </c>
      <c r="J53" s="124">
        <f t="shared" si="6"/>
        <v>913.11024052255186</v>
      </c>
      <c r="K53" s="123">
        <f t="shared" si="7"/>
        <v>4654.1228959434466</v>
      </c>
      <c r="L53" s="123">
        <f t="shared" si="8"/>
        <v>18840.006917169296</v>
      </c>
      <c r="M53" s="123">
        <f t="shared" si="9"/>
        <v>70766.006917169288</v>
      </c>
      <c r="N53" s="70">
        <f t="shared" si="10"/>
        <v>13883.854604114045</v>
      </c>
      <c r="O53" s="23">
        <f t="shared" si="11"/>
        <v>0.9364405481396425</v>
      </c>
      <c r="P53" s="286">
        <v>7304.1255620452539</v>
      </c>
      <c r="Q53" s="320">
        <v>5097</v>
      </c>
      <c r="R53" s="125">
        <f t="shared" si="12"/>
        <v>5.0476398785518004E-2</v>
      </c>
      <c r="S53" s="23">
        <f t="shared" si="13"/>
        <v>3.3020816541762289E-2</v>
      </c>
      <c r="T53" s="23"/>
      <c r="U53" s="268">
        <v>49460</v>
      </c>
      <c r="V53" s="125">
        <f t="shared" si="14"/>
        <v>4.9858471492114843E-2</v>
      </c>
      <c r="W53" s="262">
        <v>68544.270693425147</v>
      </c>
      <c r="X53" s="266">
        <v>9698.0392156862745</v>
      </c>
      <c r="Y53" s="266">
        <v>13440.053077142185</v>
      </c>
      <c r="Z53" s="141"/>
      <c r="AA53" s="124"/>
      <c r="AB53" s="124"/>
      <c r="AC53" s="124"/>
      <c r="AD53" s="124"/>
    </row>
    <row r="54" spans="1:30">
      <c r="A54" s="82">
        <v>419</v>
      </c>
      <c r="B54" s="83" t="s">
        <v>113</v>
      </c>
      <c r="C54" s="268">
        <v>93824</v>
      </c>
      <c r="D54" s="124">
        <f t="shared" si="0"/>
        <v>11900.558092338913</v>
      </c>
      <c r="E54" s="125">
        <f t="shared" si="1"/>
        <v>0.8026708332032868</v>
      </c>
      <c r="F54" s="124">
        <f t="shared" si="2"/>
        <v>1755.3849839582072</v>
      </c>
      <c r="G54" s="124">
        <f t="shared" si="3"/>
        <v>13839.455213526506</v>
      </c>
      <c r="H54" s="124">
        <f t="shared" si="4"/>
        <v>505.05758334619702</v>
      </c>
      <c r="I54" s="123">
        <f t="shared" si="5"/>
        <v>3981.8739871014177</v>
      </c>
      <c r="J54" s="124">
        <f t="shared" si="6"/>
        <v>313.56136690512881</v>
      </c>
      <c r="K54" s="123">
        <f t="shared" si="7"/>
        <v>2472.1178166800355</v>
      </c>
      <c r="L54" s="123">
        <f t="shared" si="8"/>
        <v>16311.573030206542</v>
      </c>
      <c r="M54" s="123">
        <f t="shared" si="9"/>
        <v>110135.57303020655</v>
      </c>
      <c r="N54" s="70">
        <f t="shared" si="10"/>
        <v>13969.504443202251</v>
      </c>
      <c r="O54" s="23">
        <f t="shared" si="11"/>
        <v>0.94221747281588231</v>
      </c>
      <c r="P54" s="286">
        <v>5607.6637298734186</v>
      </c>
      <c r="Q54" s="320">
        <v>7884</v>
      </c>
      <c r="R54" s="125">
        <f t="shared" si="12"/>
        <v>4.9013738338091084E-2</v>
      </c>
      <c r="S54" s="23">
        <f t="shared" si="13"/>
        <v>3.3065731394586538E-2</v>
      </c>
      <c r="T54" s="23"/>
      <c r="U54" s="268">
        <v>89236</v>
      </c>
      <c r="V54" s="125">
        <f t="shared" si="14"/>
        <v>5.1414227441839613E-2</v>
      </c>
      <c r="W54" s="262">
        <v>106367.01868127103</v>
      </c>
      <c r="X54" s="266">
        <v>11344.520722095092</v>
      </c>
      <c r="Y54" s="266">
        <v>13522.377152462628</v>
      </c>
      <c r="Z54" s="141"/>
      <c r="AA54" s="124"/>
      <c r="AB54" s="124"/>
      <c r="AC54" s="124"/>
      <c r="AD54" s="124"/>
    </row>
    <row r="55" spans="1:30">
      <c r="A55" s="82">
        <v>420</v>
      </c>
      <c r="B55" s="83" t="s">
        <v>114</v>
      </c>
      <c r="C55" s="268">
        <v>60768</v>
      </c>
      <c r="D55" s="124">
        <f t="shared" si="0"/>
        <v>9893.8456528817969</v>
      </c>
      <c r="E55" s="125">
        <f t="shared" si="1"/>
        <v>0.66732175685909711</v>
      </c>
      <c r="F55" s="124">
        <f t="shared" si="2"/>
        <v>2959.4124476324769</v>
      </c>
      <c r="G55" s="124">
        <f t="shared" si="3"/>
        <v>18176.711253358673</v>
      </c>
      <c r="H55" s="124">
        <f t="shared" si="4"/>
        <v>1207.4069371561877</v>
      </c>
      <c r="I55" s="123">
        <f t="shared" si="5"/>
        <v>7415.8934080133049</v>
      </c>
      <c r="J55" s="124">
        <f t="shared" si="6"/>
        <v>1015.9107207151195</v>
      </c>
      <c r="K55" s="123">
        <f t="shared" si="7"/>
        <v>6239.7236466322647</v>
      </c>
      <c r="L55" s="123">
        <f t="shared" si="8"/>
        <v>24416.434899990938</v>
      </c>
      <c r="M55" s="123">
        <f t="shared" si="9"/>
        <v>85184.434899990942</v>
      </c>
      <c r="N55" s="70">
        <f t="shared" si="10"/>
        <v>13869.168821229396</v>
      </c>
      <c r="O55" s="23">
        <f t="shared" si="11"/>
        <v>0.93545001899867286</v>
      </c>
      <c r="P55" s="286">
        <v>9919.5150975244196</v>
      </c>
      <c r="Q55" s="320">
        <v>6142</v>
      </c>
      <c r="R55" s="125">
        <f t="shared" si="12"/>
        <v>1.8645476646055661E-2</v>
      </c>
      <c r="S55" s="23">
        <f t="shared" si="13"/>
        <v>3.187166908112081E-2</v>
      </c>
      <c r="T55" s="23"/>
      <c r="U55" s="268">
        <v>59510</v>
      </c>
      <c r="V55" s="125">
        <f t="shared" si="14"/>
        <v>2.1139304318601917E-2</v>
      </c>
      <c r="W55" s="262">
        <v>82351.710889924696</v>
      </c>
      <c r="X55" s="266">
        <v>9712.7468581687608</v>
      </c>
      <c r="Y55" s="266">
        <v>13440.788459266312</v>
      </c>
      <c r="Z55" s="141"/>
      <c r="AA55" s="124"/>
      <c r="AB55" s="124"/>
      <c r="AC55" s="124"/>
      <c r="AD55" s="124"/>
    </row>
    <row r="56" spans="1:30">
      <c r="A56" s="82">
        <v>423</v>
      </c>
      <c r="B56" s="83" t="s">
        <v>115</v>
      </c>
      <c r="C56" s="268">
        <v>50306</v>
      </c>
      <c r="D56" s="124">
        <f t="shared" si="0"/>
        <v>10613.080168776371</v>
      </c>
      <c r="E56" s="125">
        <f t="shared" si="1"/>
        <v>0.71583280681677153</v>
      </c>
      <c r="F56" s="124">
        <f t="shared" si="2"/>
        <v>2527.8717380957328</v>
      </c>
      <c r="G56" s="124">
        <f t="shared" si="3"/>
        <v>11982.112038573774</v>
      </c>
      <c r="H56" s="124">
        <f t="shared" si="4"/>
        <v>955.67485659308693</v>
      </c>
      <c r="I56" s="123">
        <f t="shared" si="5"/>
        <v>4529.8988202512319</v>
      </c>
      <c r="J56" s="124">
        <f t="shared" si="6"/>
        <v>764.17864015201872</v>
      </c>
      <c r="K56" s="123">
        <f t="shared" si="7"/>
        <v>3622.206754320569</v>
      </c>
      <c r="L56" s="123">
        <f t="shared" si="8"/>
        <v>15604.318792894343</v>
      </c>
      <c r="M56" s="123">
        <f t="shared" si="9"/>
        <v>65910.318792894337</v>
      </c>
      <c r="N56" s="70">
        <f t="shared" si="10"/>
        <v>13905.13054702412</v>
      </c>
      <c r="O56" s="23">
        <f t="shared" si="11"/>
        <v>0.93787557149655632</v>
      </c>
      <c r="P56" s="286">
        <v>5702.7611465753416</v>
      </c>
      <c r="Q56" s="320">
        <v>4740</v>
      </c>
      <c r="R56" s="125">
        <f t="shared" si="12"/>
        <v>3.7334451165133266E-2</v>
      </c>
      <c r="S56" s="23">
        <f t="shared" si="13"/>
        <v>3.255614590312788E-2</v>
      </c>
      <c r="T56" s="23"/>
      <c r="U56" s="268">
        <v>48874</v>
      </c>
      <c r="V56" s="125">
        <f t="shared" si="14"/>
        <v>2.9299832221631131E-2</v>
      </c>
      <c r="W56" s="262">
        <v>64330.456882841558</v>
      </c>
      <c r="X56" s="266">
        <v>10231.107389575047</v>
      </c>
      <c r="Y56" s="266">
        <v>13466.706485836625</v>
      </c>
      <c r="Z56" s="141"/>
      <c r="AA56" s="124"/>
      <c r="AB56" s="124"/>
      <c r="AC56" s="124"/>
      <c r="AD56" s="124"/>
    </row>
    <row r="57" spans="1:30">
      <c r="A57" s="82">
        <v>425</v>
      </c>
      <c r="B57" s="83" t="s">
        <v>116</v>
      </c>
      <c r="C57" s="268">
        <v>75805</v>
      </c>
      <c r="D57" s="124">
        <f t="shared" si="0"/>
        <v>10414.205247973623</v>
      </c>
      <c r="E57" s="125">
        <f t="shared" si="1"/>
        <v>0.70241905788622827</v>
      </c>
      <c r="F57" s="124">
        <f t="shared" si="2"/>
        <v>2647.1966905773811</v>
      </c>
      <c r="G57" s="124">
        <f t="shared" si="3"/>
        <v>19268.944710712756</v>
      </c>
      <c r="H57" s="124">
        <f t="shared" si="4"/>
        <v>1025.2810788740487</v>
      </c>
      <c r="I57" s="123">
        <f t="shared" si="5"/>
        <v>7463.0209731242003</v>
      </c>
      <c r="J57" s="124">
        <f t="shared" si="6"/>
        <v>833.7848624329805</v>
      </c>
      <c r="K57" s="123">
        <f t="shared" si="7"/>
        <v>6069.1200136496645</v>
      </c>
      <c r="L57" s="123">
        <f t="shared" si="8"/>
        <v>25338.064724362419</v>
      </c>
      <c r="M57" s="123">
        <f t="shared" si="9"/>
        <v>101143.06472436243</v>
      </c>
      <c r="N57" s="70">
        <f t="shared" si="10"/>
        <v>13895.186800983985</v>
      </c>
      <c r="O57" s="23">
        <f t="shared" si="11"/>
        <v>0.93720488405002922</v>
      </c>
      <c r="P57" s="286">
        <v>9724.3908409117848</v>
      </c>
      <c r="Q57" s="320">
        <v>7279</v>
      </c>
      <c r="R57" s="125">
        <f t="shared" si="12"/>
        <v>3.8049590120752444E-2</v>
      </c>
      <c r="S57" s="23">
        <f t="shared" si="13"/>
        <v>3.2579277302146388E-2</v>
      </c>
      <c r="T57" s="23"/>
      <c r="U57" s="268">
        <v>73528</v>
      </c>
      <c r="V57" s="125">
        <f t="shared" si="14"/>
        <v>3.0967794581655966E-2</v>
      </c>
      <c r="W57" s="262">
        <v>98624.702531786839</v>
      </c>
      <c r="X57" s="266">
        <v>10032.473734479465</v>
      </c>
      <c r="Y57" s="266">
        <v>13456.774803081846</v>
      </c>
      <c r="Z57" s="141"/>
      <c r="AA57" s="124"/>
      <c r="AB57" s="124"/>
      <c r="AC57" s="124"/>
      <c r="AD57" s="124"/>
    </row>
    <row r="58" spans="1:30">
      <c r="A58" s="82">
        <v>426</v>
      </c>
      <c r="B58" s="83" t="s">
        <v>82</v>
      </c>
      <c r="C58" s="268">
        <v>39045</v>
      </c>
      <c r="D58" s="124">
        <f t="shared" si="0"/>
        <v>10610.054347826086</v>
      </c>
      <c r="E58" s="125">
        <f t="shared" si="1"/>
        <v>0.7156287207390899</v>
      </c>
      <c r="F58" s="124">
        <f t="shared" si="2"/>
        <v>2529.6872306659034</v>
      </c>
      <c r="G58" s="124">
        <f t="shared" si="3"/>
        <v>9309.2490088505238</v>
      </c>
      <c r="H58" s="124">
        <f t="shared" si="4"/>
        <v>956.73389392568652</v>
      </c>
      <c r="I58" s="123">
        <f t="shared" si="5"/>
        <v>3520.7807296465262</v>
      </c>
      <c r="J58" s="124">
        <f t="shared" si="6"/>
        <v>765.2376774846183</v>
      </c>
      <c r="K58" s="123">
        <f t="shared" si="7"/>
        <v>2816.0746531433952</v>
      </c>
      <c r="L58" s="123">
        <f t="shared" si="8"/>
        <v>12125.32366199392</v>
      </c>
      <c r="M58" s="123">
        <f t="shared" si="9"/>
        <v>51170.32366199392</v>
      </c>
      <c r="N58" s="70">
        <f t="shared" si="10"/>
        <v>13904.979255976608</v>
      </c>
      <c r="O58" s="23">
        <f t="shared" si="11"/>
        <v>0.93786536719267233</v>
      </c>
      <c r="P58" s="286">
        <v>5349.0483163285353</v>
      </c>
      <c r="Q58" s="320">
        <v>3680</v>
      </c>
      <c r="R58" s="125">
        <f t="shared" si="12"/>
        <v>2.6929908562087237E-2</v>
      </c>
      <c r="S58" s="23">
        <f t="shared" si="13"/>
        <v>3.2158956654406344E-2</v>
      </c>
      <c r="T58" s="23"/>
      <c r="U58" s="268">
        <v>38672</v>
      </c>
      <c r="V58" s="125">
        <f t="shared" si="14"/>
        <v>9.6452213487794782E-3</v>
      </c>
      <c r="W58" s="262">
        <v>50424.730628527512</v>
      </c>
      <c r="X58" s="266">
        <v>10331.819396206252</v>
      </c>
      <c r="Y58" s="266">
        <v>13471.742086168184</v>
      </c>
      <c r="Z58" s="141"/>
      <c r="AA58" s="124"/>
      <c r="AB58" s="124"/>
      <c r="AC58" s="124"/>
      <c r="AD58" s="124"/>
    </row>
    <row r="59" spans="1:30">
      <c r="A59" s="82">
        <v>427</v>
      </c>
      <c r="B59" s="83" t="s">
        <v>117</v>
      </c>
      <c r="C59" s="268">
        <v>242316</v>
      </c>
      <c r="D59" s="124">
        <f t="shared" si="0"/>
        <v>11471.665956540264</v>
      </c>
      <c r="E59" s="125">
        <f t="shared" si="1"/>
        <v>0.77374284467328169</v>
      </c>
      <c r="F59" s="124">
        <f t="shared" si="2"/>
        <v>2012.7202654373966</v>
      </c>
      <c r="G59" s="124">
        <f t="shared" si="3"/>
        <v>42514.690166834131</v>
      </c>
      <c r="H59" s="124">
        <f t="shared" si="4"/>
        <v>655.16983087572419</v>
      </c>
      <c r="I59" s="123">
        <f t="shared" si="5"/>
        <v>13839.152337587922</v>
      </c>
      <c r="J59" s="124">
        <f t="shared" si="6"/>
        <v>463.67361443465597</v>
      </c>
      <c r="K59" s="123">
        <f t="shared" si="7"/>
        <v>9794.1777577032371</v>
      </c>
      <c r="L59" s="123">
        <f t="shared" si="8"/>
        <v>52308.867924537364</v>
      </c>
      <c r="M59" s="123">
        <f t="shared" si="9"/>
        <v>294624.86792453739</v>
      </c>
      <c r="N59" s="70">
        <f t="shared" si="10"/>
        <v>13948.05983641232</v>
      </c>
      <c r="O59" s="23">
        <f t="shared" si="11"/>
        <v>0.94077107338938204</v>
      </c>
      <c r="P59" s="286">
        <v>22464.943691795539</v>
      </c>
      <c r="Q59" s="320">
        <v>21123</v>
      </c>
      <c r="R59" s="125">
        <f t="shared" si="12"/>
        <v>2.2836168647466629E-2</v>
      </c>
      <c r="S59" s="23">
        <f t="shared" si="13"/>
        <v>3.1972012130883E-2</v>
      </c>
      <c r="T59" s="23"/>
      <c r="U59" s="268">
        <v>236491</v>
      </c>
      <c r="V59" s="125">
        <f t="shared" si="14"/>
        <v>2.4630958471992592E-2</v>
      </c>
      <c r="W59" s="262">
        <v>284996.86643952213</v>
      </c>
      <c r="X59" s="266">
        <v>11215.545859812197</v>
      </c>
      <c r="Y59" s="266">
        <v>13515.928409348484</v>
      </c>
      <c r="Z59" s="141"/>
      <c r="AA59" s="124"/>
      <c r="AB59" s="124"/>
      <c r="AC59" s="124"/>
      <c r="AD59" s="124"/>
    </row>
    <row r="60" spans="1:30">
      <c r="A60" s="82">
        <v>428</v>
      </c>
      <c r="B60" s="83" t="s">
        <v>118</v>
      </c>
      <c r="C60" s="268">
        <v>80572</v>
      </c>
      <c r="D60" s="124">
        <f t="shared" si="0"/>
        <v>12269.224912440994</v>
      </c>
      <c r="E60" s="125">
        <f t="shared" si="1"/>
        <v>0.82753673456435339</v>
      </c>
      <c r="F60" s="124">
        <f t="shared" si="2"/>
        <v>1534.184891896959</v>
      </c>
      <c r="G60" s="124">
        <f t="shared" si="3"/>
        <v>10074.992185087331</v>
      </c>
      <c r="H60" s="124">
        <f t="shared" si="4"/>
        <v>376.02419631046894</v>
      </c>
      <c r="I60" s="123">
        <f t="shared" si="5"/>
        <v>2469.3508971708497</v>
      </c>
      <c r="J60" s="124">
        <f t="shared" si="6"/>
        <v>184.5279798694007</v>
      </c>
      <c r="K60" s="123">
        <f t="shared" si="7"/>
        <v>1211.7952438023544</v>
      </c>
      <c r="L60" s="123">
        <f t="shared" si="8"/>
        <v>11286.787428889686</v>
      </c>
      <c r="M60" s="123">
        <f t="shared" si="9"/>
        <v>91858.787428889686</v>
      </c>
      <c r="N60" s="70">
        <f t="shared" si="10"/>
        <v>13987.937784207354</v>
      </c>
      <c r="O60" s="23">
        <f t="shared" si="11"/>
        <v>0.94346076788393551</v>
      </c>
      <c r="P60" s="286">
        <v>2939.0584492743092</v>
      </c>
      <c r="Q60" s="320">
        <v>6567</v>
      </c>
      <c r="R60" s="125">
        <f t="shared" si="12"/>
        <v>7.786452394764487E-2</v>
      </c>
      <c r="S60" s="23">
        <f t="shared" si="13"/>
        <v>3.4282126358670874E-2</v>
      </c>
      <c r="T60" s="23"/>
      <c r="U60" s="268">
        <v>74558</v>
      </c>
      <c r="V60" s="125">
        <f t="shared" si="14"/>
        <v>8.0662034925829559E-2</v>
      </c>
      <c r="W60" s="262">
        <v>88584.139812144072</v>
      </c>
      <c r="X60" s="266">
        <v>11382.900763358779</v>
      </c>
      <c r="Y60" s="266">
        <v>13524.296154525813</v>
      </c>
      <c r="Z60" s="141"/>
      <c r="AA60" s="124"/>
      <c r="AB60" s="124"/>
      <c r="AC60" s="124"/>
      <c r="AD60" s="124"/>
    </row>
    <row r="61" spans="1:30">
      <c r="A61" s="82">
        <v>429</v>
      </c>
      <c r="B61" s="83" t="s">
        <v>119</v>
      </c>
      <c r="C61" s="268">
        <v>51452</v>
      </c>
      <c r="D61" s="124">
        <f t="shared" si="0"/>
        <v>11484.821428571429</v>
      </c>
      <c r="E61" s="125">
        <f t="shared" si="1"/>
        <v>0.77463015715178096</v>
      </c>
      <c r="F61" s="124">
        <f t="shared" si="2"/>
        <v>2004.8269822186976</v>
      </c>
      <c r="G61" s="124">
        <f t="shared" si="3"/>
        <v>8981.6248803397666</v>
      </c>
      <c r="H61" s="124">
        <f t="shared" si="4"/>
        <v>650.56541566481644</v>
      </c>
      <c r="I61" s="123">
        <f t="shared" si="5"/>
        <v>2914.5330621783773</v>
      </c>
      <c r="J61" s="124">
        <f t="shared" si="6"/>
        <v>459.06919922374823</v>
      </c>
      <c r="K61" s="123">
        <f t="shared" si="7"/>
        <v>2056.630012522392</v>
      </c>
      <c r="L61" s="123">
        <f t="shared" si="8"/>
        <v>11038.254892862158</v>
      </c>
      <c r="M61" s="123">
        <f t="shared" si="9"/>
        <v>62490.254892862155</v>
      </c>
      <c r="N61" s="70">
        <f t="shared" si="10"/>
        <v>13948.717610013875</v>
      </c>
      <c r="O61" s="23">
        <f t="shared" si="11"/>
        <v>0.94081543901330689</v>
      </c>
      <c r="P61" s="286">
        <v>6364.9240372695176</v>
      </c>
      <c r="Q61" s="320">
        <v>4480</v>
      </c>
      <c r="R61" s="125">
        <f t="shared" si="12"/>
        <v>4.1495377614606784E-3</v>
      </c>
      <c r="S61" s="23">
        <f t="shared" si="13"/>
        <v>3.1174525903416579E-2</v>
      </c>
      <c r="T61" s="23"/>
      <c r="U61" s="268">
        <v>51674</v>
      </c>
      <c r="V61" s="125">
        <f t="shared" si="14"/>
        <v>-4.2961644153733016E-3</v>
      </c>
      <c r="W61" s="262">
        <v>61115.07274370487</v>
      </c>
      <c r="X61" s="266">
        <v>11437.361664453298</v>
      </c>
      <c r="Y61" s="266">
        <v>13527.019199580538</v>
      </c>
      <c r="Z61" s="141"/>
      <c r="AA61" s="124"/>
      <c r="AB61" s="124"/>
      <c r="AC61" s="124"/>
      <c r="AD61" s="124"/>
    </row>
    <row r="62" spans="1:30">
      <c r="A62" s="82">
        <v>430</v>
      </c>
      <c r="B62" s="83" t="s">
        <v>120</v>
      </c>
      <c r="C62" s="268">
        <v>25402</v>
      </c>
      <c r="D62" s="124">
        <f t="shared" si="0"/>
        <v>10201.606425702812</v>
      </c>
      <c r="E62" s="125">
        <f t="shared" si="1"/>
        <v>0.68807965695342632</v>
      </c>
      <c r="F62" s="124">
        <f t="shared" si="2"/>
        <v>2774.7559839398677</v>
      </c>
      <c r="G62" s="124">
        <f t="shared" si="3"/>
        <v>6909.1424000102706</v>
      </c>
      <c r="H62" s="124">
        <f t="shared" si="4"/>
        <v>1099.6906666688324</v>
      </c>
      <c r="I62" s="123">
        <f t="shared" si="5"/>
        <v>2738.2297600053926</v>
      </c>
      <c r="J62" s="124">
        <f t="shared" si="6"/>
        <v>908.19445022776415</v>
      </c>
      <c r="K62" s="123">
        <f t="shared" si="7"/>
        <v>2261.4041810671329</v>
      </c>
      <c r="L62" s="123">
        <f t="shared" si="8"/>
        <v>9170.546581077404</v>
      </c>
      <c r="M62" s="123">
        <f t="shared" si="9"/>
        <v>34572.546581077404</v>
      </c>
      <c r="N62" s="70">
        <f t="shared" si="10"/>
        <v>13884.556859870443</v>
      </c>
      <c r="O62" s="23">
        <f t="shared" si="11"/>
        <v>0.93648791400338904</v>
      </c>
      <c r="P62" s="286">
        <v>3957.466931428814</v>
      </c>
      <c r="Q62" s="320">
        <v>2490</v>
      </c>
      <c r="R62" s="125">
        <f t="shared" si="12"/>
        <v>-3.0971869456425275E-2</v>
      </c>
      <c r="S62" s="23">
        <f t="shared" si="13"/>
        <v>2.9894396949969575E-2</v>
      </c>
      <c r="T62" s="23"/>
      <c r="U62" s="268">
        <v>26635</v>
      </c>
      <c r="V62" s="125">
        <f t="shared" si="14"/>
        <v>-4.6292472310869158E-2</v>
      </c>
      <c r="W62" s="262">
        <v>34108.282324385415</v>
      </c>
      <c r="X62" s="266">
        <v>10527.667984189724</v>
      </c>
      <c r="Y62" s="266">
        <v>13481.534515567357</v>
      </c>
      <c r="Z62" s="141"/>
      <c r="AA62" s="124"/>
      <c r="AB62" s="124"/>
      <c r="AC62" s="124"/>
      <c r="AD62" s="124"/>
    </row>
    <row r="63" spans="1:30">
      <c r="A63" s="82">
        <v>432</v>
      </c>
      <c r="B63" s="83" t="s">
        <v>121</v>
      </c>
      <c r="C63" s="268">
        <v>23036</v>
      </c>
      <c r="D63" s="124">
        <f t="shared" si="0"/>
        <v>12608.648056923919</v>
      </c>
      <c r="E63" s="125">
        <f t="shared" si="1"/>
        <v>0.85043020359972399</v>
      </c>
      <c r="F63" s="124">
        <f t="shared" si="2"/>
        <v>1330.5310052072036</v>
      </c>
      <c r="G63" s="124">
        <f t="shared" si="3"/>
        <v>2430.8801465135612</v>
      </c>
      <c r="H63" s="124">
        <f t="shared" si="4"/>
        <v>257.22609574144496</v>
      </c>
      <c r="I63" s="123">
        <f t="shared" si="5"/>
        <v>469.95207691961991</v>
      </c>
      <c r="J63" s="124">
        <f t="shared" si="6"/>
        <v>65.729879300376723</v>
      </c>
      <c r="K63" s="123">
        <f t="shared" si="7"/>
        <v>120.08848948178827</v>
      </c>
      <c r="L63" s="123">
        <f t="shared" si="8"/>
        <v>2550.9686359953494</v>
      </c>
      <c r="M63" s="123">
        <f t="shared" si="9"/>
        <v>25586.968635995348</v>
      </c>
      <c r="N63" s="70">
        <f t="shared" si="10"/>
        <v>14004.908941431499</v>
      </c>
      <c r="O63" s="23">
        <f t="shared" si="11"/>
        <v>0.9446054413357039</v>
      </c>
      <c r="P63" s="286">
        <v>2417.3403306216796</v>
      </c>
      <c r="Q63" s="320">
        <v>1827</v>
      </c>
      <c r="R63" s="125">
        <f t="shared" si="12"/>
        <v>1.8825262666984522E-2</v>
      </c>
      <c r="S63" s="23">
        <f t="shared" si="13"/>
        <v>3.1750129534422758E-2</v>
      </c>
      <c r="T63" s="23"/>
      <c r="U63" s="268">
        <v>22994</v>
      </c>
      <c r="V63" s="125">
        <f t="shared" si="14"/>
        <v>1.826563451335131E-3</v>
      </c>
      <c r="W63" s="262">
        <v>25220.370774192928</v>
      </c>
      <c r="X63" s="266">
        <v>12375.672766415501</v>
      </c>
      <c r="Y63" s="266">
        <v>13573.934754678648</v>
      </c>
      <c r="Z63" s="141"/>
      <c r="AA63" s="124"/>
      <c r="AB63" s="124"/>
      <c r="AC63" s="124"/>
      <c r="AD63" s="124"/>
    </row>
    <row r="64" spans="1:30">
      <c r="A64" s="82">
        <v>434</v>
      </c>
      <c r="B64" s="83" t="s">
        <v>122</v>
      </c>
      <c r="C64" s="268">
        <v>12515</v>
      </c>
      <c r="D64" s="124">
        <f t="shared" si="0"/>
        <v>9671.5610510046372</v>
      </c>
      <c r="E64" s="125">
        <f t="shared" si="1"/>
        <v>0.65232906784295253</v>
      </c>
      <c r="F64" s="124">
        <f t="shared" si="2"/>
        <v>3092.7832087587726</v>
      </c>
      <c r="G64" s="124">
        <f t="shared" si="3"/>
        <v>4002.0614721338516</v>
      </c>
      <c r="H64" s="124">
        <f t="shared" si="4"/>
        <v>1285.2065478131935</v>
      </c>
      <c r="I64" s="123">
        <f t="shared" si="5"/>
        <v>1663.0572728702723</v>
      </c>
      <c r="J64" s="124">
        <f t="shared" si="6"/>
        <v>1093.7103313721252</v>
      </c>
      <c r="K64" s="123">
        <f t="shared" si="7"/>
        <v>1415.26116879553</v>
      </c>
      <c r="L64" s="123">
        <f t="shared" si="8"/>
        <v>5417.322640929382</v>
      </c>
      <c r="M64" s="123">
        <f t="shared" si="9"/>
        <v>17932.322640929382</v>
      </c>
      <c r="N64" s="70">
        <f t="shared" si="10"/>
        <v>13858.054591135535</v>
      </c>
      <c r="O64" s="23">
        <f t="shared" si="11"/>
        <v>0.93470038454786541</v>
      </c>
      <c r="P64" s="286">
        <v>2103.6962286220428</v>
      </c>
      <c r="Q64" s="320">
        <v>1294</v>
      </c>
      <c r="R64" s="125">
        <f t="shared" si="12"/>
        <v>1.6721225087316383E-3</v>
      </c>
      <c r="S64" s="23">
        <f t="shared" si="13"/>
        <v>3.1264705714554065E-2</v>
      </c>
      <c r="T64" s="23"/>
      <c r="U64" s="268">
        <v>12301</v>
      </c>
      <c r="V64" s="125">
        <f t="shared" si="14"/>
        <v>1.739695959678075E-2</v>
      </c>
      <c r="W64" s="262">
        <v>17119.912522239931</v>
      </c>
      <c r="X64" s="266">
        <v>9655.4160125588696</v>
      </c>
      <c r="Y64" s="266">
        <v>13437.921916985817</v>
      </c>
      <c r="Z64" s="141"/>
      <c r="AA64" s="124"/>
      <c r="AB64" s="124"/>
      <c r="AC64" s="124"/>
      <c r="AD64" s="124"/>
    </row>
    <row r="65" spans="1:30">
      <c r="A65" s="82">
        <v>436</v>
      </c>
      <c r="B65" s="83" t="s">
        <v>123</v>
      </c>
      <c r="C65" s="268">
        <v>14726</v>
      </c>
      <c r="D65" s="124">
        <f t="shared" si="0"/>
        <v>9482.2923374114616</v>
      </c>
      <c r="E65" s="125">
        <f t="shared" si="1"/>
        <v>0.63956323998342135</v>
      </c>
      <c r="F65" s="124">
        <f t="shared" si="2"/>
        <v>3206.3444369146782</v>
      </c>
      <c r="G65" s="124">
        <f t="shared" si="3"/>
        <v>4979.4529105284946</v>
      </c>
      <c r="H65" s="124">
        <f t="shared" si="4"/>
        <v>1351.450597570805</v>
      </c>
      <c r="I65" s="123">
        <f t="shared" si="5"/>
        <v>2098.8027780274601</v>
      </c>
      <c r="J65" s="124">
        <f t="shared" si="6"/>
        <v>1159.9543811297367</v>
      </c>
      <c r="K65" s="123">
        <f t="shared" si="7"/>
        <v>1801.4091538944811</v>
      </c>
      <c r="L65" s="123">
        <f t="shared" si="8"/>
        <v>6780.8620644229759</v>
      </c>
      <c r="M65" s="123">
        <f t="shared" si="9"/>
        <v>21506.862064422974</v>
      </c>
      <c r="N65" s="70">
        <f t="shared" si="10"/>
        <v>13848.591155455873</v>
      </c>
      <c r="O65" s="23">
        <f t="shared" si="11"/>
        <v>0.93406209315488864</v>
      </c>
      <c r="P65" s="286">
        <v>2571.6351182766875</v>
      </c>
      <c r="Q65" s="320">
        <v>1553</v>
      </c>
      <c r="R65" s="125">
        <f t="shared" si="12"/>
        <v>5.9181795946119366E-2</v>
      </c>
      <c r="S65" s="23">
        <f t="shared" si="13"/>
        <v>3.3263006840468422E-2</v>
      </c>
      <c r="T65" s="23"/>
      <c r="U65" s="268">
        <v>14503</v>
      </c>
      <c r="V65" s="125">
        <f t="shared" si="14"/>
        <v>1.5376129076742743E-2</v>
      </c>
      <c r="W65" s="262">
        <v>21712.494808499752</v>
      </c>
      <c r="X65" s="266">
        <v>8952.4691358024684</v>
      </c>
      <c r="Y65" s="266">
        <v>13402.774573147995</v>
      </c>
      <c r="Z65" s="141"/>
      <c r="AA65" s="124"/>
      <c r="AB65" s="124"/>
      <c r="AC65" s="124"/>
      <c r="AD65" s="124"/>
    </row>
    <row r="66" spans="1:30">
      <c r="A66" s="82">
        <v>437</v>
      </c>
      <c r="B66" s="83" t="s">
        <v>124</v>
      </c>
      <c r="C66" s="268">
        <v>67003</v>
      </c>
      <c r="D66" s="124">
        <f t="shared" si="0"/>
        <v>11954.148082069582</v>
      </c>
      <c r="E66" s="125">
        <f t="shared" si="1"/>
        <v>0.8062853797963716</v>
      </c>
      <c r="F66" s="124">
        <f t="shared" si="2"/>
        <v>1723.2309901198062</v>
      </c>
      <c r="G66" s="124">
        <f t="shared" si="3"/>
        <v>9658.7096996215132</v>
      </c>
      <c r="H66" s="124">
        <f t="shared" si="4"/>
        <v>486.30108694046316</v>
      </c>
      <c r="I66" s="123">
        <f t="shared" si="5"/>
        <v>2725.717592301296</v>
      </c>
      <c r="J66" s="124">
        <f t="shared" si="6"/>
        <v>294.80487049939495</v>
      </c>
      <c r="K66" s="123">
        <f t="shared" si="7"/>
        <v>1652.3812991491088</v>
      </c>
      <c r="L66" s="123">
        <f t="shared" si="8"/>
        <v>11311.090998770622</v>
      </c>
      <c r="M66" s="123">
        <f t="shared" si="9"/>
        <v>78314.090998770625</v>
      </c>
      <c r="N66" s="70">
        <f t="shared" si="10"/>
        <v>13972.183942688782</v>
      </c>
      <c r="O66" s="23">
        <f t="shared" si="11"/>
        <v>0.94239820014553632</v>
      </c>
      <c r="P66" s="286">
        <v>4396.1211448427739</v>
      </c>
      <c r="Q66" s="320">
        <v>5605</v>
      </c>
      <c r="R66" s="125">
        <f t="shared" si="12"/>
        <v>4.4174116041117227E-2</v>
      </c>
      <c r="S66" s="23">
        <f t="shared" si="13"/>
        <v>3.2867066786393707E-2</v>
      </c>
      <c r="T66" s="23"/>
      <c r="U66" s="268">
        <v>63928</v>
      </c>
      <c r="V66" s="125">
        <f t="shared" si="14"/>
        <v>4.8100988612188714E-2</v>
      </c>
      <c r="W66" s="262">
        <v>75537.963833742353</v>
      </c>
      <c r="X66" s="266">
        <v>11448.424068767908</v>
      </c>
      <c r="Y66" s="266">
        <v>13527.572319796267</v>
      </c>
      <c r="Z66" s="141"/>
      <c r="AA66" s="124"/>
      <c r="AB66" s="124"/>
      <c r="AC66" s="124"/>
      <c r="AD66" s="124"/>
    </row>
    <row r="67" spans="1:30">
      <c r="A67" s="82">
        <v>438</v>
      </c>
      <c r="B67" s="83" t="s">
        <v>125</v>
      </c>
      <c r="C67" s="268">
        <v>32637</v>
      </c>
      <c r="D67" s="124">
        <f t="shared" si="0"/>
        <v>13464.108910891089</v>
      </c>
      <c r="E67" s="125">
        <f t="shared" si="1"/>
        <v>0.90812947039870406</v>
      </c>
      <c r="F67" s="124">
        <f t="shared" si="2"/>
        <v>817.2544928269017</v>
      </c>
      <c r="G67" s="124">
        <f t="shared" si="3"/>
        <v>1981.0248906124098</v>
      </c>
      <c r="H67" s="124">
        <f t="shared" si="4"/>
        <v>0</v>
      </c>
      <c r="I67" s="123">
        <f t="shared" si="5"/>
        <v>0</v>
      </c>
      <c r="J67" s="124">
        <f t="shared" si="6"/>
        <v>-191.49621644106824</v>
      </c>
      <c r="K67" s="123">
        <f t="shared" si="7"/>
        <v>-464.1868286531494</v>
      </c>
      <c r="L67" s="123">
        <f t="shared" si="8"/>
        <v>1516.8380619592604</v>
      </c>
      <c r="M67" s="123">
        <f t="shared" si="9"/>
        <v>34153.838061959257</v>
      </c>
      <c r="N67" s="70">
        <f t="shared" si="10"/>
        <v>14089.867187276923</v>
      </c>
      <c r="O67" s="23">
        <f t="shared" si="11"/>
        <v>0.95033571931519945</v>
      </c>
      <c r="P67" s="286">
        <v>-495.20863312032975</v>
      </c>
      <c r="Q67" s="320">
        <v>2424</v>
      </c>
      <c r="R67" s="125">
        <f t="shared" si="12"/>
        <v>0.19655913829268398</v>
      </c>
      <c r="S67" s="23">
        <f t="shared" si="13"/>
        <v>4.2321946448696683E-2</v>
      </c>
      <c r="T67" s="23"/>
      <c r="U67" s="268">
        <v>27467</v>
      </c>
      <c r="V67" s="125">
        <f t="shared" si="14"/>
        <v>0.18822587104525432</v>
      </c>
      <c r="W67" s="262">
        <v>32996.873875029567</v>
      </c>
      <c r="X67" s="266">
        <v>11252.355591970503</v>
      </c>
      <c r="Y67" s="266">
        <v>13517.768895956398</v>
      </c>
      <c r="Z67" s="141"/>
      <c r="AA67" s="124"/>
      <c r="AB67" s="124"/>
      <c r="AC67" s="124"/>
      <c r="AD67" s="124"/>
    </row>
    <row r="68" spans="1:30">
      <c r="A68" s="82">
        <v>439</v>
      </c>
      <c r="B68" s="83" t="s">
        <v>126</v>
      </c>
      <c r="C68" s="268">
        <v>15559</v>
      </c>
      <c r="D68" s="124">
        <f t="shared" si="0"/>
        <v>9916.5073295092407</v>
      </c>
      <c r="E68" s="125">
        <f t="shared" si="1"/>
        <v>0.66885024541561644</v>
      </c>
      <c r="F68" s="124">
        <f t="shared" si="2"/>
        <v>2945.8154416560105</v>
      </c>
      <c r="G68" s="124">
        <f t="shared" si="3"/>
        <v>4621.9844279582812</v>
      </c>
      <c r="H68" s="124">
        <f t="shared" si="4"/>
        <v>1199.4753503365823</v>
      </c>
      <c r="I68" s="123">
        <f t="shared" si="5"/>
        <v>1881.9768246780977</v>
      </c>
      <c r="J68" s="124">
        <f t="shared" si="6"/>
        <v>1007.9791338955141</v>
      </c>
      <c r="K68" s="123">
        <f t="shared" si="7"/>
        <v>1581.5192610820616</v>
      </c>
      <c r="L68" s="123">
        <f t="shared" si="8"/>
        <v>6203.5036890403426</v>
      </c>
      <c r="M68" s="123">
        <f t="shared" si="9"/>
        <v>21762.503689040343</v>
      </c>
      <c r="N68" s="70">
        <f t="shared" si="10"/>
        <v>13870.301905060767</v>
      </c>
      <c r="O68" s="23">
        <f t="shared" si="11"/>
        <v>0.93552644342649871</v>
      </c>
      <c r="P68" s="286">
        <v>2746.1566326955094</v>
      </c>
      <c r="Q68" s="320">
        <v>1569</v>
      </c>
      <c r="R68" s="125">
        <f t="shared" si="12"/>
        <v>1.3567441741919347E-2</v>
      </c>
      <c r="S68" s="23">
        <f t="shared" si="13"/>
        <v>3.1683405350918008E-2</v>
      </c>
      <c r="T68" s="23"/>
      <c r="U68" s="268">
        <v>15429</v>
      </c>
      <c r="V68" s="125">
        <f t="shared" si="14"/>
        <v>8.4256918789292895E-3</v>
      </c>
      <c r="W68" s="262">
        <v>21201.723310496367</v>
      </c>
      <c r="X68" s="266">
        <v>9783.7666455294857</v>
      </c>
      <c r="Y68" s="266">
        <v>13444.339448634348</v>
      </c>
      <c r="Z68" s="141"/>
      <c r="AA68" s="124"/>
      <c r="AB68" s="124"/>
      <c r="AC68" s="124"/>
      <c r="AD68" s="124"/>
    </row>
    <row r="69" spans="1:30">
      <c r="A69" s="82">
        <v>441</v>
      </c>
      <c r="B69" s="83" t="s">
        <v>127</v>
      </c>
      <c r="C69" s="268">
        <v>20333</v>
      </c>
      <c r="D69" s="124">
        <f t="shared" si="0"/>
        <v>10502.582644628099</v>
      </c>
      <c r="E69" s="125">
        <f t="shared" si="1"/>
        <v>0.70837995132152465</v>
      </c>
      <c r="F69" s="124">
        <f t="shared" si="2"/>
        <v>2594.1702525846958</v>
      </c>
      <c r="G69" s="124">
        <f t="shared" si="3"/>
        <v>5022.3136090039716</v>
      </c>
      <c r="H69" s="124">
        <f t="shared" si="4"/>
        <v>994.34899004498209</v>
      </c>
      <c r="I69" s="123">
        <f t="shared" si="5"/>
        <v>1925.0596447270852</v>
      </c>
      <c r="J69" s="124">
        <f t="shared" si="6"/>
        <v>802.85277360391387</v>
      </c>
      <c r="K69" s="123">
        <f t="shared" si="7"/>
        <v>1554.3229696971771</v>
      </c>
      <c r="L69" s="123">
        <f t="shared" si="8"/>
        <v>6576.6365787011491</v>
      </c>
      <c r="M69" s="123">
        <f t="shared" si="9"/>
        <v>26909.636578701149</v>
      </c>
      <c r="N69" s="70">
        <f t="shared" si="10"/>
        <v>13899.605670816709</v>
      </c>
      <c r="O69" s="23">
        <f t="shared" si="11"/>
        <v>0.93750292872179408</v>
      </c>
      <c r="P69" s="286">
        <v>2536.0532446771849</v>
      </c>
      <c r="Q69" s="320">
        <v>1936</v>
      </c>
      <c r="R69" s="125">
        <f t="shared" si="12"/>
        <v>1.8353654305011506E-2</v>
      </c>
      <c r="S69" s="23">
        <f t="shared" si="13"/>
        <v>3.1831015907483717E-2</v>
      </c>
      <c r="T69" s="23"/>
      <c r="U69" s="268">
        <v>20245</v>
      </c>
      <c r="V69" s="125">
        <f t="shared" si="14"/>
        <v>4.3467522845146954E-3</v>
      </c>
      <c r="W69" s="262">
        <v>26443.211641410504</v>
      </c>
      <c r="X69" s="266">
        <v>10313.295975547631</v>
      </c>
      <c r="Y69" s="266">
        <v>13470.815915135254</v>
      </c>
      <c r="Z69" s="141"/>
      <c r="AA69" s="124"/>
      <c r="AB69" s="124"/>
      <c r="AC69" s="124"/>
      <c r="AD69" s="124"/>
    </row>
    <row r="70" spans="1:30" ht="25.5" customHeight="1">
      <c r="A70" s="82">
        <v>501</v>
      </c>
      <c r="B70" s="83" t="s">
        <v>128</v>
      </c>
      <c r="C70" s="268">
        <v>386775</v>
      </c>
      <c r="D70" s="124">
        <f t="shared" si="0"/>
        <v>13844.047533824898</v>
      </c>
      <c r="E70" s="125">
        <f t="shared" si="1"/>
        <v>0.93375563420296404</v>
      </c>
      <c r="F70" s="124">
        <f t="shared" si="2"/>
        <v>589.29131906661644</v>
      </c>
      <c r="G70" s="124">
        <f t="shared" si="3"/>
        <v>16463.620872083131</v>
      </c>
      <c r="H70" s="124">
        <f t="shared" si="4"/>
        <v>0</v>
      </c>
      <c r="I70" s="123">
        <f t="shared" si="5"/>
        <v>0</v>
      </c>
      <c r="J70" s="124">
        <f t="shared" si="6"/>
        <v>-191.49621644106824</v>
      </c>
      <c r="K70" s="123">
        <f t="shared" si="7"/>
        <v>-5350.0212949305642</v>
      </c>
      <c r="L70" s="123">
        <f t="shared" si="8"/>
        <v>11113.599577152567</v>
      </c>
      <c r="M70" s="123">
        <f t="shared" si="9"/>
        <v>397888.59957715258</v>
      </c>
      <c r="N70" s="70">
        <f t="shared" si="10"/>
        <v>14241.842636450445</v>
      </c>
      <c r="O70" s="23">
        <f t="shared" si="11"/>
        <v>0.96058618483690339</v>
      </c>
      <c r="P70" s="286">
        <v>2329.0053814604034</v>
      </c>
      <c r="Q70" s="320">
        <v>27938</v>
      </c>
      <c r="R70" s="125">
        <f t="shared" si="12"/>
        <v>3.7441862039618683E-2</v>
      </c>
      <c r="S70" s="23">
        <f t="shared" si="13"/>
        <v>3.4445461951315877E-2</v>
      </c>
      <c r="T70" s="23"/>
      <c r="U70" s="268">
        <v>370721</v>
      </c>
      <c r="V70" s="125">
        <f t="shared" si="14"/>
        <v>4.3304803342675488E-2</v>
      </c>
      <c r="W70" s="262">
        <v>382477.9989240751</v>
      </c>
      <c r="X70" s="266">
        <v>13344.408048666355</v>
      </c>
      <c r="Y70" s="266">
        <v>13767.610918400171</v>
      </c>
      <c r="Z70" s="141"/>
      <c r="AA70" s="124"/>
      <c r="AB70" s="124"/>
      <c r="AC70" s="124"/>
      <c r="AD70" s="124"/>
    </row>
    <row r="71" spans="1:30">
      <c r="A71" s="82">
        <v>502</v>
      </c>
      <c r="B71" s="83" t="s">
        <v>129</v>
      </c>
      <c r="C71" s="268">
        <v>373459</v>
      </c>
      <c r="D71" s="124">
        <f t="shared" ref="D71:D129" si="15">C71*1000/Q71</f>
        <v>12187.814111350433</v>
      </c>
      <c r="E71" s="125">
        <f t="shared" ref="E71:E134" si="16">D71/D$430</f>
        <v>0.82204572523217989</v>
      </c>
      <c r="F71" s="124">
        <f t="shared" ref="F71:F134" si="17">($D$430-D71)*0.6</f>
        <v>1583.0313725512951</v>
      </c>
      <c r="G71" s="124">
        <f t="shared" ref="G71:G129" si="18">F71*Q71/1000</f>
        <v>48507.247317716785</v>
      </c>
      <c r="H71" s="124">
        <f t="shared" ref="H71:H134" si="19">IF(D71&lt;D$430*0.9,(D$430*0.9-D71)*0.35,0)</f>
        <v>404.51797669216501</v>
      </c>
      <c r="I71" s="123">
        <f t="shared" ref="I71:I129" si="20">H71*Q71/1000</f>
        <v>12395.23984180132</v>
      </c>
      <c r="J71" s="124">
        <f t="shared" ref="J71:J134" si="21">H71+I$432</f>
        <v>213.02176025109677</v>
      </c>
      <c r="K71" s="123">
        <f t="shared" ref="K71:K129" si="22">J71*Q71/1000</f>
        <v>6527.4127776141077</v>
      </c>
      <c r="L71" s="123">
        <f t="shared" ref="L71:L129" si="23">K71+G71</f>
        <v>55034.660095330895</v>
      </c>
      <c r="M71" s="123">
        <f t="shared" ref="M71:M129" si="24">L71+C71</f>
        <v>428493.66009533091</v>
      </c>
      <c r="N71" s="70">
        <f t="shared" ref="N71:N129" si="25">M71*1000/Q71</f>
        <v>13983.867244152825</v>
      </c>
      <c r="O71" s="23">
        <f t="shared" ref="O71:O134" si="26">N71/N$430</f>
        <v>0.94318621741732678</v>
      </c>
      <c r="P71" s="286">
        <v>20446.346551342111</v>
      </c>
      <c r="Q71" s="320">
        <v>30642</v>
      </c>
      <c r="R71" s="125">
        <f t="shared" ref="R71:R129" si="27">(D71-X71)/X71</f>
        <v>2.075173625599781E-2</v>
      </c>
      <c r="S71" s="23">
        <f t="shared" ref="S71:S129" si="28">(N71-Y71)/Y71</f>
        <v>3.185576844516487E-2</v>
      </c>
      <c r="T71" s="23"/>
      <c r="U71" s="268">
        <v>362010</v>
      </c>
      <c r="V71" s="125">
        <f t="shared" ref="V71:V129" si="29">(C71-U71)/U71</f>
        <v>3.1626198171321236E-2</v>
      </c>
      <c r="W71" s="262">
        <v>410887.72669685434</v>
      </c>
      <c r="X71" s="266">
        <v>11940.037600184703</v>
      </c>
      <c r="Y71" s="266">
        <v>13552.152996367107</v>
      </c>
      <c r="Z71" s="141"/>
      <c r="AA71" s="124"/>
      <c r="AB71" s="124"/>
      <c r="AC71" s="124"/>
      <c r="AD71" s="124"/>
    </row>
    <row r="72" spans="1:30">
      <c r="A72" s="82">
        <v>511</v>
      </c>
      <c r="B72" s="83" t="s">
        <v>130</v>
      </c>
      <c r="C72" s="268">
        <v>28903</v>
      </c>
      <c r="D72" s="124">
        <f t="shared" si="15"/>
        <v>10939.818319454958</v>
      </c>
      <c r="E72" s="125">
        <f t="shared" si="16"/>
        <v>0.737870696267798</v>
      </c>
      <c r="F72" s="124">
        <f t="shared" si="17"/>
        <v>2331.82884768858</v>
      </c>
      <c r="G72" s="124">
        <f t="shared" si="18"/>
        <v>6160.691815593229</v>
      </c>
      <c r="H72" s="124">
        <f t="shared" si="19"/>
        <v>841.31650385558123</v>
      </c>
      <c r="I72" s="123">
        <f t="shared" si="20"/>
        <v>2222.7582031864454</v>
      </c>
      <c r="J72" s="124">
        <f t="shared" si="21"/>
        <v>649.82028741451302</v>
      </c>
      <c r="K72" s="123">
        <f t="shared" si="22"/>
        <v>1716.8251993491433</v>
      </c>
      <c r="L72" s="123">
        <f t="shared" si="23"/>
        <v>7877.517014942372</v>
      </c>
      <c r="M72" s="123">
        <f t="shared" si="24"/>
        <v>36780.517014942372</v>
      </c>
      <c r="N72" s="70">
        <f t="shared" si="25"/>
        <v>13921.467454558051</v>
      </c>
      <c r="O72" s="23">
        <f t="shared" si="26"/>
        <v>0.93897746596910769</v>
      </c>
      <c r="P72" s="286">
        <v>3137.3463184076045</v>
      </c>
      <c r="Q72" s="320">
        <v>2642</v>
      </c>
      <c r="R72" s="125">
        <f t="shared" si="27"/>
        <v>1.7914153693763809E-2</v>
      </c>
      <c r="S72" s="23">
        <f t="shared" si="28"/>
        <v>3.1791836664209698E-2</v>
      </c>
      <c r="T72" s="23"/>
      <c r="U72" s="268">
        <v>28749</v>
      </c>
      <c r="V72" s="125">
        <f t="shared" si="29"/>
        <v>5.3567080594107619E-3</v>
      </c>
      <c r="W72" s="262">
        <v>36092.479236257313</v>
      </c>
      <c r="X72" s="266">
        <v>10747.289719626167</v>
      </c>
      <c r="Y72" s="266">
        <v>13492.515602339183</v>
      </c>
      <c r="Z72" s="141"/>
      <c r="AA72" s="124"/>
      <c r="AB72" s="124"/>
      <c r="AC72" s="124"/>
      <c r="AD72" s="124"/>
    </row>
    <row r="73" spans="1:30">
      <c r="A73" s="82">
        <v>512</v>
      </c>
      <c r="B73" s="83" t="s">
        <v>131</v>
      </c>
      <c r="C73" s="268">
        <v>24129</v>
      </c>
      <c r="D73" s="124">
        <f t="shared" si="15"/>
        <v>11839.54857703631</v>
      </c>
      <c r="E73" s="125">
        <f t="shared" si="16"/>
        <v>0.79855585320812217</v>
      </c>
      <c r="F73" s="124">
        <f t="shared" si="17"/>
        <v>1791.9906931397691</v>
      </c>
      <c r="G73" s="124">
        <f t="shared" si="18"/>
        <v>3652.0770326188494</v>
      </c>
      <c r="H73" s="124">
        <f t="shared" si="19"/>
        <v>526.41091370210813</v>
      </c>
      <c r="I73" s="123">
        <f t="shared" si="20"/>
        <v>1072.8254421248964</v>
      </c>
      <c r="J73" s="124">
        <f t="shared" si="21"/>
        <v>334.91469726103992</v>
      </c>
      <c r="K73" s="123">
        <f t="shared" si="22"/>
        <v>682.55615301799935</v>
      </c>
      <c r="L73" s="123">
        <f t="shared" si="23"/>
        <v>4334.6331856368488</v>
      </c>
      <c r="M73" s="123">
        <f t="shared" si="24"/>
        <v>28463.633185636849</v>
      </c>
      <c r="N73" s="70">
        <f t="shared" si="25"/>
        <v>13966.453967437119</v>
      </c>
      <c r="O73" s="23">
        <f t="shared" si="26"/>
        <v>0.94201172381612386</v>
      </c>
      <c r="P73" s="286">
        <v>2278.3716490971597</v>
      </c>
      <c r="Q73" s="320">
        <v>2038</v>
      </c>
      <c r="R73" s="125">
        <f t="shared" si="27"/>
        <v>3.1847971648596256E-2</v>
      </c>
      <c r="S73" s="23">
        <f t="shared" si="28"/>
        <v>3.2345436932270571E-2</v>
      </c>
      <c r="T73" s="23"/>
      <c r="U73" s="268">
        <v>23499</v>
      </c>
      <c r="V73" s="125">
        <f t="shared" si="29"/>
        <v>2.6809651474530832E-2</v>
      </c>
      <c r="W73" s="262">
        <v>27707.099486300925</v>
      </c>
      <c r="X73" s="266">
        <v>11474.12109375</v>
      </c>
      <c r="Y73" s="266">
        <v>13528.857171045374</v>
      </c>
      <c r="Z73" s="141"/>
      <c r="AA73" s="124"/>
      <c r="AB73" s="124"/>
      <c r="AC73" s="124"/>
      <c r="AD73" s="124"/>
    </row>
    <row r="74" spans="1:30">
      <c r="A74" s="82">
        <v>513</v>
      </c>
      <c r="B74" s="83" t="s">
        <v>132</v>
      </c>
      <c r="C74" s="268">
        <v>34194</v>
      </c>
      <c r="D74" s="124">
        <f t="shared" si="15"/>
        <v>15692.519504359798</v>
      </c>
      <c r="E74" s="125">
        <f t="shared" si="16"/>
        <v>1.0584316809252874</v>
      </c>
      <c r="F74" s="124">
        <f t="shared" si="17"/>
        <v>-519.7918632543234</v>
      </c>
      <c r="G74" s="124">
        <f t="shared" si="18"/>
        <v>-1132.6264700311706</v>
      </c>
      <c r="H74" s="124">
        <f t="shared" si="19"/>
        <v>0</v>
      </c>
      <c r="I74" s="123">
        <f t="shared" si="20"/>
        <v>0</v>
      </c>
      <c r="J74" s="124">
        <f t="shared" si="21"/>
        <v>-191.49621644106824</v>
      </c>
      <c r="K74" s="123">
        <f t="shared" si="22"/>
        <v>-417.27025562508771</v>
      </c>
      <c r="L74" s="123">
        <f t="shared" si="23"/>
        <v>-1549.8967256562582</v>
      </c>
      <c r="M74" s="123">
        <f t="shared" si="24"/>
        <v>32644.103274343743</v>
      </c>
      <c r="N74" s="70">
        <f t="shared" si="25"/>
        <v>14981.231424664407</v>
      </c>
      <c r="O74" s="23">
        <f t="shared" si="26"/>
        <v>1.0104566035258329</v>
      </c>
      <c r="P74" s="286">
        <v>1995.0203638843955</v>
      </c>
      <c r="Q74" s="320">
        <v>2179</v>
      </c>
      <c r="R74" s="125">
        <f t="shared" si="27"/>
        <v>7.1670014532944831E-2</v>
      </c>
      <c r="S74" s="23">
        <f t="shared" si="28"/>
        <v>4.8586805738630008E-2</v>
      </c>
      <c r="T74" s="23"/>
      <c r="U74" s="268">
        <v>32244</v>
      </c>
      <c r="V74" s="125">
        <f t="shared" si="29"/>
        <v>6.0476367696315592E-2</v>
      </c>
      <c r="W74" s="262">
        <v>31460.124633051848</v>
      </c>
      <c r="X74" s="266">
        <v>14643.051771117167</v>
      </c>
      <c r="Y74" s="266">
        <v>14287.068407380493</v>
      </c>
      <c r="Z74" s="141"/>
      <c r="AA74" s="124"/>
      <c r="AB74" s="124"/>
      <c r="AC74" s="124"/>
      <c r="AD74" s="124"/>
    </row>
    <row r="75" spans="1:30">
      <c r="A75" s="82">
        <v>514</v>
      </c>
      <c r="B75" s="83" t="s">
        <v>133</v>
      </c>
      <c r="C75" s="268">
        <v>26161</v>
      </c>
      <c r="D75" s="124">
        <f t="shared" si="15"/>
        <v>11223.080223080224</v>
      </c>
      <c r="E75" s="125">
        <f t="shared" si="16"/>
        <v>0.75697619253389414</v>
      </c>
      <c r="F75" s="124">
        <f t="shared" si="17"/>
        <v>2161.8717055134207</v>
      </c>
      <c r="G75" s="124">
        <f t="shared" si="18"/>
        <v>5039.322945551784</v>
      </c>
      <c r="H75" s="124">
        <f t="shared" si="19"/>
        <v>742.17483758673836</v>
      </c>
      <c r="I75" s="123">
        <f t="shared" si="20"/>
        <v>1730.0095464146871</v>
      </c>
      <c r="J75" s="124">
        <f t="shared" si="21"/>
        <v>550.67862114567015</v>
      </c>
      <c r="K75" s="123">
        <f t="shared" si="22"/>
        <v>1283.6318658905573</v>
      </c>
      <c r="L75" s="123">
        <f t="shared" si="23"/>
        <v>6322.9548114423415</v>
      </c>
      <c r="M75" s="123">
        <f t="shared" si="24"/>
        <v>32483.954811442341</v>
      </c>
      <c r="N75" s="70">
        <f t="shared" si="25"/>
        <v>13935.630549739315</v>
      </c>
      <c r="O75" s="23">
        <f t="shared" si="26"/>
        <v>0.93993274078241251</v>
      </c>
      <c r="P75" s="286">
        <v>3021.1000068917951</v>
      </c>
      <c r="Q75" s="320">
        <v>2331</v>
      </c>
      <c r="R75" s="125">
        <f t="shared" si="27"/>
        <v>3.8033756328159876E-2</v>
      </c>
      <c r="S75" s="23">
        <f t="shared" si="28"/>
        <v>3.2594438814785874E-2</v>
      </c>
      <c r="T75" s="23"/>
      <c r="U75" s="268">
        <v>25516</v>
      </c>
      <c r="V75" s="125">
        <f t="shared" si="29"/>
        <v>2.5278256780059571E-2</v>
      </c>
      <c r="W75" s="262">
        <v>31849.956634604579</v>
      </c>
      <c r="X75" s="266">
        <v>10811.864406779661</v>
      </c>
      <c r="Y75" s="266">
        <v>13495.744336696856</v>
      </c>
      <c r="Z75" s="141"/>
      <c r="AA75" s="124"/>
      <c r="AB75" s="124"/>
      <c r="AC75" s="124"/>
      <c r="AD75" s="124"/>
    </row>
    <row r="76" spans="1:30">
      <c r="A76" s="82">
        <v>515</v>
      </c>
      <c r="B76" s="83" t="s">
        <v>134</v>
      </c>
      <c r="C76" s="268">
        <v>39123</v>
      </c>
      <c r="D76" s="124">
        <f t="shared" si="15"/>
        <v>10753.985706432106</v>
      </c>
      <c r="E76" s="125">
        <f t="shared" si="16"/>
        <v>0.72533662709440172</v>
      </c>
      <c r="F76" s="124">
        <f t="shared" si="17"/>
        <v>2443.3284155022916</v>
      </c>
      <c r="G76" s="124">
        <f t="shared" si="18"/>
        <v>8888.8287755973379</v>
      </c>
      <c r="H76" s="124">
        <f t="shared" si="19"/>
        <v>906.35791841357957</v>
      </c>
      <c r="I76" s="123">
        <f t="shared" si="20"/>
        <v>3297.3301071886026</v>
      </c>
      <c r="J76" s="124">
        <f t="shared" si="21"/>
        <v>714.86170197251136</v>
      </c>
      <c r="K76" s="123">
        <f t="shared" si="22"/>
        <v>2600.6668717759962</v>
      </c>
      <c r="L76" s="123">
        <f t="shared" si="23"/>
        <v>11489.495647373335</v>
      </c>
      <c r="M76" s="123">
        <f t="shared" si="24"/>
        <v>50612.495647373333</v>
      </c>
      <c r="N76" s="70">
        <f t="shared" si="25"/>
        <v>13912.175823906909</v>
      </c>
      <c r="O76" s="23">
        <f t="shared" si="26"/>
        <v>0.93835076251043792</v>
      </c>
      <c r="P76" s="286">
        <v>5285.7730909791308</v>
      </c>
      <c r="Q76" s="320">
        <v>3638</v>
      </c>
      <c r="R76" s="125">
        <f t="shared" si="27"/>
        <v>4.1298892621112575E-2</v>
      </c>
      <c r="S76" s="23">
        <f t="shared" si="28"/>
        <v>3.2709814931168937E-2</v>
      </c>
      <c r="T76" s="23"/>
      <c r="U76" s="268">
        <v>37592</v>
      </c>
      <c r="V76" s="125">
        <f t="shared" si="29"/>
        <v>4.0726750372419664E-2</v>
      </c>
      <c r="W76" s="262">
        <v>49036.350063542654</v>
      </c>
      <c r="X76" s="266">
        <v>10327.472527472528</v>
      </c>
      <c r="Y76" s="266">
        <v>13471.524742731499</v>
      </c>
      <c r="Z76" s="141"/>
      <c r="AA76" s="124"/>
      <c r="AB76" s="124"/>
      <c r="AC76" s="124"/>
      <c r="AD76" s="124"/>
    </row>
    <row r="77" spans="1:30">
      <c r="A77" s="82">
        <v>516</v>
      </c>
      <c r="B77" s="83" t="s">
        <v>135</v>
      </c>
      <c r="C77" s="73">
        <v>84672</v>
      </c>
      <c r="D77" s="124">
        <f t="shared" si="15"/>
        <v>14782.122905027933</v>
      </c>
      <c r="E77" s="125">
        <f t="shared" si="16"/>
        <v>0.99702709878207074</v>
      </c>
      <c r="F77" s="124">
        <f t="shared" si="17"/>
        <v>26.446096344795659</v>
      </c>
      <c r="G77" s="124">
        <f t="shared" si="18"/>
        <v>151.48323986298954</v>
      </c>
      <c r="H77" s="124">
        <f t="shared" si="19"/>
        <v>0</v>
      </c>
      <c r="I77" s="123">
        <f t="shared" si="20"/>
        <v>0</v>
      </c>
      <c r="J77" s="124">
        <f t="shared" si="21"/>
        <v>-191.49621644106824</v>
      </c>
      <c r="K77" s="123">
        <f t="shared" si="22"/>
        <v>-1096.8903277744387</v>
      </c>
      <c r="L77" s="123">
        <f t="shared" si="23"/>
        <v>-945.40708791144914</v>
      </c>
      <c r="M77" s="123">
        <f t="shared" si="24"/>
        <v>83726.592912088556</v>
      </c>
      <c r="N77" s="70">
        <f t="shared" si="25"/>
        <v>14617.072784931661</v>
      </c>
      <c r="O77" s="23">
        <f t="shared" si="26"/>
        <v>0.98589477066854614</v>
      </c>
      <c r="P77" s="286">
        <v>3923.7952475125317</v>
      </c>
      <c r="Q77" s="320">
        <v>5728</v>
      </c>
      <c r="R77" s="125">
        <f t="shared" si="27"/>
        <v>5.3407331500514958E-2</v>
      </c>
      <c r="S77" s="23">
        <f t="shared" si="28"/>
        <v>4.088573524213935E-2</v>
      </c>
      <c r="T77" s="23"/>
      <c r="U77" s="268">
        <v>80309</v>
      </c>
      <c r="V77" s="125">
        <f t="shared" si="29"/>
        <v>5.4327659415507601E-2</v>
      </c>
      <c r="W77" s="262">
        <v>80367.618380997155</v>
      </c>
      <c r="X77" s="266">
        <v>14032.675170365193</v>
      </c>
      <c r="Y77" s="266">
        <v>14042.917767079705</v>
      </c>
      <c r="Z77" s="141"/>
      <c r="AA77" s="124"/>
      <c r="AB77" s="124"/>
      <c r="AC77" s="124"/>
      <c r="AD77" s="124"/>
    </row>
    <row r="78" spans="1:30">
      <c r="A78" s="82">
        <v>517</v>
      </c>
      <c r="B78" s="83" t="s">
        <v>136</v>
      </c>
      <c r="C78" s="268">
        <v>56304</v>
      </c>
      <c r="D78" s="124">
        <f t="shared" si="15"/>
        <v>9588.5558583106267</v>
      </c>
      <c r="E78" s="125">
        <f t="shared" si="16"/>
        <v>0.64673051971916395</v>
      </c>
      <c r="F78" s="124">
        <f t="shared" si="17"/>
        <v>3142.5863243751792</v>
      </c>
      <c r="G78" s="124">
        <f t="shared" si="18"/>
        <v>18453.266896731053</v>
      </c>
      <c r="H78" s="124">
        <f t="shared" si="19"/>
        <v>1314.2583652560972</v>
      </c>
      <c r="I78" s="123">
        <f t="shared" si="20"/>
        <v>7717.325120783803</v>
      </c>
      <c r="J78" s="124">
        <f t="shared" si="21"/>
        <v>1122.7621488150289</v>
      </c>
      <c r="K78" s="123">
        <f t="shared" si="22"/>
        <v>6592.85933784185</v>
      </c>
      <c r="L78" s="123">
        <f t="shared" si="23"/>
        <v>25046.126234572905</v>
      </c>
      <c r="M78" s="123">
        <f t="shared" si="24"/>
        <v>81350.126234572905</v>
      </c>
      <c r="N78" s="70">
        <f t="shared" si="25"/>
        <v>13853.904331500835</v>
      </c>
      <c r="O78" s="23">
        <f t="shared" si="26"/>
        <v>0.93442045714167599</v>
      </c>
      <c r="P78" s="286">
        <v>10569.145791706833</v>
      </c>
      <c r="Q78" s="320">
        <v>5872</v>
      </c>
      <c r="R78" s="125">
        <f t="shared" si="27"/>
        <v>1.4647476304678587E-2</v>
      </c>
      <c r="S78" s="23">
        <f t="shared" si="28"/>
        <v>3.1743916750080967E-2</v>
      </c>
      <c r="T78" s="23"/>
      <c r="U78" s="268">
        <v>55907</v>
      </c>
      <c r="V78" s="125">
        <f t="shared" si="29"/>
        <v>7.1010785769223886E-3</v>
      </c>
      <c r="W78" s="262">
        <v>79438.024004373176</v>
      </c>
      <c r="X78" s="266">
        <v>9450.1352265043952</v>
      </c>
      <c r="Y78" s="266">
        <v>13427.657877683094</v>
      </c>
      <c r="Z78" s="141"/>
      <c r="AA78" s="124"/>
      <c r="AB78" s="124"/>
      <c r="AC78" s="124"/>
      <c r="AD78" s="124"/>
    </row>
    <row r="79" spans="1:30">
      <c r="A79" s="82">
        <v>519</v>
      </c>
      <c r="B79" s="83" t="s">
        <v>137</v>
      </c>
      <c r="C79" s="268">
        <v>42975</v>
      </c>
      <c r="D79" s="124">
        <f t="shared" si="15"/>
        <v>13660.203432930706</v>
      </c>
      <c r="E79" s="125">
        <f t="shared" si="16"/>
        <v>0.92135568652830446</v>
      </c>
      <c r="F79" s="124">
        <f t="shared" si="17"/>
        <v>699.59777960313147</v>
      </c>
      <c r="G79" s="124">
        <f t="shared" si="18"/>
        <v>2200.9346146314515</v>
      </c>
      <c r="H79" s="124">
        <f t="shared" si="19"/>
        <v>0</v>
      </c>
      <c r="I79" s="123">
        <f t="shared" si="20"/>
        <v>0</v>
      </c>
      <c r="J79" s="124">
        <f t="shared" si="21"/>
        <v>-191.49621644106824</v>
      </c>
      <c r="K79" s="123">
        <f t="shared" si="22"/>
        <v>-602.44709692360061</v>
      </c>
      <c r="L79" s="123">
        <f t="shared" si="23"/>
        <v>1598.4875177078509</v>
      </c>
      <c r="M79" s="123">
        <f t="shared" si="24"/>
        <v>44573.48751770785</v>
      </c>
      <c r="N79" s="70">
        <f t="shared" si="25"/>
        <v>14168.304996092767</v>
      </c>
      <c r="O79" s="23">
        <f t="shared" si="26"/>
        <v>0.95562620576703938</v>
      </c>
      <c r="P79" s="286">
        <v>1448.2619847546134</v>
      </c>
      <c r="Q79" s="320">
        <v>3146</v>
      </c>
      <c r="R79" s="125">
        <f t="shared" si="27"/>
        <v>7.7916960841228983E-2</v>
      </c>
      <c r="S79" s="23">
        <f t="shared" si="28"/>
        <v>4.2646543697111773E-2</v>
      </c>
      <c r="T79" s="23"/>
      <c r="U79" s="268">
        <v>40084</v>
      </c>
      <c r="V79" s="125">
        <f t="shared" si="29"/>
        <v>7.212354056481389E-2</v>
      </c>
      <c r="W79" s="262">
        <v>42981.342981039954</v>
      </c>
      <c r="X79" s="266">
        <v>12672.779007271578</v>
      </c>
      <c r="Y79" s="266">
        <v>13588.790066721453</v>
      </c>
      <c r="Z79" s="141"/>
      <c r="AA79" s="124"/>
      <c r="AB79" s="124"/>
      <c r="AC79" s="124"/>
      <c r="AD79" s="124"/>
    </row>
    <row r="80" spans="1:30">
      <c r="A80" s="82">
        <v>520</v>
      </c>
      <c r="B80" s="83" t="s">
        <v>138</v>
      </c>
      <c r="C80" s="268">
        <v>51897</v>
      </c>
      <c r="D80" s="124">
        <f t="shared" si="15"/>
        <v>11651.773686573866</v>
      </c>
      <c r="E80" s="125">
        <f t="shared" si="16"/>
        <v>0.78589078098103271</v>
      </c>
      <c r="F80" s="124">
        <f t="shared" si="17"/>
        <v>1904.6556274172353</v>
      </c>
      <c r="G80" s="124">
        <f t="shared" si="18"/>
        <v>8483.3361645163677</v>
      </c>
      <c r="H80" s="124">
        <f t="shared" si="19"/>
        <v>592.1321253639635</v>
      </c>
      <c r="I80" s="123">
        <f t="shared" si="20"/>
        <v>2637.3564863710935</v>
      </c>
      <c r="J80" s="124">
        <f t="shared" si="21"/>
        <v>400.63590892289528</v>
      </c>
      <c r="K80" s="123">
        <f t="shared" si="22"/>
        <v>1784.4323383425756</v>
      </c>
      <c r="L80" s="123">
        <f t="shared" si="23"/>
        <v>10267.768502858944</v>
      </c>
      <c r="M80" s="123">
        <f t="shared" si="24"/>
        <v>62164.768502858948</v>
      </c>
      <c r="N80" s="70">
        <f t="shared" si="25"/>
        <v>13957.065222913998</v>
      </c>
      <c r="O80" s="23">
        <f t="shared" si="26"/>
        <v>0.9413784702047695</v>
      </c>
      <c r="P80" s="286">
        <v>4471.6703263389363</v>
      </c>
      <c r="Q80" s="320">
        <v>4454</v>
      </c>
      <c r="R80" s="125">
        <f t="shared" si="27"/>
        <v>4.1047176648319993E-2</v>
      </c>
      <c r="S80" s="23">
        <f t="shared" si="28"/>
        <v>3.2726875086420047E-2</v>
      </c>
      <c r="T80" s="23"/>
      <c r="U80" s="268">
        <v>50388</v>
      </c>
      <c r="V80" s="125">
        <f t="shared" si="29"/>
        <v>2.9947606572993571E-2</v>
      </c>
      <c r="W80" s="262">
        <v>60843.490325843144</v>
      </c>
      <c r="X80" s="266">
        <v>11192.358951577076</v>
      </c>
      <c r="Y80" s="266">
        <v>13514.769063936727</v>
      </c>
      <c r="Z80" s="141"/>
      <c r="AA80" s="124"/>
      <c r="AB80" s="124"/>
      <c r="AC80" s="124"/>
      <c r="AD80" s="124"/>
    </row>
    <row r="81" spans="1:30">
      <c r="A81" s="82">
        <v>521</v>
      </c>
      <c r="B81" s="83" t="s">
        <v>139</v>
      </c>
      <c r="C81" s="268">
        <v>70371</v>
      </c>
      <c r="D81" s="124">
        <f t="shared" si="15"/>
        <v>13717.543859649122</v>
      </c>
      <c r="E81" s="125">
        <f t="shared" si="16"/>
        <v>0.92522319322279567</v>
      </c>
      <c r="F81" s="124">
        <f t="shared" si="17"/>
        <v>665.19352357208186</v>
      </c>
      <c r="G81" s="124">
        <f t="shared" si="18"/>
        <v>3412.4427759247801</v>
      </c>
      <c r="H81" s="124">
        <f t="shared" si="19"/>
        <v>0</v>
      </c>
      <c r="I81" s="123">
        <f t="shared" si="20"/>
        <v>0</v>
      </c>
      <c r="J81" s="124">
        <f t="shared" si="21"/>
        <v>-191.49621644106824</v>
      </c>
      <c r="K81" s="123">
        <f t="shared" si="22"/>
        <v>-982.37559034268008</v>
      </c>
      <c r="L81" s="123">
        <f t="shared" si="23"/>
        <v>2430.0671855821001</v>
      </c>
      <c r="M81" s="123">
        <f t="shared" si="24"/>
        <v>72801.067185582098</v>
      </c>
      <c r="N81" s="70">
        <f t="shared" si="25"/>
        <v>14191.241166780137</v>
      </c>
      <c r="O81" s="23">
        <f t="shared" si="26"/>
        <v>0.95717320844483611</v>
      </c>
      <c r="P81" s="286">
        <v>1230.6793330550481</v>
      </c>
      <c r="Q81" s="320">
        <v>5130</v>
      </c>
      <c r="R81" s="125">
        <f t="shared" si="27"/>
        <v>6.7704433846977233E-2</v>
      </c>
      <c r="S81" s="23">
        <f t="shared" si="28"/>
        <v>4.3662702007155267E-2</v>
      </c>
      <c r="T81" s="23"/>
      <c r="U81" s="268">
        <v>65292</v>
      </c>
      <c r="V81" s="125">
        <f t="shared" si="29"/>
        <v>7.7789009373276971E-2</v>
      </c>
      <c r="W81" s="262">
        <v>69102.677973330705</v>
      </c>
      <c r="X81" s="266">
        <v>12847.697756788666</v>
      </c>
      <c r="Y81" s="266">
        <v>13597.536004197305</v>
      </c>
      <c r="Z81" s="141"/>
      <c r="AA81" s="124"/>
      <c r="AB81" s="124"/>
      <c r="AC81" s="124"/>
      <c r="AD81" s="124"/>
    </row>
    <row r="82" spans="1:30">
      <c r="A82" s="82">
        <v>522</v>
      </c>
      <c r="B82" s="83" t="s">
        <v>140</v>
      </c>
      <c r="C82" s="268">
        <v>72689</v>
      </c>
      <c r="D82" s="124">
        <f t="shared" si="15"/>
        <v>11823.194534808068</v>
      </c>
      <c r="E82" s="125">
        <f t="shared" si="16"/>
        <v>0.79745280303184218</v>
      </c>
      <c r="F82" s="124">
        <f t="shared" si="17"/>
        <v>1801.8031184767144</v>
      </c>
      <c r="G82" s="124">
        <f t="shared" si="18"/>
        <v>11077.48557239484</v>
      </c>
      <c r="H82" s="124">
        <f t="shared" si="19"/>
        <v>532.13482848199294</v>
      </c>
      <c r="I82" s="123">
        <f t="shared" si="20"/>
        <v>3271.5649255072926</v>
      </c>
      <c r="J82" s="124">
        <f t="shared" si="21"/>
        <v>340.63861204092473</v>
      </c>
      <c r="K82" s="123">
        <f t="shared" si="22"/>
        <v>2094.246186827605</v>
      </c>
      <c r="L82" s="123">
        <f t="shared" si="23"/>
        <v>13171.731759222446</v>
      </c>
      <c r="M82" s="123">
        <f t="shared" si="24"/>
        <v>85860.731759222443</v>
      </c>
      <c r="N82" s="70">
        <f t="shared" si="25"/>
        <v>13965.636265325707</v>
      </c>
      <c r="O82" s="23">
        <f t="shared" si="26"/>
        <v>0.94195657130730992</v>
      </c>
      <c r="P82" s="286">
        <v>4966.7044154314754</v>
      </c>
      <c r="Q82" s="320">
        <v>6148</v>
      </c>
      <c r="R82" s="125">
        <f t="shared" si="27"/>
        <v>4.3134032451850983E-2</v>
      </c>
      <c r="S82" s="23">
        <f t="shared" si="28"/>
        <v>3.2818704300311995E-2</v>
      </c>
      <c r="T82" s="23"/>
      <c r="U82" s="268">
        <v>70318</v>
      </c>
      <c r="V82" s="125">
        <f t="shared" si="29"/>
        <v>3.3718251372337096E-2</v>
      </c>
      <c r="W82" s="262">
        <v>83889.657525884249</v>
      </c>
      <c r="X82" s="266">
        <v>11334.300451321727</v>
      </c>
      <c r="Y82" s="266">
        <v>13521.866138923961</v>
      </c>
      <c r="Z82" s="141"/>
      <c r="AA82" s="124"/>
      <c r="AB82" s="124"/>
      <c r="AC82" s="124"/>
      <c r="AD82" s="124"/>
    </row>
    <row r="83" spans="1:30">
      <c r="A83" s="82">
        <v>528</v>
      </c>
      <c r="B83" s="83" t="s">
        <v>141</v>
      </c>
      <c r="C83" s="268">
        <v>176874</v>
      </c>
      <c r="D83" s="124">
        <f t="shared" si="15"/>
        <v>11880.306286942505</v>
      </c>
      <c r="E83" s="125">
        <f t="shared" si="16"/>
        <v>0.80130488604473538</v>
      </c>
      <c r="F83" s="124">
        <f t="shared" si="17"/>
        <v>1767.5360671960523</v>
      </c>
      <c r="G83" s="124">
        <f t="shared" si="18"/>
        <v>26315.076968414825</v>
      </c>
      <c r="H83" s="124">
        <f t="shared" si="19"/>
        <v>512.14571523493998</v>
      </c>
      <c r="I83" s="123">
        <f t="shared" si="20"/>
        <v>7624.8254084177861</v>
      </c>
      <c r="J83" s="124">
        <f t="shared" si="21"/>
        <v>320.64949879387177</v>
      </c>
      <c r="K83" s="123">
        <f t="shared" si="22"/>
        <v>4773.8297380431632</v>
      </c>
      <c r="L83" s="123">
        <f t="shared" si="23"/>
        <v>31088.906706457987</v>
      </c>
      <c r="M83" s="123">
        <f t="shared" si="24"/>
        <v>207962.90670645799</v>
      </c>
      <c r="N83" s="70">
        <f t="shared" si="25"/>
        <v>13968.491852932428</v>
      </c>
      <c r="O83" s="23">
        <f t="shared" si="26"/>
        <v>0.94214917545795451</v>
      </c>
      <c r="P83" s="286">
        <v>12167.344166711719</v>
      </c>
      <c r="Q83" s="320">
        <v>14888</v>
      </c>
      <c r="R83" s="125">
        <f t="shared" si="27"/>
        <v>5.1974255274161121E-2</v>
      </c>
      <c r="S83" s="23">
        <f t="shared" si="28"/>
        <v>3.3186361544298347E-2</v>
      </c>
      <c r="T83" s="23"/>
      <c r="U83" s="268">
        <v>168124</v>
      </c>
      <c r="V83" s="125">
        <f t="shared" si="29"/>
        <v>5.204491922628536E-2</v>
      </c>
      <c r="W83" s="262">
        <v>201269.53466921963</v>
      </c>
      <c r="X83" s="266">
        <v>11293.343185329482</v>
      </c>
      <c r="Y83" s="266">
        <v>13519.818275624346</v>
      </c>
      <c r="Z83" s="141"/>
      <c r="AA83" s="124"/>
      <c r="AB83" s="124"/>
      <c r="AC83" s="124"/>
      <c r="AD83" s="124"/>
    </row>
    <row r="84" spans="1:30">
      <c r="A84" s="82">
        <v>529</v>
      </c>
      <c r="B84" s="83" t="s">
        <v>142</v>
      </c>
      <c r="C84" s="268">
        <v>153016</v>
      </c>
      <c r="D84" s="124">
        <f t="shared" si="15"/>
        <v>11492.864653747934</v>
      </c>
      <c r="E84" s="125">
        <f t="shared" si="16"/>
        <v>0.77517265794913637</v>
      </c>
      <c r="F84" s="124">
        <f t="shared" si="17"/>
        <v>2000.0010471127944</v>
      </c>
      <c r="G84" s="124">
        <f t="shared" si="18"/>
        <v>26628.013941259745</v>
      </c>
      <c r="H84" s="124">
        <f t="shared" si="19"/>
        <v>647.7502868530396</v>
      </c>
      <c r="I84" s="123">
        <f t="shared" si="20"/>
        <v>8624.1473191613677</v>
      </c>
      <c r="J84" s="124">
        <f t="shared" si="21"/>
        <v>456.25407041197138</v>
      </c>
      <c r="K84" s="123">
        <f t="shared" si="22"/>
        <v>6074.5666934649871</v>
      </c>
      <c r="L84" s="123">
        <f t="shared" si="23"/>
        <v>32702.580634724734</v>
      </c>
      <c r="M84" s="123">
        <f t="shared" si="24"/>
        <v>185718.58063472473</v>
      </c>
      <c r="N84" s="70">
        <f t="shared" si="25"/>
        <v>13949.119771272701</v>
      </c>
      <c r="O84" s="23">
        <f t="shared" si="26"/>
        <v>0.94084256405317468</v>
      </c>
      <c r="P84" s="286">
        <v>13234.396435760351</v>
      </c>
      <c r="Q84" s="320">
        <v>13314</v>
      </c>
      <c r="R84" s="125">
        <f t="shared" si="27"/>
        <v>5.0639988289337329E-2</v>
      </c>
      <c r="S84" s="23">
        <f t="shared" si="28"/>
        <v>3.310765399147577E-2</v>
      </c>
      <c r="T84" s="23"/>
      <c r="U84" s="268">
        <v>144164</v>
      </c>
      <c r="V84" s="125">
        <f t="shared" si="29"/>
        <v>6.1402291834299828E-2</v>
      </c>
      <c r="W84" s="262">
        <v>177944.13656248042</v>
      </c>
      <c r="X84" s="266">
        <v>10938.91797556719</v>
      </c>
      <c r="Y84" s="266">
        <v>13502.097015136233</v>
      </c>
      <c r="Z84" s="141"/>
      <c r="AA84" s="124"/>
      <c r="AB84" s="124"/>
      <c r="AC84" s="124"/>
      <c r="AD84" s="124"/>
    </row>
    <row r="85" spans="1:30">
      <c r="A85" s="82">
        <v>532</v>
      </c>
      <c r="B85" s="83" t="s">
        <v>143</v>
      </c>
      <c r="C85" s="268">
        <v>81380</v>
      </c>
      <c r="D85" s="124">
        <f t="shared" si="15"/>
        <v>12008.263243323005</v>
      </c>
      <c r="E85" s="125">
        <f t="shared" si="16"/>
        <v>0.80993534824618552</v>
      </c>
      <c r="F85" s="124">
        <f t="shared" si="17"/>
        <v>1690.7618933677525</v>
      </c>
      <c r="G85" s="124">
        <f t="shared" si="18"/>
        <v>11458.293351353257</v>
      </c>
      <c r="H85" s="124">
        <f t="shared" si="19"/>
        <v>467.36078050176508</v>
      </c>
      <c r="I85" s="123">
        <f t="shared" si="20"/>
        <v>3167.3040094604617</v>
      </c>
      <c r="J85" s="124">
        <f t="shared" si="21"/>
        <v>275.86456406069681</v>
      </c>
      <c r="K85" s="123">
        <f t="shared" si="22"/>
        <v>1869.5341506393424</v>
      </c>
      <c r="L85" s="123">
        <f t="shared" si="23"/>
        <v>13327.8275019926</v>
      </c>
      <c r="M85" s="123">
        <f t="shared" si="24"/>
        <v>94707.827501992608</v>
      </c>
      <c r="N85" s="70">
        <f t="shared" si="25"/>
        <v>13974.889700751455</v>
      </c>
      <c r="O85" s="23">
        <f t="shared" si="26"/>
        <v>0.94258069856802718</v>
      </c>
      <c r="P85" s="286">
        <v>4919.8345760213178</v>
      </c>
      <c r="Q85" s="320">
        <v>6777</v>
      </c>
      <c r="R85" s="125">
        <f t="shared" si="27"/>
        <v>5.8952610623998661E-2</v>
      </c>
      <c r="S85" s="23">
        <f t="shared" si="28"/>
        <v>3.3482190565804135E-2</v>
      </c>
      <c r="T85" s="23"/>
      <c r="U85" s="268">
        <v>75931</v>
      </c>
      <c r="V85" s="125">
        <f t="shared" si="29"/>
        <v>7.1762521236385671E-2</v>
      </c>
      <c r="W85" s="262">
        <v>90544.241875132313</v>
      </c>
      <c r="X85" s="266">
        <v>11339.755077658303</v>
      </c>
      <c r="Y85" s="266">
        <v>13522.138870240786</v>
      </c>
      <c r="Z85" s="141"/>
      <c r="AA85" s="124"/>
      <c r="AB85" s="124"/>
      <c r="AC85" s="124"/>
      <c r="AD85" s="124"/>
    </row>
    <row r="86" spans="1:30">
      <c r="A86" s="82">
        <v>533</v>
      </c>
      <c r="B86" s="83" t="s">
        <v>144</v>
      </c>
      <c r="C86" s="268">
        <v>120304</v>
      </c>
      <c r="D86" s="124">
        <f t="shared" si="15"/>
        <v>13271.263099834528</v>
      </c>
      <c r="E86" s="125">
        <f t="shared" si="16"/>
        <v>0.89512237387100568</v>
      </c>
      <c r="F86" s="124">
        <f t="shared" si="17"/>
        <v>932.96197946083805</v>
      </c>
      <c r="G86" s="124">
        <f t="shared" si="18"/>
        <v>8457.3003438124979</v>
      </c>
      <c r="H86" s="124">
        <f t="shared" si="19"/>
        <v>25.310830722731769</v>
      </c>
      <c r="I86" s="123">
        <f t="shared" si="20"/>
        <v>229.44268050156347</v>
      </c>
      <c r="J86" s="124">
        <f t="shared" si="21"/>
        <v>-166.18538571833648</v>
      </c>
      <c r="K86" s="123">
        <f t="shared" si="22"/>
        <v>-1506.4705215367203</v>
      </c>
      <c r="L86" s="123">
        <f t="shared" si="23"/>
        <v>6950.8298222757776</v>
      </c>
      <c r="M86" s="123">
        <f t="shared" si="24"/>
        <v>127254.82982227577</v>
      </c>
      <c r="N86" s="70">
        <f t="shared" si="25"/>
        <v>14038.03969357703</v>
      </c>
      <c r="O86" s="23">
        <f t="shared" si="26"/>
        <v>0.94684004984926806</v>
      </c>
      <c r="P86" s="286">
        <v>2182.011137912541</v>
      </c>
      <c r="Q86" s="320">
        <v>9065</v>
      </c>
      <c r="R86" s="125">
        <f t="shared" si="27"/>
        <v>3.6050803426167288E-2</v>
      </c>
      <c r="S86" s="23">
        <f t="shared" si="28"/>
        <v>3.2540984265110928E-2</v>
      </c>
      <c r="T86" s="23"/>
      <c r="U86" s="268">
        <v>116310</v>
      </c>
      <c r="V86" s="125">
        <f t="shared" si="29"/>
        <v>3.4339265755309087E-2</v>
      </c>
      <c r="W86" s="262">
        <v>123448.27213652949</v>
      </c>
      <c r="X86" s="266">
        <v>12809.471365638767</v>
      </c>
      <c r="Y86" s="266">
        <v>13595.624684639812</v>
      </c>
      <c r="Z86" s="141"/>
      <c r="AA86" s="124"/>
      <c r="AB86" s="124"/>
      <c r="AC86" s="124"/>
      <c r="AD86" s="124"/>
    </row>
    <row r="87" spans="1:30">
      <c r="A87" s="82">
        <v>534</v>
      </c>
      <c r="B87" s="83" t="s">
        <v>145</v>
      </c>
      <c r="C87" s="268">
        <v>170637</v>
      </c>
      <c r="D87" s="124">
        <f t="shared" si="15"/>
        <v>12391.938997821351</v>
      </c>
      <c r="E87" s="125">
        <f t="shared" si="16"/>
        <v>0.83581357472544138</v>
      </c>
      <c r="F87" s="124">
        <f t="shared" si="17"/>
        <v>1460.5564406687445</v>
      </c>
      <c r="G87" s="124">
        <f t="shared" si="18"/>
        <v>20111.86218800861</v>
      </c>
      <c r="H87" s="124">
        <f t="shared" si="19"/>
        <v>333.07426642734379</v>
      </c>
      <c r="I87" s="123">
        <f t="shared" si="20"/>
        <v>4586.4326487045246</v>
      </c>
      <c r="J87" s="124">
        <f t="shared" si="21"/>
        <v>141.57804998627554</v>
      </c>
      <c r="K87" s="123">
        <f t="shared" si="22"/>
        <v>1949.5297483110141</v>
      </c>
      <c r="L87" s="123">
        <f t="shared" si="23"/>
        <v>22061.391936319626</v>
      </c>
      <c r="M87" s="123">
        <f t="shared" si="24"/>
        <v>192698.39193631962</v>
      </c>
      <c r="N87" s="70">
        <f t="shared" si="25"/>
        <v>13994.07348847637</v>
      </c>
      <c r="O87" s="23">
        <f t="shared" si="26"/>
        <v>0.94387460989198979</v>
      </c>
      <c r="P87" s="286">
        <v>6687.1345966967092</v>
      </c>
      <c r="Q87" s="320">
        <v>13770</v>
      </c>
      <c r="R87" s="125">
        <f t="shared" si="27"/>
        <v>2.0630008130710729E-2</v>
      </c>
      <c r="S87" s="23">
        <f t="shared" si="28"/>
        <v>3.1842073920184018E-2</v>
      </c>
      <c r="T87" s="23"/>
      <c r="U87" s="268">
        <v>166423</v>
      </c>
      <c r="V87" s="125">
        <f t="shared" si="29"/>
        <v>2.532101933026084E-2</v>
      </c>
      <c r="W87" s="262">
        <v>185897.40635191737</v>
      </c>
      <c r="X87" s="266">
        <v>12141.4605675932</v>
      </c>
      <c r="Y87" s="266">
        <v>13562.224144737533</v>
      </c>
      <c r="Z87" s="141"/>
      <c r="AA87" s="124"/>
      <c r="AB87" s="124"/>
      <c r="AC87" s="124"/>
      <c r="AD87" s="124"/>
    </row>
    <row r="88" spans="1:30">
      <c r="A88" s="82">
        <v>536</v>
      </c>
      <c r="B88" s="83" t="s">
        <v>146</v>
      </c>
      <c r="C88" s="268">
        <v>57104</v>
      </c>
      <c r="D88" s="124">
        <f t="shared" si="15"/>
        <v>10106.902654867257</v>
      </c>
      <c r="E88" s="125">
        <f t="shared" si="16"/>
        <v>0.68169206117394732</v>
      </c>
      <c r="F88" s="124">
        <f t="shared" si="17"/>
        <v>2831.5782464412009</v>
      </c>
      <c r="G88" s="124">
        <f t="shared" si="18"/>
        <v>15998.417092392785</v>
      </c>
      <c r="H88" s="124">
        <f t="shared" si="19"/>
        <v>1132.8369864612766</v>
      </c>
      <c r="I88" s="123">
        <f t="shared" si="20"/>
        <v>6400.5289735062133</v>
      </c>
      <c r="J88" s="124">
        <f t="shared" si="21"/>
        <v>941.34077002020842</v>
      </c>
      <c r="K88" s="123">
        <f t="shared" si="22"/>
        <v>5318.5753506141782</v>
      </c>
      <c r="L88" s="123">
        <f t="shared" si="23"/>
        <v>21316.992443006962</v>
      </c>
      <c r="M88" s="123">
        <f t="shared" si="24"/>
        <v>78420.992443006966</v>
      </c>
      <c r="N88" s="70">
        <f t="shared" si="25"/>
        <v>13879.821671328666</v>
      </c>
      <c r="O88" s="23">
        <f t="shared" si="26"/>
        <v>0.93616853421441515</v>
      </c>
      <c r="P88" s="286">
        <v>8994.9410291457061</v>
      </c>
      <c r="Q88" s="320">
        <v>5650</v>
      </c>
      <c r="R88" s="125">
        <f t="shared" si="27"/>
        <v>5.246102034345658E-2</v>
      </c>
      <c r="S88" s="23">
        <f t="shared" si="28"/>
        <v>3.3085577112982753E-2</v>
      </c>
      <c r="T88" s="23"/>
      <c r="U88" s="268">
        <v>54901</v>
      </c>
      <c r="V88" s="125">
        <f t="shared" si="29"/>
        <v>4.0126773647110252E-2</v>
      </c>
      <c r="W88" s="262">
        <v>76809.648932217955</v>
      </c>
      <c r="X88" s="266">
        <v>9603.1135210774883</v>
      </c>
      <c r="Y88" s="266">
        <v>13435.306792411746</v>
      </c>
      <c r="Z88" s="141"/>
      <c r="AA88" s="124"/>
      <c r="AB88" s="124"/>
      <c r="AC88" s="124"/>
      <c r="AD88" s="124"/>
    </row>
    <row r="89" spans="1:30">
      <c r="A89" s="82">
        <v>538</v>
      </c>
      <c r="B89" s="83" t="s">
        <v>147</v>
      </c>
      <c r="C89" s="268">
        <v>75238</v>
      </c>
      <c r="D89" s="124">
        <f t="shared" si="15"/>
        <v>11146.37037037037</v>
      </c>
      <c r="E89" s="125">
        <f t="shared" si="16"/>
        <v>0.75180225355458208</v>
      </c>
      <c r="F89" s="124">
        <f t="shared" si="17"/>
        <v>2207.8976171393329</v>
      </c>
      <c r="G89" s="124">
        <f t="shared" si="18"/>
        <v>14903.308915690497</v>
      </c>
      <c r="H89" s="124">
        <f t="shared" si="19"/>
        <v>769.02328603518708</v>
      </c>
      <c r="I89" s="123">
        <f t="shared" si="20"/>
        <v>5190.907180737513</v>
      </c>
      <c r="J89" s="124">
        <f t="shared" si="21"/>
        <v>577.52706959411887</v>
      </c>
      <c r="K89" s="123">
        <f t="shared" si="22"/>
        <v>3898.3077197603025</v>
      </c>
      <c r="L89" s="123">
        <f t="shared" si="23"/>
        <v>18801.616635450799</v>
      </c>
      <c r="M89" s="123">
        <f t="shared" si="24"/>
        <v>94039.616635450802</v>
      </c>
      <c r="N89" s="70">
        <f t="shared" si="25"/>
        <v>13931.795057103822</v>
      </c>
      <c r="O89" s="23">
        <f t="shared" si="26"/>
        <v>0.93967404383344688</v>
      </c>
      <c r="P89" s="286">
        <v>10617.63264543956</v>
      </c>
      <c r="Q89" s="320">
        <v>6750</v>
      </c>
      <c r="R89" s="125">
        <f t="shared" si="27"/>
        <v>3.9280385987507362E-2</v>
      </c>
      <c r="S89" s="23">
        <f t="shared" si="28"/>
        <v>3.2642240312375372E-2</v>
      </c>
      <c r="T89" s="23"/>
      <c r="U89" s="268">
        <v>72641</v>
      </c>
      <c r="V89" s="125">
        <f t="shared" si="29"/>
        <v>3.5751159813328562E-2</v>
      </c>
      <c r="W89" s="262">
        <v>91377.288511091872</v>
      </c>
      <c r="X89" s="266">
        <v>10725.084895910231</v>
      </c>
      <c r="Y89" s="266">
        <v>13491.405361153384</v>
      </c>
      <c r="Z89" s="141"/>
      <c r="AA89" s="124"/>
      <c r="AB89" s="124"/>
      <c r="AC89" s="124"/>
      <c r="AD89" s="124"/>
    </row>
    <row r="90" spans="1:30">
      <c r="A90" s="82">
        <v>540</v>
      </c>
      <c r="B90" s="83" t="s">
        <v>148</v>
      </c>
      <c r="C90" s="268">
        <v>36444</v>
      </c>
      <c r="D90" s="124">
        <f t="shared" si="15"/>
        <v>12091.572660915726</v>
      </c>
      <c r="E90" s="125">
        <f t="shared" si="16"/>
        <v>0.81555441578183985</v>
      </c>
      <c r="F90" s="124">
        <f t="shared" si="17"/>
        <v>1640.7762428121193</v>
      </c>
      <c r="G90" s="124">
        <f t="shared" si="18"/>
        <v>4945.2995958357278</v>
      </c>
      <c r="H90" s="124">
        <f t="shared" si="19"/>
        <v>438.2024843443125</v>
      </c>
      <c r="I90" s="123">
        <f t="shared" si="20"/>
        <v>1320.7422878137577</v>
      </c>
      <c r="J90" s="124">
        <f t="shared" si="21"/>
        <v>246.70626790324425</v>
      </c>
      <c r="K90" s="123">
        <f t="shared" si="22"/>
        <v>743.57269146037822</v>
      </c>
      <c r="L90" s="123">
        <f t="shared" si="23"/>
        <v>5688.8722872961062</v>
      </c>
      <c r="M90" s="123">
        <f t="shared" si="24"/>
        <v>42132.872287296108</v>
      </c>
      <c r="N90" s="70">
        <f t="shared" si="25"/>
        <v>13979.055171631091</v>
      </c>
      <c r="O90" s="23">
        <f t="shared" si="26"/>
        <v>0.94286165194480986</v>
      </c>
      <c r="P90" s="286">
        <v>2945.3840286451637</v>
      </c>
      <c r="Q90" s="320">
        <v>3014</v>
      </c>
      <c r="R90" s="125">
        <f t="shared" si="27"/>
        <v>3.8224245841069981E-2</v>
      </c>
      <c r="S90" s="23">
        <f t="shared" si="28"/>
        <v>3.2619398459089489E-2</v>
      </c>
      <c r="T90" s="23"/>
      <c r="U90" s="268">
        <v>35242</v>
      </c>
      <c r="V90" s="125">
        <f t="shared" si="29"/>
        <v>3.4107031383008912E-2</v>
      </c>
      <c r="W90" s="262">
        <v>40964.387278098919</v>
      </c>
      <c r="X90" s="266">
        <v>11646.397884996695</v>
      </c>
      <c r="Y90" s="266">
        <v>13537.471010607705</v>
      </c>
      <c r="Z90" s="141"/>
      <c r="AA90" s="124"/>
      <c r="AB90" s="124"/>
      <c r="AC90" s="124"/>
      <c r="AD90" s="124"/>
    </row>
    <row r="91" spans="1:30">
      <c r="A91" s="82">
        <v>541</v>
      </c>
      <c r="B91" s="83" t="s">
        <v>149</v>
      </c>
      <c r="C91" s="268">
        <v>14812</v>
      </c>
      <c r="D91" s="124">
        <f t="shared" si="15"/>
        <v>10955.621301775149</v>
      </c>
      <c r="E91" s="125">
        <f t="shared" si="16"/>
        <v>0.73893657846320615</v>
      </c>
      <c r="F91" s="124">
        <f t="shared" si="17"/>
        <v>2322.347058296466</v>
      </c>
      <c r="G91" s="124">
        <f t="shared" si="18"/>
        <v>3139.813222816822</v>
      </c>
      <c r="H91" s="124">
        <f t="shared" si="19"/>
        <v>835.7854600435146</v>
      </c>
      <c r="I91" s="123">
        <f t="shared" si="20"/>
        <v>1129.9819419788319</v>
      </c>
      <c r="J91" s="124">
        <f t="shared" si="21"/>
        <v>644.28924360244639</v>
      </c>
      <c r="K91" s="123">
        <f t="shared" si="22"/>
        <v>871.07905735050747</v>
      </c>
      <c r="L91" s="123">
        <f t="shared" si="23"/>
        <v>4010.8922801673293</v>
      </c>
      <c r="M91" s="123">
        <f t="shared" si="24"/>
        <v>18822.892280167329</v>
      </c>
      <c r="N91" s="70">
        <f t="shared" si="25"/>
        <v>13922.257603674061</v>
      </c>
      <c r="O91" s="23">
        <f t="shared" si="26"/>
        <v>0.93903076007887809</v>
      </c>
      <c r="P91" s="286">
        <v>1549.1929683902649</v>
      </c>
      <c r="Q91" s="320">
        <v>1352</v>
      </c>
      <c r="R91" s="125">
        <f t="shared" si="27"/>
        <v>7.4174060432413605E-2</v>
      </c>
      <c r="S91" s="23">
        <f t="shared" si="28"/>
        <v>3.39507817416594E-2</v>
      </c>
      <c r="T91" s="23"/>
      <c r="U91" s="268">
        <v>13779</v>
      </c>
      <c r="V91" s="125">
        <f t="shared" si="29"/>
        <v>7.496915596197111E-2</v>
      </c>
      <c r="W91" s="262">
        <v>18191.359158199488</v>
      </c>
      <c r="X91" s="266">
        <v>10199.111769059955</v>
      </c>
      <c r="Y91" s="266">
        <v>13465.106704810873</v>
      </c>
      <c r="Z91" s="141"/>
      <c r="AA91" s="124"/>
      <c r="AB91" s="124"/>
      <c r="AC91" s="124"/>
      <c r="AD91" s="124"/>
    </row>
    <row r="92" spans="1:30">
      <c r="A92" s="82">
        <v>542</v>
      </c>
      <c r="B92" s="83" t="s">
        <v>150</v>
      </c>
      <c r="C92" s="268">
        <v>85887</v>
      </c>
      <c r="D92" s="124">
        <f t="shared" si="15"/>
        <v>13330.280925034922</v>
      </c>
      <c r="E92" s="125">
        <f t="shared" si="16"/>
        <v>0.8991030180189421</v>
      </c>
      <c r="F92" s="124">
        <f t="shared" si="17"/>
        <v>897.55128434060202</v>
      </c>
      <c r="G92" s="124">
        <f t="shared" si="18"/>
        <v>5782.9229250064982</v>
      </c>
      <c r="H92" s="124">
        <f t="shared" si="19"/>
        <v>4.6545919025940741</v>
      </c>
      <c r="I92" s="123">
        <f t="shared" si="20"/>
        <v>29.989535628413616</v>
      </c>
      <c r="J92" s="124">
        <f t="shared" si="21"/>
        <v>-186.84162453847418</v>
      </c>
      <c r="K92" s="123">
        <f t="shared" si="22"/>
        <v>-1203.8205869013891</v>
      </c>
      <c r="L92" s="123">
        <f t="shared" si="23"/>
        <v>4579.1023381051091</v>
      </c>
      <c r="M92" s="123">
        <f t="shared" si="24"/>
        <v>90466.102338105105</v>
      </c>
      <c r="N92" s="70">
        <f t="shared" si="25"/>
        <v>14040.990584837049</v>
      </c>
      <c r="O92" s="23">
        <f t="shared" si="26"/>
        <v>0.94703908205666487</v>
      </c>
      <c r="P92" s="286">
        <v>2666.8625069488094</v>
      </c>
      <c r="Q92" s="320">
        <v>6443</v>
      </c>
      <c r="R92" s="125">
        <f t="shared" si="27"/>
        <v>4.4370013803769336E-2</v>
      </c>
      <c r="S92" s="23">
        <f t="shared" si="28"/>
        <v>3.2930977025391037E-2</v>
      </c>
      <c r="T92" s="23"/>
      <c r="U92" s="268">
        <v>82838</v>
      </c>
      <c r="V92" s="125">
        <f t="shared" si="29"/>
        <v>3.6806779497332145E-2</v>
      </c>
      <c r="W92" s="262">
        <v>88220.830745162588</v>
      </c>
      <c r="X92" s="266">
        <v>12763.944530046225</v>
      </c>
      <c r="Y92" s="266">
        <v>13593.348342860183</v>
      </c>
      <c r="Z92" s="141"/>
      <c r="AA92" s="124"/>
      <c r="AB92" s="124"/>
      <c r="AC92" s="124"/>
      <c r="AD92" s="124"/>
    </row>
    <row r="93" spans="1:30">
      <c r="A93" s="82">
        <v>543</v>
      </c>
      <c r="B93" s="83" t="s">
        <v>151</v>
      </c>
      <c r="C93" s="268">
        <v>28642</v>
      </c>
      <c r="D93" s="124">
        <f t="shared" si="15"/>
        <v>13390.3693314633</v>
      </c>
      <c r="E93" s="125">
        <f t="shared" si="16"/>
        <v>0.90315587090865435</v>
      </c>
      <c r="F93" s="124">
        <f t="shared" si="17"/>
        <v>861.49824048357516</v>
      </c>
      <c r="G93" s="124">
        <f t="shared" si="18"/>
        <v>1842.7447363943672</v>
      </c>
      <c r="H93" s="124">
        <f t="shared" si="19"/>
        <v>0</v>
      </c>
      <c r="I93" s="123">
        <f t="shared" si="20"/>
        <v>0</v>
      </c>
      <c r="J93" s="124">
        <f t="shared" si="21"/>
        <v>-191.49621644106824</v>
      </c>
      <c r="K93" s="123">
        <f t="shared" si="22"/>
        <v>-409.61040696744499</v>
      </c>
      <c r="L93" s="123">
        <f t="shared" si="23"/>
        <v>1433.1343294269222</v>
      </c>
      <c r="M93" s="123">
        <f t="shared" si="24"/>
        <v>30075.134329426921</v>
      </c>
      <c r="N93" s="70">
        <f t="shared" si="25"/>
        <v>14060.371355505808</v>
      </c>
      <c r="O93" s="23">
        <f t="shared" si="26"/>
        <v>0.9483462795191796</v>
      </c>
      <c r="P93" s="286">
        <v>755.95307863640267</v>
      </c>
      <c r="Q93" s="320">
        <v>2139</v>
      </c>
      <c r="R93" s="125">
        <f t="shared" si="27"/>
        <v>3.5491852314204757E-2</v>
      </c>
      <c r="S93" s="23">
        <f t="shared" si="28"/>
        <v>3.3667544509117832E-2</v>
      </c>
      <c r="T93" s="23"/>
      <c r="U93" s="268">
        <v>27337</v>
      </c>
      <c r="V93" s="125">
        <f t="shared" si="29"/>
        <v>4.7737498628232795E-2</v>
      </c>
      <c r="W93" s="262">
        <v>28755.49803554569</v>
      </c>
      <c r="X93" s="266">
        <v>12931.409649952697</v>
      </c>
      <c r="Y93" s="266">
        <v>13602.411558914708</v>
      </c>
      <c r="Z93" s="141"/>
      <c r="AA93" s="124"/>
      <c r="AB93" s="124"/>
      <c r="AC93" s="124"/>
      <c r="AD93" s="124"/>
    </row>
    <row r="94" spans="1:30">
      <c r="A94" s="82">
        <v>544</v>
      </c>
      <c r="B94" s="83" t="s">
        <v>152</v>
      </c>
      <c r="C94" s="268">
        <v>46166</v>
      </c>
      <c r="D94" s="124">
        <f t="shared" si="15"/>
        <v>14332.815895684569</v>
      </c>
      <c r="E94" s="125">
        <f t="shared" si="16"/>
        <v>0.96672216444576564</v>
      </c>
      <c r="F94" s="124">
        <f t="shared" si="17"/>
        <v>296.03030195081374</v>
      </c>
      <c r="G94" s="124">
        <f t="shared" si="18"/>
        <v>953.51360258357113</v>
      </c>
      <c r="H94" s="124">
        <f t="shared" si="19"/>
        <v>0</v>
      </c>
      <c r="I94" s="123">
        <f t="shared" si="20"/>
        <v>0</v>
      </c>
      <c r="J94" s="124">
        <f t="shared" si="21"/>
        <v>-191.49621644106824</v>
      </c>
      <c r="K94" s="123">
        <f t="shared" si="22"/>
        <v>-616.80931315668079</v>
      </c>
      <c r="L94" s="123">
        <f t="shared" si="23"/>
        <v>336.70428942689034</v>
      </c>
      <c r="M94" s="123">
        <f t="shared" si="24"/>
        <v>46502.704289426889</v>
      </c>
      <c r="N94" s="70">
        <f t="shared" si="25"/>
        <v>14437.349981194315</v>
      </c>
      <c r="O94" s="23">
        <f t="shared" si="26"/>
        <v>0.97377279693402408</v>
      </c>
      <c r="P94" s="286">
        <v>-315.53685540540016</v>
      </c>
      <c r="Q94" s="320">
        <v>3221</v>
      </c>
      <c r="R94" s="125">
        <f t="shared" si="27"/>
        <v>9.366597822636559E-2</v>
      </c>
      <c r="S94" s="23">
        <f t="shared" si="28"/>
        <v>5.5982004331229476E-2</v>
      </c>
      <c r="T94" s="23"/>
      <c r="U94" s="268">
        <v>42566</v>
      </c>
      <c r="V94" s="125">
        <f t="shared" si="29"/>
        <v>8.4574543062538171E-2</v>
      </c>
      <c r="W94" s="262">
        <v>44406.545326136424</v>
      </c>
      <c r="X94" s="266">
        <v>13105.295566502464</v>
      </c>
      <c r="Y94" s="266">
        <v>13671.965925534614</v>
      </c>
      <c r="Z94" s="141"/>
      <c r="AA94" s="124"/>
      <c r="AB94" s="124"/>
      <c r="AC94" s="124"/>
      <c r="AD94" s="124"/>
    </row>
    <row r="95" spans="1:30">
      <c r="A95" s="82">
        <v>545</v>
      </c>
      <c r="B95" s="83" t="s">
        <v>153</v>
      </c>
      <c r="C95" s="268">
        <v>24971</v>
      </c>
      <c r="D95" s="124">
        <f t="shared" si="15"/>
        <v>15597.126795752654</v>
      </c>
      <c r="E95" s="125">
        <f t="shared" si="16"/>
        <v>1.0519976175557295</v>
      </c>
      <c r="F95" s="124">
        <f t="shared" si="17"/>
        <v>-462.55623809003737</v>
      </c>
      <c r="G95" s="124">
        <f t="shared" si="18"/>
        <v>-740.55253718214988</v>
      </c>
      <c r="H95" s="124">
        <f t="shared" si="19"/>
        <v>0</v>
      </c>
      <c r="I95" s="123">
        <f t="shared" si="20"/>
        <v>0</v>
      </c>
      <c r="J95" s="124">
        <f t="shared" si="21"/>
        <v>-191.49621644106824</v>
      </c>
      <c r="K95" s="123">
        <f t="shared" si="22"/>
        <v>-306.58544252215023</v>
      </c>
      <c r="L95" s="123">
        <f t="shared" si="23"/>
        <v>-1047.1379797043001</v>
      </c>
      <c r="M95" s="123">
        <f t="shared" si="24"/>
        <v>23923.862020295699</v>
      </c>
      <c r="N95" s="70">
        <f t="shared" si="25"/>
        <v>14943.074341221547</v>
      </c>
      <c r="O95" s="23">
        <f t="shared" si="26"/>
        <v>1.0078829781780094</v>
      </c>
      <c r="P95" s="286">
        <v>963.63809205090138</v>
      </c>
      <c r="Q95" s="320">
        <v>1601</v>
      </c>
      <c r="R95" s="125">
        <f t="shared" si="27"/>
        <v>4.795042376110277E-2</v>
      </c>
      <c r="S95" s="23">
        <f t="shared" si="28"/>
        <v>3.8923325190824982E-2</v>
      </c>
      <c r="T95" s="23"/>
      <c r="U95" s="268">
        <v>23754</v>
      </c>
      <c r="V95" s="125">
        <f t="shared" si="29"/>
        <v>5.1233476467121328E-2</v>
      </c>
      <c r="W95" s="262">
        <v>22955.636927498072</v>
      </c>
      <c r="X95" s="266">
        <v>14883.458646616542</v>
      </c>
      <c r="Y95" s="266">
        <v>14383.231157580245</v>
      </c>
      <c r="Z95" s="141"/>
      <c r="AA95" s="124"/>
      <c r="AB95" s="124"/>
      <c r="AC95" s="124"/>
      <c r="AD95" s="124"/>
    </row>
    <row r="96" spans="1:30" ht="23.25" customHeight="1">
      <c r="A96" s="82">
        <v>602</v>
      </c>
      <c r="B96" s="83" t="s">
        <v>154</v>
      </c>
      <c r="C96" s="268">
        <v>970662</v>
      </c>
      <c r="D96" s="124">
        <f t="shared" si="15"/>
        <v>14126.322529943387</v>
      </c>
      <c r="E96" s="125">
        <f t="shared" si="16"/>
        <v>0.95279456536643126</v>
      </c>
      <c r="F96" s="124">
        <f t="shared" si="17"/>
        <v>419.92632139552296</v>
      </c>
      <c r="G96" s="124">
        <f t="shared" si="18"/>
        <v>28854.397322050569</v>
      </c>
      <c r="H96" s="124">
        <f t="shared" si="19"/>
        <v>0</v>
      </c>
      <c r="I96" s="123">
        <f t="shared" si="20"/>
        <v>0</v>
      </c>
      <c r="J96" s="124">
        <f t="shared" si="21"/>
        <v>-191.49621644106824</v>
      </c>
      <c r="K96" s="123">
        <f t="shared" si="22"/>
        <v>-13158.279520315122</v>
      </c>
      <c r="L96" s="123">
        <f t="shared" si="23"/>
        <v>15696.117801735447</v>
      </c>
      <c r="M96" s="123">
        <f t="shared" si="24"/>
        <v>986358.11780173541</v>
      </c>
      <c r="N96" s="70">
        <f t="shared" si="25"/>
        <v>14354.752634897843</v>
      </c>
      <c r="O96" s="23">
        <f t="shared" si="26"/>
        <v>0.9682017573022903</v>
      </c>
      <c r="P96" s="286">
        <v>3190.5692811328445</v>
      </c>
      <c r="Q96" s="320">
        <v>68713</v>
      </c>
      <c r="R96" s="125">
        <f t="shared" si="27"/>
        <v>1.7991658793569509E-2</v>
      </c>
      <c r="S96" s="23">
        <f t="shared" si="28"/>
        <v>2.6768804342551109E-2</v>
      </c>
      <c r="T96" s="23"/>
      <c r="U96" s="268">
        <v>948650</v>
      </c>
      <c r="V96" s="125">
        <f t="shared" si="29"/>
        <v>2.3203499710114373E-2</v>
      </c>
      <c r="W96" s="262">
        <v>955749.67824219959</v>
      </c>
      <c r="X96" s="266">
        <v>13876.658426341735</v>
      </c>
      <c r="Y96" s="266">
        <v>13980.511069470322</v>
      </c>
      <c r="Z96" s="141"/>
      <c r="AA96" s="124"/>
      <c r="AB96" s="124"/>
      <c r="AC96" s="124"/>
      <c r="AD96" s="124"/>
    </row>
    <row r="97" spans="1:30">
      <c r="A97" s="82">
        <v>604</v>
      </c>
      <c r="B97" s="83" t="s">
        <v>155</v>
      </c>
      <c r="C97" s="268">
        <v>426959</v>
      </c>
      <c r="D97" s="124">
        <f t="shared" si="15"/>
        <v>15576.760306457498</v>
      </c>
      <c r="E97" s="125">
        <f t="shared" si="16"/>
        <v>1.0506239351783884</v>
      </c>
      <c r="F97" s="124">
        <f t="shared" si="17"/>
        <v>-450.33634451294347</v>
      </c>
      <c r="G97" s="124">
        <f t="shared" si="18"/>
        <v>-12343.719203099779</v>
      </c>
      <c r="H97" s="124">
        <f t="shared" si="19"/>
        <v>0</v>
      </c>
      <c r="I97" s="123">
        <f t="shared" si="20"/>
        <v>0</v>
      </c>
      <c r="J97" s="124">
        <f t="shared" si="21"/>
        <v>-191.49621644106824</v>
      </c>
      <c r="K97" s="123">
        <f t="shared" si="22"/>
        <v>-5248.9112926496809</v>
      </c>
      <c r="L97" s="123">
        <f t="shared" si="23"/>
        <v>-17592.630495749461</v>
      </c>
      <c r="M97" s="123">
        <f t="shared" si="24"/>
        <v>409366.36950425053</v>
      </c>
      <c r="N97" s="70">
        <f t="shared" si="25"/>
        <v>14934.927745503484</v>
      </c>
      <c r="O97" s="23">
        <f t="shared" si="26"/>
        <v>1.0073335052270731</v>
      </c>
      <c r="P97" s="286">
        <v>-3673.4427838131305</v>
      </c>
      <c r="Q97" s="320">
        <v>27410</v>
      </c>
      <c r="R97" s="125">
        <f t="shared" si="27"/>
        <v>4.5356740223717919E-2</v>
      </c>
      <c r="S97" s="23">
        <f t="shared" si="28"/>
        <v>3.785341026262215E-2</v>
      </c>
      <c r="T97" s="23"/>
      <c r="U97" s="268">
        <v>405543</v>
      </c>
      <c r="V97" s="125">
        <f t="shared" si="29"/>
        <v>5.2808210226782365E-2</v>
      </c>
      <c r="W97" s="262">
        <v>391643.93497417762</v>
      </c>
      <c r="X97" s="266">
        <v>14900.903880070548</v>
      </c>
      <c r="Y97" s="266">
        <v>14390.209250961845</v>
      </c>
      <c r="Z97" s="141"/>
      <c r="AA97" s="124"/>
      <c r="AB97" s="124"/>
      <c r="AC97" s="124"/>
      <c r="AD97" s="124"/>
    </row>
    <row r="98" spans="1:30">
      <c r="A98" s="82">
        <v>605</v>
      </c>
      <c r="B98" s="83" t="s">
        <v>156</v>
      </c>
      <c r="C98" s="268">
        <v>385214</v>
      </c>
      <c r="D98" s="124">
        <f t="shared" si="15"/>
        <v>12720.470230822573</v>
      </c>
      <c r="E98" s="125">
        <f t="shared" si="16"/>
        <v>0.85797240429295174</v>
      </c>
      <c r="F98" s="124">
        <f t="shared" si="17"/>
        <v>1263.4377008680112</v>
      </c>
      <c r="G98" s="124">
        <f t="shared" si="18"/>
        <v>38260.683895385984</v>
      </c>
      <c r="H98" s="124">
        <f t="shared" si="19"/>
        <v>218.08833487691606</v>
      </c>
      <c r="I98" s="123">
        <f t="shared" si="20"/>
        <v>6604.3690450776494</v>
      </c>
      <c r="J98" s="124">
        <f t="shared" si="21"/>
        <v>26.592118435847823</v>
      </c>
      <c r="K98" s="123">
        <f t="shared" si="22"/>
        <v>805.28912259277956</v>
      </c>
      <c r="L98" s="123">
        <f t="shared" si="23"/>
        <v>39065.973017978766</v>
      </c>
      <c r="M98" s="123">
        <f t="shared" si="24"/>
        <v>424279.97301797877</v>
      </c>
      <c r="N98" s="70">
        <f t="shared" si="25"/>
        <v>14010.500050126433</v>
      </c>
      <c r="O98" s="23">
        <f t="shared" si="26"/>
        <v>0.94498255137036546</v>
      </c>
      <c r="P98" s="286">
        <v>15401.385696569843</v>
      </c>
      <c r="Q98" s="320">
        <v>30283</v>
      </c>
      <c r="R98" s="125">
        <f t="shared" si="27"/>
        <v>2.4434894411679248E-2</v>
      </c>
      <c r="S98" s="23">
        <f t="shared" si="28"/>
        <v>3.2004697092905196E-2</v>
      </c>
      <c r="T98" s="23"/>
      <c r="U98" s="268">
        <v>372934</v>
      </c>
      <c r="V98" s="125">
        <f t="shared" si="29"/>
        <v>3.2928078426745749E-2</v>
      </c>
      <c r="W98" s="262">
        <v>407741.70862869237</v>
      </c>
      <c r="X98" s="266">
        <v>12417.060664580142</v>
      </c>
      <c r="Y98" s="266">
        <v>13576.004149586881</v>
      </c>
      <c r="Z98" s="141"/>
      <c r="AA98" s="124"/>
      <c r="AB98" s="124"/>
      <c r="AC98" s="124"/>
      <c r="AD98" s="124"/>
    </row>
    <row r="99" spans="1:30">
      <c r="A99" s="82">
        <v>612</v>
      </c>
      <c r="B99" s="83" t="s">
        <v>157</v>
      </c>
      <c r="C99" s="268">
        <v>113134</v>
      </c>
      <c r="D99" s="124">
        <f t="shared" si="15"/>
        <v>16557.002780623447</v>
      </c>
      <c r="E99" s="125">
        <f t="shared" si="16"/>
        <v>1.1167394935727928</v>
      </c>
      <c r="F99" s="124">
        <f t="shared" si="17"/>
        <v>-1038.4818290125127</v>
      </c>
      <c r="G99" s="124">
        <f t="shared" si="18"/>
        <v>-7095.9463376424992</v>
      </c>
      <c r="H99" s="124">
        <f t="shared" si="19"/>
        <v>0</v>
      </c>
      <c r="I99" s="123">
        <f t="shared" si="20"/>
        <v>0</v>
      </c>
      <c r="J99" s="124">
        <f t="shared" si="21"/>
        <v>-191.49621644106824</v>
      </c>
      <c r="K99" s="123">
        <f t="shared" si="22"/>
        <v>-1308.4936469418192</v>
      </c>
      <c r="L99" s="123">
        <f t="shared" si="23"/>
        <v>-8404.4399845843182</v>
      </c>
      <c r="M99" s="123">
        <f t="shared" si="24"/>
        <v>104729.56001541569</v>
      </c>
      <c r="N99" s="70">
        <f t="shared" si="25"/>
        <v>15327.024735169864</v>
      </c>
      <c r="O99" s="23">
        <f t="shared" si="26"/>
        <v>1.0337797285848347</v>
      </c>
      <c r="P99" s="286">
        <v>-4925.9209975116783</v>
      </c>
      <c r="Q99" s="320">
        <v>6833</v>
      </c>
      <c r="R99" s="125">
        <f t="shared" si="27"/>
        <v>1.6914926041248182E-2</v>
      </c>
      <c r="S99" s="23">
        <f t="shared" si="28"/>
        <v>2.5734452868049443E-2</v>
      </c>
      <c r="T99" s="23"/>
      <c r="U99" s="268">
        <v>110259</v>
      </c>
      <c r="V99" s="125">
        <f t="shared" si="29"/>
        <v>2.6074968936776136E-2</v>
      </c>
      <c r="W99" s="262">
        <v>101190.52861717853</v>
      </c>
      <c r="X99" s="266">
        <v>16281.600708800945</v>
      </c>
      <c r="Y99" s="266">
        <v>14942.487982454006</v>
      </c>
      <c r="Z99" s="141"/>
      <c r="AA99" s="124"/>
      <c r="AB99" s="124"/>
      <c r="AC99" s="124"/>
      <c r="AD99" s="124"/>
    </row>
    <row r="100" spans="1:30">
      <c r="A100" s="82">
        <v>615</v>
      </c>
      <c r="B100" s="83" t="s">
        <v>158</v>
      </c>
      <c r="C100" s="268">
        <v>13829</v>
      </c>
      <c r="D100" s="124">
        <f t="shared" si="15"/>
        <v>12936.389148737138</v>
      </c>
      <c r="E100" s="125">
        <f t="shared" si="16"/>
        <v>0.87253573959219344</v>
      </c>
      <c r="F100" s="124">
        <f t="shared" si="17"/>
        <v>1133.886350119272</v>
      </c>
      <c r="G100" s="124">
        <f t="shared" si="18"/>
        <v>1212.1245082775019</v>
      </c>
      <c r="H100" s="124">
        <f t="shared" si="19"/>
        <v>142.51671360681829</v>
      </c>
      <c r="I100" s="123">
        <f t="shared" si="20"/>
        <v>152.35036684568874</v>
      </c>
      <c r="J100" s="124">
        <f t="shared" si="21"/>
        <v>-48.979502834249956</v>
      </c>
      <c r="K100" s="123">
        <f t="shared" si="22"/>
        <v>-52.359088529813206</v>
      </c>
      <c r="L100" s="123">
        <f t="shared" si="23"/>
        <v>1159.7654197476888</v>
      </c>
      <c r="M100" s="123">
        <f t="shared" si="24"/>
        <v>14988.76541974769</v>
      </c>
      <c r="N100" s="70">
        <f t="shared" si="25"/>
        <v>14021.295996022161</v>
      </c>
      <c r="O100" s="23">
        <f t="shared" si="26"/>
        <v>0.94571071813532759</v>
      </c>
      <c r="P100" s="286">
        <v>410.49680710739074</v>
      </c>
      <c r="Q100" s="320">
        <v>1069</v>
      </c>
      <c r="R100" s="125">
        <f t="shared" si="27"/>
        <v>6.9458295333805903E-2</v>
      </c>
      <c r="S100" s="23">
        <f t="shared" si="28"/>
        <v>3.4021816335182295E-2</v>
      </c>
      <c r="T100" s="23"/>
      <c r="U100" s="268">
        <v>13076</v>
      </c>
      <c r="V100" s="125">
        <f t="shared" si="29"/>
        <v>5.7586417864790455E-2</v>
      </c>
      <c r="W100" s="262">
        <v>14658.31835678286</v>
      </c>
      <c r="X100" s="266">
        <v>12096.207215541166</v>
      </c>
      <c r="Y100" s="266">
        <v>13559.96147713493</v>
      </c>
      <c r="Z100" s="141"/>
      <c r="AA100" s="124"/>
      <c r="AB100" s="124"/>
      <c r="AC100" s="124"/>
      <c r="AD100" s="124"/>
    </row>
    <row r="101" spans="1:30">
      <c r="A101" s="82">
        <v>616</v>
      </c>
      <c r="B101" s="83" t="s">
        <v>102</v>
      </c>
      <c r="C101" s="268">
        <v>48519</v>
      </c>
      <c r="D101" s="124">
        <f t="shared" si="15"/>
        <v>14522.298712960192</v>
      </c>
      <c r="E101" s="125">
        <f t="shared" si="16"/>
        <v>0.97950243320629049</v>
      </c>
      <c r="F101" s="124">
        <f t="shared" si="17"/>
        <v>182.34061158544026</v>
      </c>
      <c r="G101" s="124">
        <f t="shared" si="18"/>
        <v>609.19998330695591</v>
      </c>
      <c r="H101" s="124">
        <f t="shared" si="19"/>
        <v>0</v>
      </c>
      <c r="I101" s="123">
        <f t="shared" si="20"/>
        <v>0</v>
      </c>
      <c r="J101" s="124">
        <f t="shared" si="21"/>
        <v>-191.49621644106824</v>
      </c>
      <c r="K101" s="123">
        <f t="shared" si="22"/>
        <v>-639.78885912960891</v>
      </c>
      <c r="L101" s="123">
        <f t="shared" si="23"/>
        <v>-30.588875822652994</v>
      </c>
      <c r="M101" s="123">
        <f t="shared" si="24"/>
        <v>48488.41112417735</v>
      </c>
      <c r="N101" s="70">
        <f t="shared" si="25"/>
        <v>14513.143108104565</v>
      </c>
      <c r="O101" s="23">
        <f t="shared" si="26"/>
        <v>0.97888490443823406</v>
      </c>
      <c r="P101" s="286">
        <v>873.26500033857599</v>
      </c>
      <c r="Q101" s="320">
        <v>3341</v>
      </c>
      <c r="R101" s="125">
        <f t="shared" si="27"/>
        <v>6.8018004090571399E-3</v>
      </c>
      <c r="S101" s="23">
        <f t="shared" si="28"/>
        <v>2.2086664724200854E-2</v>
      </c>
      <c r="T101" s="23"/>
      <c r="U101" s="268">
        <v>48422</v>
      </c>
      <c r="V101" s="125">
        <f t="shared" si="29"/>
        <v>2.0032216760976418E-3</v>
      </c>
      <c r="W101" s="262">
        <v>47667.798725320194</v>
      </c>
      <c r="X101" s="266">
        <v>14424.188263330354</v>
      </c>
      <c r="Y101" s="266">
        <v>14199.523004265769</v>
      </c>
      <c r="Z101" s="141"/>
      <c r="AA101" s="124"/>
      <c r="AB101" s="124"/>
      <c r="AC101" s="124"/>
      <c r="AD101" s="124"/>
    </row>
    <row r="102" spans="1:30">
      <c r="A102" s="82">
        <v>617</v>
      </c>
      <c r="B102" s="83" t="s">
        <v>159</v>
      </c>
      <c r="C102" s="268">
        <v>68453</v>
      </c>
      <c r="D102" s="124">
        <f t="shared" si="15"/>
        <v>14991.896627244852</v>
      </c>
      <c r="E102" s="125">
        <f t="shared" si="16"/>
        <v>1.0111759518937919</v>
      </c>
      <c r="F102" s="124">
        <f t="shared" si="17"/>
        <v>-99.418136985356242</v>
      </c>
      <c r="G102" s="124">
        <f t="shared" si="18"/>
        <v>-453.94321347513659</v>
      </c>
      <c r="H102" s="124">
        <f t="shared" si="19"/>
        <v>0</v>
      </c>
      <c r="I102" s="123">
        <f t="shared" si="20"/>
        <v>0</v>
      </c>
      <c r="J102" s="124">
        <f t="shared" si="21"/>
        <v>-191.49621644106824</v>
      </c>
      <c r="K102" s="123">
        <f t="shared" si="22"/>
        <v>-874.37172426991754</v>
      </c>
      <c r="L102" s="123">
        <f t="shared" si="23"/>
        <v>-1328.3149377450541</v>
      </c>
      <c r="M102" s="123">
        <f t="shared" si="24"/>
        <v>67124.685062254939</v>
      </c>
      <c r="N102" s="70">
        <f t="shared" si="25"/>
        <v>14700.982273818427</v>
      </c>
      <c r="O102" s="23">
        <f t="shared" si="26"/>
        <v>0.99155431191323451</v>
      </c>
      <c r="P102" s="286">
        <v>979.95061105835111</v>
      </c>
      <c r="Q102" s="320">
        <v>4566</v>
      </c>
      <c r="R102" s="125">
        <f t="shared" si="27"/>
        <v>6.6719541560265064E-2</v>
      </c>
      <c r="S102" s="23">
        <f t="shared" si="28"/>
        <v>4.6219308172675194E-2</v>
      </c>
      <c r="T102" s="23"/>
      <c r="U102" s="268">
        <v>64818</v>
      </c>
      <c r="V102" s="125">
        <f t="shared" si="29"/>
        <v>5.6080101206454999E-2</v>
      </c>
      <c r="W102" s="262">
        <v>64805.657587481895</v>
      </c>
      <c r="X102" s="266">
        <v>14054.206418039896</v>
      </c>
      <c r="Y102" s="266">
        <v>14051.530266149586</v>
      </c>
      <c r="Z102" s="141"/>
      <c r="AA102" s="124"/>
      <c r="AB102" s="124"/>
      <c r="AC102" s="124"/>
      <c r="AD102" s="124"/>
    </row>
    <row r="103" spans="1:30">
      <c r="A103" s="82">
        <v>618</v>
      </c>
      <c r="B103" s="83" t="s">
        <v>160</v>
      </c>
      <c r="C103" s="268">
        <v>42027</v>
      </c>
      <c r="D103" s="124">
        <f t="shared" si="15"/>
        <v>17105.006105006105</v>
      </c>
      <c r="E103" s="125">
        <f t="shared" si="16"/>
        <v>1.1537013134779925</v>
      </c>
      <c r="F103" s="124">
        <f t="shared" si="17"/>
        <v>-1367.2838236421078</v>
      </c>
      <c r="G103" s="124">
        <f t="shared" si="18"/>
        <v>-3359.4163546886589</v>
      </c>
      <c r="H103" s="124">
        <f t="shared" si="19"/>
        <v>0</v>
      </c>
      <c r="I103" s="123">
        <f t="shared" si="20"/>
        <v>0</v>
      </c>
      <c r="J103" s="124">
        <f t="shared" si="21"/>
        <v>-191.49621644106824</v>
      </c>
      <c r="K103" s="123">
        <f t="shared" si="22"/>
        <v>-470.50620379570466</v>
      </c>
      <c r="L103" s="123">
        <f t="shared" si="23"/>
        <v>-3829.9225584843634</v>
      </c>
      <c r="M103" s="123">
        <f t="shared" si="24"/>
        <v>38197.077441515634</v>
      </c>
      <c r="N103" s="70">
        <f t="shared" si="25"/>
        <v>15546.226064922927</v>
      </c>
      <c r="O103" s="23">
        <f t="shared" si="26"/>
        <v>1.0485644565469145</v>
      </c>
      <c r="P103" s="286">
        <v>-877.40200364205884</v>
      </c>
      <c r="Q103" s="320">
        <v>2457</v>
      </c>
      <c r="R103" s="125">
        <f t="shared" si="27"/>
        <v>7.8029909629775393E-2</v>
      </c>
      <c r="S103" s="23">
        <f t="shared" si="28"/>
        <v>5.2083209980359313E-2</v>
      </c>
      <c r="T103" s="23"/>
      <c r="U103" s="268">
        <v>38747</v>
      </c>
      <c r="V103" s="125">
        <f t="shared" si="29"/>
        <v>8.4651714971481662E-2</v>
      </c>
      <c r="W103" s="262">
        <v>36084.48808079592</v>
      </c>
      <c r="X103" s="266">
        <v>15866.912366912367</v>
      </c>
      <c r="Y103" s="266">
        <v>14776.612645698575</v>
      </c>
      <c r="Z103" s="141"/>
      <c r="AA103" s="124"/>
      <c r="AB103" s="124"/>
      <c r="AC103" s="124"/>
      <c r="AD103" s="124"/>
    </row>
    <row r="104" spans="1:30">
      <c r="A104" s="82">
        <v>619</v>
      </c>
      <c r="B104" s="83" t="s">
        <v>161</v>
      </c>
      <c r="C104" s="268">
        <v>72457</v>
      </c>
      <c r="D104" s="124">
        <f t="shared" si="15"/>
        <v>15662.99178555988</v>
      </c>
      <c r="E104" s="125">
        <f t="shared" si="16"/>
        <v>1.0564400904076141</v>
      </c>
      <c r="F104" s="124">
        <f t="shared" si="17"/>
        <v>-502.07523197437257</v>
      </c>
      <c r="G104" s="124">
        <f t="shared" si="18"/>
        <v>-2322.6000231134476</v>
      </c>
      <c r="H104" s="124">
        <f t="shared" si="19"/>
        <v>0</v>
      </c>
      <c r="I104" s="123">
        <f t="shared" si="20"/>
        <v>0</v>
      </c>
      <c r="J104" s="124">
        <f t="shared" si="21"/>
        <v>-191.49621644106824</v>
      </c>
      <c r="K104" s="123">
        <f t="shared" si="22"/>
        <v>-885.86149725638165</v>
      </c>
      <c r="L104" s="123">
        <f t="shared" si="23"/>
        <v>-3208.4615203698295</v>
      </c>
      <c r="M104" s="123">
        <f t="shared" si="24"/>
        <v>69248.538479630166</v>
      </c>
      <c r="N104" s="70">
        <f t="shared" si="25"/>
        <v>14969.420337144438</v>
      </c>
      <c r="O104" s="23">
        <f t="shared" si="26"/>
        <v>1.0096599673187634</v>
      </c>
      <c r="P104" s="286">
        <v>855.55153893033412</v>
      </c>
      <c r="Q104" s="320">
        <v>4626</v>
      </c>
      <c r="R104" s="125">
        <f t="shared" si="27"/>
        <v>7.3031927123631019E-2</v>
      </c>
      <c r="S104" s="23">
        <f t="shared" si="28"/>
        <v>4.9114272229370433E-2</v>
      </c>
      <c r="T104" s="23"/>
      <c r="U104" s="268">
        <v>68883</v>
      </c>
      <c r="V104" s="125">
        <f t="shared" si="29"/>
        <v>5.1885080498816835E-2</v>
      </c>
      <c r="W104" s="262">
        <v>67333.651291267786</v>
      </c>
      <c r="X104" s="266">
        <v>14596.948506039414</v>
      </c>
      <c r="Y104" s="266">
        <v>14268.627101349392</v>
      </c>
      <c r="Z104" s="141"/>
      <c r="AA104" s="124"/>
      <c r="AB104" s="124"/>
      <c r="AC104" s="124"/>
      <c r="AD104" s="124"/>
    </row>
    <row r="105" spans="1:30">
      <c r="A105" s="82">
        <v>620</v>
      </c>
      <c r="B105" s="83" t="s">
        <v>162</v>
      </c>
      <c r="C105" s="268">
        <v>91619</v>
      </c>
      <c r="D105" s="124">
        <f t="shared" si="15"/>
        <v>20269.690265486726</v>
      </c>
      <c r="E105" s="125">
        <f t="shared" si="16"/>
        <v>1.3671534601931536</v>
      </c>
      <c r="F105" s="124">
        <f t="shared" si="17"/>
        <v>-3266.0943199304807</v>
      </c>
      <c r="G105" s="124">
        <f t="shared" si="18"/>
        <v>-14762.746326085773</v>
      </c>
      <c r="H105" s="124">
        <f t="shared" si="19"/>
        <v>0</v>
      </c>
      <c r="I105" s="123">
        <f t="shared" si="20"/>
        <v>0</v>
      </c>
      <c r="J105" s="124">
        <f t="shared" si="21"/>
        <v>-191.49621644106824</v>
      </c>
      <c r="K105" s="123">
        <f t="shared" si="22"/>
        <v>-865.56289831362847</v>
      </c>
      <c r="L105" s="123">
        <f t="shared" si="23"/>
        <v>-15628.309224399402</v>
      </c>
      <c r="M105" s="123">
        <f t="shared" si="24"/>
        <v>75990.690775600597</v>
      </c>
      <c r="N105" s="70">
        <f t="shared" si="25"/>
        <v>16812.099729115176</v>
      </c>
      <c r="O105" s="23">
        <f t="shared" si="26"/>
        <v>1.1339453152329793</v>
      </c>
      <c r="P105" s="286">
        <v>-2663.5967669768452</v>
      </c>
      <c r="Q105" s="320">
        <v>4520</v>
      </c>
      <c r="R105" s="125">
        <f t="shared" si="27"/>
        <v>-2.5144279021122221E-2</v>
      </c>
      <c r="S105" s="23">
        <f t="shared" si="28"/>
        <v>3.8963107877340638E-3</v>
      </c>
      <c r="T105" s="23"/>
      <c r="U105" s="268">
        <v>94294</v>
      </c>
      <c r="V105" s="125">
        <f t="shared" si="29"/>
        <v>-2.8368719112562835E-2</v>
      </c>
      <c r="W105" s="262">
        <v>75946.959314664011</v>
      </c>
      <c r="X105" s="266">
        <v>20792.502756339582</v>
      </c>
      <c r="Y105" s="266">
        <v>16746.848801469459</v>
      </c>
      <c r="Z105" s="141"/>
      <c r="AA105" s="124"/>
      <c r="AB105" s="124"/>
      <c r="AC105" s="124"/>
      <c r="AD105" s="124"/>
    </row>
    <row r="106" spans="1:30">
      <c r="A106" s="82">
        <v>621</v>
      </c>
      <c r="B106" s="83" t="s">
        <v>163</v>
      </c>
      <c r="C106" s="268">
        <v>48777</v>
      </c>
      <c r="D106" s="124">
        <f t="shared" si="15"/>
        <v>13984.231651376147</v>
      </c>
      <c r="E106" s="125">
        <f t="shared" si="16"/>
        <v>0.94321079601669156</v>
      </c>
      <c r="F106" s="124">
        <f t="shared" si="17"/>
        <v>505.18084853586697</v>
      </c>
      <c r="G106" s="124">
        <f t="shared" si="18"/>
        <v>1762.0707996931039</v>
      </c>
      <c r="H106" s="124">
        <f t="shared" si="19"/>
        <v>0</v>
      </c>
      <c r="I106" s="123">
        <f t="shared" si="20"/>
        <v>0</v>
      </c>
      <c r="J106" s="124">
        <f t="shared" si="21"/>
        <v>-191.49621644106824</v>
      </c>
      <c r="K106" s="123">
        <f t="shared" si="22"/>
        <v>-667.938802946446</v>
      </c>
      <c r="L106" s="123">
        <f t="shared" si="23"/>
        <v>1094.1319967466579</v>
      </c>
      <c r="M106" s="123">
        <f t="shared" si="24"/>
        <v>49871.131996746655</v>
      </c>
      <c r="N106" s="70">
        <f t="shared" si="25"/>
        <v>14297.916283470944</v>
      </c>
      <c r="O106" s="23">
        <f t="shared" si="26"/>
        <v>0.96436824956239431</v>
      </c>
      <c r="P106" s="286">
        <v>-604.80202653618517</v>
      </c>
      <c r="Q106" s="320">
        <v>3488</v>
      </c>
      <c r="R106" s="125">
        <f t="shared" si="27"/>
        <v>1.1479010329414632E-2</v>
      </c>
      <c r="S106" s="23">
        <f t="shared" si="28"/>
        <v>2.4201708355936526E-2</v>
      </c>
      <c r="T106" s="23"/>
      <c r="U106" s="268">
        <v>48417</v>
      </c>
      <c r="V106" s="125">
        <f t="shared" si="29"/>
        <v>7.4354049197595884E-3</v>
      </c>
      <c r="W106" s="262">
        <v>48888.126641665564</v>
      </c>
      <c r="X106" s="266">
        <v>13825.528269560251</v>
      </c>
      <c r="Y106" s="266">
        <v>13960.059006757729</v>
      </c>
      <c r="Z106" s="141"/>
      <c r="AA106" s="124"/>
      <c r="AB106" s="124"/>
      <c r="AC106" s="124"/>
      <c r="AD106" s="124"/>
    </row>
    <row r="107" spans="1:30">
      <c r="A107" s="82">
        <v>622</v>
      </c>
      <c r="B107" s="83" t="s">
        <v>164</v>
      </c>
      <c r="C107" s="268">
        <v>35384</v>
      </c>
      <c r="D107" s="124">
        <f t="shared" si="15"/>
        <v>15539.745278875713</v>
      </c>
      <c r="E107" s="125">
        <f t="shared" si="16"/>
        <v>1.0481273394053514</v>
      </c>
      <c r="F107" s="124">
        <f t="shared" si="17"/>
        <v>-428.12732796387246</v>
      </c>
      <c r="G107" s="124">
        <f t="shared" si="18"/>
        <v>-974.84592577373758</v>
      </c>
      <c r="H107" s="124">
        <f t="shared" si="19"/>
        <v>0</v>
      </c>
      <c r="I107" s="123">
        <f t="shared" si="20"/>
        <v>0</v>
      </c>
      <c r="J107" s="124">
        <f t="shared" si="21"/>
        <v>-191.49621644106824</v>
      </c>
      <c r="K107" s="123">
        <f t="shared" si="22"/>
        <v>-436.03688483631237</v>
      </c>
      <c r="L107" s="123">
        <f t="shared" si="23"/>
        <v>-1410.88281061005</v>
      </c>
      <c r="M107" s="123">
        <f t="shared" si="24"/>
        <v>33973.117189389952</v>
      </c>
      <c r="N107" s="70">
        <f t="shared" si="25"/>
        <v>14920.121734470773</v>
      </c>
      <c r="O107" s="23">
        <f t="shared" si="26"/>
        <v>1.0063348669178585</v>
      </c>
      <c r="P107" s="286">
        <v>-567.80478725802379</v>
      </c>
      <c r="Q107" s="320">
        <v>2277</v>
      </c>
      <c r="R107" s="125">
        <f t="shared" si="27"/>
        <v>3.2688663970276054E-2</v>
      </c>
      <c r="S107" s="23">
        <f t="shared" si="28"/>
        <v>3.2606683505497426E-2</v>
      </c>
      <c r="T107" s="23"/>
      <c r="U107" s="268">
        <v>33963</v>
      </c>
      <c r="V107" s="125">
        <f t="shared" si="29"/>
        <v>4.1839649029826578E-2</v>
      </c>
      <c r="W107" s="262">
        <v>32611.366256493202</v>
      </c>
      <c r="X107" s="266">
        <v>15047.851129818342</v>
      </c>
      <c r="Y107" s="266">
        <v>14448.988150860967</v>
      </c>
      <c r="Z107" s="141"/>
      <c r="AA107" s="124"/>
      <c r="AB107" s="124"/>
      <c r="AC107" s="124"/>
      <c r="AD107" s="124"/>
    </row>
    <row r="108" spans="1:30">
      <c r="A108" s="82">
        <v>623</v>
      </c>
      <c r="B108" s="83" t="s">
        <v>165</v>
      </c>
      <c r="C108" s="268">
        <v>177765</v>
      </c>
      <c r="D108" s="124">
        <f t="shared" si="15"/>
        <v>12807.276657060518</v>
      </c>
      <c r="E108" s="125">
        <f t="shared" si="16"/>
        <v>0.86382733865276684</v>
      </c>
      <c r="F108" s="124">
        <f t="shared" si="17"/>
        <v>1211.3538451252443</v>
      </c>
      <c r="G108" s="124">
        <f t="shared" si="18"/>
        <v>16813.591370338392</v>
      </c>
      <c r="H108" s="124">
        <f t="shared" si="19"/>
        <v>187.70608569363537</v>
      </c>
      <c r="I108" s="123">
        <f t="shared" si="20"/>
        <v>2605.3604694276592</v>
      </c>
      <c r="J108" s="124">
        <f t="shared" si="21"/>
        <v>-3.7901307474328689</v>
      </c>
      <c r="K108" s="123">
        <f t="shared" si="22"/>
        <v>-52.607014774368217</v>
      </c>
      <c r="L108" s="123">
        <f t="shared" si="23"/>
        <v>16760.984355564025</v>
      </c>
      <c r="M108" s="123">
        <f t="shared" si="24"/>
        <v>194525.98435556403</v>
      </c>
      <c r="N108" s="70">
        <f t="shared" si="25"/>
        <v>14014.840371438331</v>
      </c>
      <c r="O108" s="23">
        <f t="shared" si="26"/>
        <v>0.94527529808835631</v>
      </c>
      <c r="P108" s="286">
        <v>11160.708450481079</v>
      </c>
      <c r="Q108" s="320">
        <v>13880</v>
      </c>
      <c r="R108" s="125">
        <f t="shared" si="27"/>
        <v>3.1345050931606111E-2</v>
      </c>
      <c r="S108" s="23">
        <f t="shared" si="28"/>
        <v>3.2320706440382548E-2</v>
      </c>
      <c r="T108" s="23"/>
      <c r="U108" s="268">
        <v>171195</v>
      </c>
      <c r="V108" s="125">
        <f t="shared" si="29"/>
        <v>3.8377289056339262E-2</v>
      </c>
      <c r="W108" s="262">
        <v>187159.46329010965</v>
      </c>
      <c r="X108" s="266">
        <v>12418.032786885246</v>
      </c>
      <c r="Y108" s="266">
        <v>13576.052755702136</v>
      </c>
      <c r="Z108" s="141"/>
      <c r="AA108" s="124"/>
      <c r="AB108" s="124"/>
      <c r="AC108" s="124"/>
      <c r="AD108" s="124"/>
    </row>
    <row r="109" spans="1:30">
      <c r="A109" s="82">
        <v>624</v>
      </c>
      <c r="B109" s="83" t="s">
        <v>166</v>
      </c>
      <c r="C109" s="268">
        <v>250523</v>
      </c>
      <c r="D109" s="124">
        <f t="shared" si="15"/>
        <v>13236.975589136637</v>
      </c>
      <c r="E109" s="125">
        <f t="shared" si="16"/>
        <v>0.89280974411307357</v>
      </c>
      <c r="F109" s="124">
        <f t="shared" si="17"/>
        <v>953.53448587957314</v>
      </c>
      <c r="G109" s="124">
        <f t="shared" si="18"/>
        <v>18046.593679756803</v>
      </c>
      <c r="H109" s="124">
        <f t="shared" si="19"/>
        <v>37.311459466993888</v>
      </c>
      <c r="I109" s="123">
        <f t="shared" si="20"/>
        <v>706.15668187232632</v>
      </c>
      <c r="J109" s="124">
        <f t="shared" si="21"/>
        <v>-154.18475697407436</v>
      </c>
      <c r="K109" s="123">
        <f t="shared" si="22"/>
        <v>-2918.1007104913315</v>
      </c>
      <c r="L109" s="123">
        <f t="shared" si="23"/>
        <v>15128.492969265471</v>
      </c>
      <c r="M109" s="123">
        <f t="shared" si="24"/>
        <v>265651.4929692655</v>
      </c>
      <c r="N109" s="70">
        <f t="shared" si="25"/>
        <v>14036.325318042138</v>
      </c>
      <c r="O109" s="23">
        <f t="shared" si="26"/>
        <v>0.94672441836137167</v>
      </c>
      <c r="P109" s="286">
        <v>6221.905118161374</v>
      </c>
      <c r="Q109" s="320">
        <v>18926</v>
      </c>
      <c r="R109" s="125">
        <f t="shared" si="27"/>
        <v>8.9756482473821453E-3</v>
      </c>
      <c r="S109" s="23">
        <f t="shared" si="28"/>
        <v>2.6231974727519865E-2</v>
      </c>
      <c r="T109" s="23"/>
      <c r="U109" s="268">
        <v>243519</v>
      </c>
      <c r="V109" s="125">
        <f t="shared" si="29"/>
        <v>2.8761616136728552E-2</v>
      </c>
      <c r="W109" s="262">
        <v>253882.43298760601</v>
      </c>
      <c r="X109" s="266">
        <v>13119.222066587652</v>
      </c>
      <c r="Y109" s="266">
        <v>13677.53652556869</v>
      </c>
      <c r="Z109" s="141"/>
      <c r="AA109" s="124"/>
      <c r="AB109" s="124"/>
      <c r="AC109" s="124"/>
      <c r="AD109" s="124"/>
    </row>
    <row r="110" spans="1:30">
      <c r="A110" s="82">
        <v>625</v>
      </c>
      <c r="B110" s="83" t="s">
        <v>167</v>
      </c>
      <c r="C110" s="268">
        <v>303791</v>
      </c>
      <c r="D110" s="124">
        <f t="shared" si="15"/>
        <v>12192.117831199583</v>
      </c>
      <c r="E110" s="125">
        <f t="shared" si="16"/>
        <v>0.82233600324858769</v>
      </c>
      <c r="F110" s="124">
        <f t="shared" si="17"/>
        <v>1580.4491406418056</v>
      </c>
      <c r="G110" s="124">
        <f t="shared" si="18"/>
        <v>39380.051237371867</v>
      </c>
      <c r="H110" s="124">
        <f t="shared" si="19"/>
        <v>403.01167474496276</v>
      </c>
      <c r="I110" s="123">
        <f t="shared" si="20"/>
        <v>10041.841899620236</v>
      </c>
      <c r="J110" s="124">
        <f t="shared" si="21"/>
        <v>211.51545830389452</v>
      </c>
      <c r="K110" s="123">
        <f t="shared" si="22"/>
        <v>5270.3306745581394</v>
      </c>
      <c r="L110" s="123">
        <f t="shared" si="23"/>
        <v>44650.381911930002</v>
      </c>
      <c r="M110" s="123">
        <f t="shared" si="24"/>
        <v>348441.38191192999</v>
      </c>
      <c r="N110" s="70">
        <f t="shared" si="25"/>
        <v>13984.082430145281</v>
      </c>
      <c r="O110" s="23">
        <f t="shared" si="26"/>
        <v>0.94320073131814708</v>
      </c>
      <c r="P110" s="286">
        <v>19487.989048358155</v>
      </c>
      <c r="Q110" s="320">
        <v>24917</v>
      </c>
      <c r="R110" s="125">
        <f t="shared" si="27"/>
        <v>4.053078298077966E-2</v>
      </c>
      <c r="S110" s="23">
        <f t="shared" si="28"/>
        <v>3.2720657777560044E-2</v>
      </c>
      <c r="T110" s="23"/>
      <c r="U110" s="268">
        <v>289626</v>
      </c>
      <c r="V110" s="125">
        <f t="shared" si="29"/>
        <v>4.8907901914883332E-2</v>
      </c>
      <c r="W110" s="262">
        <v>334706.72529413388</v>
      </c>
      <c r="X110" s="266">
        <v>11717.210130269439</v>
      </c>
      <c r="Y110" s="266">
        <v>13541.011622871345</v>
      </c>
      <c r="Z110" s="141"/>
      <c r="AA110" s="124"/>
      <c r="AB110" s="124"/>
      <c r="AC110" s="124"/>
      <c r="AD110" s="124"/>
    </row>
    <row r="111" spans="1:30">
      <c r="A111" s="82">
        <v>626</v>
      </c>
      <c r="B111" s="83" t="s">
        <v>168</v>
      </c>
      <c r="C111" s="268">
        <v>421510</v>
      </c>
      <c r="D111" s="124">
        <f t="shared" si="15"/>
        <v>16224.403387220938</v>
      </c>
      <c r="E111" s="125">
        <f t="shared" si="16"/>
        <v>1.0943062740419236</v>
      </c>
      <c r="F111" s="124">
        <f t="shared" si="17"/>
        <v>-838.9221929710078</v>
      </c>
      <c r="G111" s="124">
        <f t="shared" si="18"/>
        <v>-21795.19857338678</v>
      </c>
      <c r="H111" s="124">
        <f t="shared" si="19"/>
        <v>0</v>
      </c>
      <c r="I111" s="123">
        <f t="shared" si="20"/>
        <v>0</v>
      </c>
      <c r="J111" s="124">
        <f t="shared" si="21"/>
        <v>-191.49621644106824</v>
      </c>
      <c r="K111" s="123">
        <f t="shared" si="22"/>
        <v>-4975.0717031389531</v>
      </c>
      <c r="L111" s="123">
        <f t="shared" si="23"/>
        <v>-26770.270276525735</v>
      </c>
      <c r="M111" s="123">
        <f t="shared" si="24"/>
        <v>394739.72972347424</v>
      </c>
      <c r="N111" s="70">
        <f t="shared" si="25"/>
        <v>15193.984977808863</v>
      </c>
      <c r="O111" s="23">
        <f t="shared" si="26"/>
        <v>1.0248064407724873</v>
      </c>
      <c r="P111" s="286">
        <v>-13092.398231428841</v>
      </c>
      <c r="Q111" s="320">
        <v>25980</v>
      </c>
      <c r="R111" s="125">
        <f t="shared" si="27"/>
        <v>1.1346067955825396E-2</v>
      </c>
      <c r="S111" s="23">
        <f t="shared" si="28"/>
        <v>2.3384370943389125E-2</v>
      </c>
      <c r="T111" s="23"/>
      <c r="U111" s="268">
        <v>412931</v>
      </c>
      <c r="V111" s="125">
        <f t="shared" si="29"/>
        <v>2.0775868123245771E-2</v>
      </c>
      <c r="W111" s="262">
        <v>382156.67977055156</v>
      </c>
      <c r="X111" s="266">
        <v>16042.385392385393</v>
      </c>
      <c r="Y111" s="266">
        <v>14846.801855887785</v>
      </c>
      <c r="Z111" s="141"/>
      <c r="AA111" s="124"/>
      <c r="AB111" s="124"/>
      <c r="AC111" s="124"/>
      <c r="AD111" s="124"/>
    </row>
    <row r="112" spans="1:30">
      <c r="A112" s="82">
        <v>627</v>
      </c>
      <c r="B112" s="83" t="s">
        <v>169</v>
      </c>
      <c r="C112" s="268">
        <v>328456</v>
      </c>
      <c r="D112" s="124">
        <f t="shared" si="15"/>
        <v>14629.253518617496</v>
      </c>
      <c r="E112" s="125">
        <f t="shared" si="16"/>
        <v>0.98671633883205356</v>
      </c>
      <c r="F112" s="124">
        <f t="shared" si="17"/>
        <v>118.1677281910579</v>
      </c>
      <c r="G112" s="124">
        <f t="shared" si="18"/>
        <v>2653.1018333456323</v>
      </c>
      <c r="H112" s="124">
        <f t="shared" si="19"/>
        <v>0</v>
      </c>
      <c r="I112" s="123">
        <f t="shared" si="20"/>
        <v>0</v>
      </c>
      <c r="J112" s="124">
        <f t="shared" si="21"/>
        <v>-191.49621644106824</v>
      </c>
      <c r="K112" s="123">
        <f t="shared" si="22"/>
        <v>-4299.4730515348638</v>
      </c>
      <c r="L112" s="123">
        <f t="shared" si="23"/>
        <v>-1646.3712181892315</v>
      </c>
      <c r="M112" s="123">
        <f t="shared" si="24"/>
        <v>326809.62878181075</v>
      </c>
      <c r="N112" s="70">
        <f t="shared" si="25"/>
        <v>14555.925030367485</v>
      </c>
      <c r="O112" s="23">
        <f t="shared" si="26"/>
        <v>0.98177046668853918</v>
      </c>
      <c r="P112" s="286">
        <v>-328.89279030178341</v>
      </c>
      <c r="Q112" s="320">
        <v>22452</v>
      </c>
      <c r="R112" s="125">
        <f t="shared" si="27"/>
        <v>2.3567489613237038E-2</v>
      </c>
      <c r="S112" s="23">
        <f t="shared" si="28"/>
        <v>2.8918911704487061E-2</v>
      </c>
      <c r="T112" s="23"/>
      <c r="U112" s="268">
        <v>313447</v>
      </c>
      <c r="V112" s="125">
        <f t="shared" si="29"/>
        <v>4.7883693255957149E-2</v>
      </c>
      <c r="W112" s="262">
        <v>310253.78988531342</v>
      </c>
      <c r="X112" s="266">
        <v>14292.417126442022</v>
      </c>
      <c r="Y112" s="266">
        <v>14146.81454951044</v>
      </c>
      <c r="Z112" s="141"/>
      <c r="AA112" s="124"/>
      <c r="AB112" s="124"/>
      <c r="AC112" s="124"/>
      <c r="AD112" s="124"/>
    </row>
    <row r="113" spans="1:30">
      <c r="A113" s="82">
        <v>628</v>
      </c>
      <c r="B113" s="83" t="s">
        <v>170</v>
      </c>
      <c r="C113" s="268">
        <v>125098</v>
      </c>
      <c r="D113" s="124">
        <f t="shared" si="15"/>
        <v>13237.883597883598</v>
      </c>
      <c r="E113" s="125">
        <f t="shared" si="16"/>
        <v>0.89287098763895056</v>
      </c>
      <c r="F113" s="124">
        <f t="shared" si="17"/>
        <v>952.98968063139648</v>
      </c>
      <c r="G113" s="124">
        <f t="shared" si="18"/>
        <v>9005.752481966696</v>
      </c>
      <c r="H113" s="124">
        <f t="shared" si="19"/>
        <v>36.993656405557516</v>
      </c>
      <c r="I113" s="123">
        <f t="shared" si="20"/>
        <v>349.59005303251854</v>
      </c>
      <c r="J113" s="124">
        <f t="shared" si="21"/>
        <v>-154.50256003551073</v>
      </c>
      <c r="K113" s="123">
        <f t="shared" si="22"/>
        <v>-1460.0491923355762</v>
      </c>
      <c r="L113" s="123">
        <f t="shared" si="23"/>
        <v>7545.7032896311193</v>
      </c>
      <c r="M113" s="123">
        <f t="shared" si="24"/>
        <v>132643.70328963111</v>
      </c>
      <c r="N113" s="70">
        <f t="shared" si="25"/>
        <v>14036.370718479482</v>
      </c>
      <c r="O113" s="23">
        <f t="shared" si="26"/>
        <v>0.9467274805376652</v>
      </c>
      <c r="P113" s="286">
        <v>2227.0257036153862</v>
      </c>
      <c r="Q113" s="320">
        <v>9450</v>
      </c>
      <c r="R113" s="125">
        <f t="shared" si="27"/>
        <v>4.4015924878097239E-2</v>
      </c>
      <c r="S113" s="23">
        <f t="shared" si="28"/>
        <v>3.2910914597773976E-2</v>
      </c>
      <c r="T113" s="23"/>
      <c r="U113" s="268">
        <v>119976</v>
      </c>
      <c r="V113" s="125">
        <f t="shared" si="29"/>
        <v>4.2691871707674869E-2</v>
      </c>
      <c r="W113" s="262">
        <v>128580.43986297818</v>
      </c>
      <c r="X113" s="266">
        <v>12679.771718452759</v>
      </c>
      <c r="Y113" s="266">
        <v>13589.139702280509</v>
      </c>
      <c r="Z113" s="141"/>
      <c r="AA113" s="124"/>
      <c r="AB113" s="124"/>
      <c r="AC113" s="124"/>
      <c r="AD113" s="124"/>
    </row>
    <row r="114" spans="1:30">
      <c r="A114" s="82">
        <v>631</v>
      </c>
      <c r="B114" s="83" t="s">
        <v>171</v>
      </c>
      <c r="C114" s="268">
        <v>35755</v>
      </c>
      <c r="D114" s="124">
        <f t="shared" si="15"/>
        <v>13301.711309523809</v>
      </c>
      <c r="E114" s="125">
        <f t="shared" si="16"/>
        <v>0.89717604981218502</v>
      </c>
      <c r="F114" s="124">
        <f t="shared" si="17"/>
        <v>914.69305364726972</v>
      </c>
      <c r="G114" s="124">
        <f t="shared" si="18"/>
        <v>2458.6949282038613</v>
      </c>
      <c r="H114" s="124">
        <f t="shared" si="19"/>
        <v>14.653957331483523</v>
      </c>
      <c r="I114" s="123">
        <f t="shared" si="20"/>
        <v>39.389837307027712</v>
      </c>
      <c r="J114" s="124">
        <f t="shared" si="21"/>
        <v>-176.84225910958472</v>
      </c>
      <c r="K114" s="123">
        <f t="shared" si="22"/>
        <v>-475.35199248656374</v>
      </c>
      <c r="L114" s="123">
        <f t="shared" si="23"/>
        <v>1983.3429357172977</v>
      </c>
      <c r="M114" s="123">
        <f t="shared" si="24"/>
        <v>37738.342935717301</v>
      </c>
      <c r="N114" s="70">
        <f t="shared" si="25"/>
        <v>14039.562104061495</v>
      </c>
      <c r="O114" s="23">
        <f t="shared" si="26"/>
        <v>0.94694273364632708</v>
      </c>
      <c r="P114" s="286">
        <v>1089.471405972128</v>
      </c>
      <c r="Q114" s="320">
        <v>2688</v>
      </c>
      <c r="R114" s="125">
        <f t="shared" si="27"/>
        <v>5.8264635124861699E-2</v>
      </c>
      <c r="S114" s="23">
        <f t="shared" si="28"/>
        <v>3.3565641050543563E-2</v>
      </c>
      <c r="T114" s="23"/>
      <c r="U114" s="268">
        <v>33887</v>
      </c>
      <c r="V114" s="125">
        <f t="shared" si="29"/>
        <v>5.5124383982058017E-2</v>
      </c>
      <c r="W114" s="262">
        <v>36621.437409700826</v>
      </c>
      <c r="X114" s="266">
        <v>12569.362017804155</v>
      </c>
      <c r="Y114" s="266">
        <v>13583.619217248081</v>
      </c>
      <c r="Z114" s="141"/>
      <c r="AA114" s="124"/>
      <c r="AB114" s="124"/>
      <c r="AC114" s="124"/>
      <c r="AD114" s="124"/>
    </row>
    <row r="115" spans="1:30">
      <c r="A115" s="82">
        <v>632</v>
      </c>
      <c r="B115" s="83" t="s">
        <v>172</v>
      </c>
      <c r="C115" s="268">
        <v>20601</v>
      </c>
      <c r="D115" s="124">
        <f t="shared" si="15"/>
        <v>14600.283486888731</v>
      </c>
      <c r="E115" s="125">
        <f t="shared" si="16"/>
        <v>0.98476236328525779</v>
      </c>
      <c r="F115" s="124">
        <f t="shared" si="17"/>
        <v>135.54974722831648</v>
      </c>
      <c r="G115" s="124">
        <f t="shared" si="18"/>
        <v>191.26069333915456</v>
      </c>
      <c r="H115" s="124">
        <f t="shared" si="19"/>
        <v>0</v>
      </c>
      <c r="I115" s="123">
        <f t="shared" si="20"/>
        <v>0</v>
      </c>
      <c r="J115" s="124">
        <f t="shared" si="21"/>
        <v>-191.49621644106824</v>
      </c>
      <c r="K115" s="123">
        <f t="shared" si="22"/>
        <v>-270.20116139834727</v>
      </c>
      <c r="L115" s="123">
        <f t="shared" si="23"/>
        <v>-78.94046805919271</v>
      </c>
      <c r="M115" s="123">
        <f t="shared" si="24"/>
        <v>20522.059531940806</v>
      </c>
      <c r="N115" s="70">
        <f t="shared" si="25"/>
        <v>14544.33701767598</v>
      </c>
      <c r="O115" s="23">
        <f t="shared" si="26"/>
        <v>0.98098887646982091</v>
      </c>
      <c r="P115" s="286">
        <v>763.96848712293718</v>
      </c>
      <c r="Q115" s="320">
        <v>1411</v>
      </c>
      <c r="R115" s="125">
        <f t="shared" si="27"/>
        <v>8.4689957950047051E-2</v>
      </c>
      <c r="S115" s="23">
        <f t="shared" si="28"/>
        <v>5.2870920429082452E-2</v>
      </c>
      <c r="T115" s="23"/>
      <c r="U115" s="268">
        <v>18831</v>
      </c>
      <c r="V115" s="125">
        <f t="shared" si="29"/>
        <v>9.3993946152620675E-2</v>
      </c>
      <c r="W115" s="262">
        <v>19325.756930808147</v>
      </c>
      <c r="X115" s="266">
        <v>13460.328806290207</v>
      </c>
      <c r="Y115" s="266">
        <v>13813.979221449714</v>
      </c>
      <c r="Z115" s="141"/>
      <c r="AA115" s="124"/>
      <c r="AB115" s="124"/>
      <c r="AC115" s="124"/>
      <c r="AD115" s="124"/>
    </row>
    <row r="116" spans="1:30">
      <c r="A116" s="82">
        <v>633</v>
      </c>
      <c r="B116" s="83" t="s">
        <v>173</v>
      </c>
      <c r="C116" s="268">
        <v>53907</v>
      </c>
      <c r="D116" s="124">
        <f t="shared" si="15"/>
        <v>21719.178082191782</v>
      </c>
      <c r="E116" s="125">
        <f t="shared" si="16"/>
        <v>1.4649187569569793</v>
      </c>
      <c r="F116" s="124">
        <f t="shared" si="17"/>
        <v>-4135.7870099535139</v>
      </c>
      <c r="G116" s="124">
        <f t="shared" si="18"/>
        <v>-10265.02335870462</v>
      </c>
      <c r="H116" s="124">
        <f t="shared" si="19"/>
        <v>0</v>
      </c>
      <c r="I116" s="123">
        <f t="shared" si="20"/>
        <v>0</v>
      </c>
      <c r="J116" s="124">
        <f t="shared" si="21"/>
        <v>-191.49621644106824</v>
      </c>
      <c r="K116" s="123">
        <f t="shared" si="22"/>
        <v>-475.29360920673139</v>
      </c>
      <c r="L116" s="123">
        <f t="shared" si="23"/>
        <v>-10740.316967911353</v>
      </c>
      <c r="M116" s="123">
        <f t="shared" si="24"/>
        <v>43166.683032088651</v>
      </c>
      <c r="N116" s="70">
        <f t="shared" si="25"/>
        <v>17391.8948557972</v>
      </c>
      <c r="O116" s="23">
        <f t="shared" si="26"/>
        <v>1.1730514339385094</v>
      </c>
      <c r="P116" s="286">
        <v>1435.2650496379338</v>
      </c>
      <c r="Q116" s="320">
        <v>2482</v>
      </c>
      <c r="R116" s="125">
        <f t="shared" si="27"/>
        <v>7.3421510576960961E-2</v>
      </c>
      <c r="S116" s="23">
        <f t="shared" si="28"/>
        <v>5.2568744429226065E-2</v>
      </c>
      <c r="T116" s="23"/>
      <c r="U116" s="268">
        <v>51191</v>
      </c>
      <c r="V116" s="125">
        <f t="shared" si="29"/>
        <v>5.3056201285382194E-2</v>
      </c>
      <c r="W116" s="262">
        <v>41803.914678302077</v>
      </c>
      <c r="X116" s="266">
        <v>20233.596837944664</v>
      </c>
      <c r="Y116" s="266">
        <v>16523.286434111495</v>
      </c>
      <c r="Z116" s="141"/>
      <c r="AA116" s="124"/>
      <c r="AB116" s="124"/>
      <c r="AC116" s="124"/>
      <c r="AD116" s="124"/>
    </row>
    <row r="117" spans="1:30" ht="21.75" customHeight="1">
      <c r="A117" s="82">
        <v>701</v>
      </c>
      <c r="B117" s="83" t="s">
        <v>174</v>
      </c>
      <c r="C117" s="268">
        <v>321674</v>
      </c>
      <c r="D117" s="124">
        <f t="shared" si="15"/>
        <v>11775.597613207892</v>
      </c>
      <c r="E117" s="125">
        <f t="shared" si="16"/>
        <v>0.79424247790067715</v>
      </c>
      <c r="F117" s="124">
        <f t="shared" si="17"/>
        <v>1830.3612714368198</v>
      </c>
      <c r="G117" s="124">
        <f t="shared" si="18"/>
        <v>49999.978851839609</v>
      </c>
      <c r="H117" s="124">
        <f t="shared" si="19"/>
        <v>548.7937510420544</v>
      </c>
      <c r="I117" s="123">
        <f t="shared" si="20"/>
        <v>14991.3988972158</v>
      </c>
      <c r="J117" s="124">
        <f t="shared" si="21"/>
        <v>357.29753460098618</v>
      </c>
      <c r="K117" s="123">
        <f t="shared" si="22"/>
        <v>9760.2967526951397</v>
      </c>
      <c r="L117" s="123">
        <f t="shared" si="23"/>
        <v>59760.275604534749</v>
      </c>
      <c r="M117" s="123">
        <f t="shared" si="24"/>
        <v>381434.27560453478</v>
      </c>
      <c r="N117" s="70">
        <f t="shared" si="25"/>
        <v>13963.256419245701</v>
      </c>
      <c r="O117" s="23">
        <f t="shared" si="26"/>
        <v>0.94179605505075181</v>
      </c>
      <c r="P117" s="286">
        <v>24845.066211181118</v>
      </c>
      <c r="Q117" s="320">
        <v>27317</v>
      </c>
      <c r="R117" s="125">
        <f t="shared" si="27"/>
        <v>1.7974112941045346E-2</v>
      </c>
      <c r="S117" s="23">
        <f t="shared" si="28"/>
        <v>3.1752336596928131E-2</v>
      </c>
      <c r="T117" s="23"/>
      <c r="U117" s="268">
        <v>314664</v>
      </c>
      <c r="V117" s="125">
        <f t="shared" si="29"/>
        <v>2.227773116721328E-2</v>
      </c>
      <c r="W117" s="262">
        <v>368139.22066716687</v>
      </c>
      <c r="X117" s="266">
        <v>11567.678847143592</v>
      </c>
      <c r="Y117" s="266">
        <v>13533.535058715053</v>
      </c>
      <c r="Z117" s="141"/>
      <c r="AA117" s="124"/>
      <c r="AB117" s="124"/>
      <c r="AC117" s="124"/>
      <c r="AD117" s="124"/>
    </row>
    <row r="118" spans="1:30">
      <c r="A118" s="323">
        <v>704</v>
      </c>
      <c r="B118" s="75" t="s">
        <v>515</v>
      </c>
      <c r="C118" s="73">
        <v>638710</v>
      </c>
      <c r="D118" s="124">
        <f t="shared" si="15"/>
        <v>14080.908289241623</v>
      </c>
      <c r="E118" s="125">
        <f t="shared" si="16"/>
        <v>0.94973145806166992</v>
      </c>
      <c r="F118" s="124">
        <f t="shared" si="17"/>
        <v>447.17486581658159</v>
      </c>
      <c r="G118" s="124">
        <f t="shared" si="18"/>
        <v>20283.851913440143</v>
      </c>
      <c r="H118" s="124">
        <f t="shared" si="19"/>
        <v>0</v>
      </c>
      <c r="I118" s="123">
        <f t="shared" si="20"/>
        <v>0</v>
      </c>
      <c r="J118" s="124">
        <f t="shared" si="21"/>
        <v>-191.49621644106824</v>
      </c>
      <c r="K118" s="123">
        <f t="shared" si="22"/>
        <v>-8686.2683777668553</v>
      </c>
      <c r="L118" s="123">
        <f t="shared" si="23"/>
        <v>11597.583535673288</v>
      </c>
      <c r="M118" s="123">
        <f t="shared" si="24"/>
        <v>650307.58353567333</v>
      </c>
      <c r="N118" s="70">
        <f t="shared" si="25"/>
        <v>14336.586938617138</v>
      </c>
      <c r="O118" s="23">
        <f t="shared" si="26"/>
        <v>0.9669765143803859</v>
      </c>
      <c r="P118" s="286">
        <v>2629.3014712235436</v>
      </c>
      <c r="Q118" s="320">
        <v>45360</v>
      </c>
      <c r="R118" s="125">
        <f t="shared" si="27"/>
        <v>3.8369585729595798E-2</v>
      </c>
      <c r="S118" s="23">
        <f t="shared" si="28"/>
        <v>3.4827393008703682E-2</v>
      </c>
      <c r="T118" s="23"/>
      <c r="U118" s="73">
        <v>609169</v>
      </c>
      <c r="V118" s="256">
        <f t="shared" si="29"/>
        <v>4.8493931897388085E-2</v>
      </c>
      <c r="W118" s="315">
        <v>622353.21833149646</v>
      </c>
      <c r="X118" s="157">
        <v>13560.593918347358</v>
      </c>
      <c r="Y118" s="157">
        <v>13854.085266272572</v>
      </c>
      <c r="Z118" s="141"/>
      <c r="AA118" s="124"/>
      <c r="AB118" s="124"/>
      <c r="AC118" s="124"/>
      <c r="AD118" s="124"/>
    </row>
    <row r="119" spans="1:30">
      <c r="A119" s="323">
        <v>710</v>
      </c>
      <c r="B119" s="75" t="s">
        <v>516</v>
      </c>
      <c r="C119" s="73">
        <v>786683</v>
      </c>
      <c r="D119" s="124">
        <f t="shared" si="15"/>
        <v>12563.810588517128</v>
      </c>
      <c r="E119" s="125">
        <f t="shared" si="16"/>
        <v>0.84740599852920939</v>
      </c>
      <c r="F119" s="124">
        <f t="shared" si="17"/>
        <v>1357.4334862512783</v>
      </c>
      <c r="G119" s="124">
        <f t="shared" si="18"/>
        <v>84995.697741623793</v>
      </c>
      <c r="H119" s="124">
        <f t="shared" si="19"/>
        <v>272.91920968382192</v>
      </c>
      <c r="I119" s="123">
        <f t="shared" si="20"/>
        <v>17088.836314352509</v>
      </c>
      <c r="J119" s="124">
        <f t="shared" si="21"/>
        <v>81.422993242753677</v>
      </c>
      <c r="K119" s="123">
        <f t="shared" si="22"/>
        <v>5098.3007218950215</v>
      </c>
      <c r="L119" s="123">
        <f t="shared" si="23"/>
        <v>90093.998463518816</v>
      </c>
      <c r="M119" s="123">
        <f t="shared" si="24"/>
        <v>876776.9984635188</v>
      </c>
      <c r="N119" s="70">
        <f t="shared" si="25"/>
        <v>14002.667068011162</v>
      </c>
      <c r="O119" s="23">
        <f t="shared" si="26"/>
        <v>0.94445423108217841</v>
      </c>
      <c r="P119" s="286">
        <v>34399.373458399779</v>
      </c>
      <c r="Q119" s="320">
        <v>62615</v>
      </c>
      <c r="R119" s="125">
        <f t="shared" si="27"/>
        <v>1.1337342482729457E-2</v>
      </c>
      <c r="S119" s="23">
        <f t="shared" si="28"/>
        <v>3.1405287921406899E-2</v>
      </c>
      <c r="T119" s="23"/>
      <c r="U119" s="73">
        <v>770460</v>
      </c>
      <c r="V119" s="256">
        <f t="shared" si="29"/>
        <v>2.1056252109129613E-2</v>
      </c>
      <c r="W119" s="315">
        <v>841988.5170853989</v>
      </c>
      <c r="X119" s="157">
        <v>12422.967155226625</v>
      </c>
      <c r="Y119" s="157">
        <v>13576.299474119203</v>
      </c>
      <c r="Z119" s="141"/>
      <c r="AA119" s="124"/>
      <c r="AB119" s="124"/>
      <c r="AC119" s="124"/>
      <c r="AD119" s="124"/>
    </row>
    <row r="120" spans="1:30">
      <c r="A120" s="82">
        <v>711</v>
      </c>
      <c r="B120" s="83" t="s">
        <v>177</v>
      </c>
      <c r="C120" s="268">
        <v>80988</v>
      </c>
      <c r="D120" s="124">
        <f t="shared" si="15"/>
        <v>12138.489208633093</v>
      </c>
      <c r="E120" s="125">
        <f t="shared" si="16"/>
        <v>0.81871885094152907</v>
      </c>
      <c r="F120" s="124">
        <f t="shared" si="17"/>
        <v>1612.6263141816994</v>
      </c>
      <c r="G120" s="124">
        <f t="shared" si="18"/>
        <v>10759.442768220299</v>
      </c>
      <c r="H120" s="124">
        <f t="shared" si="19"/>
        <v>421.78169264323424</v>
      </c>
      <c r="I120" s="123">
        <f t="shared" si="20"/>
        <v>2814.1274533156588</v>
      </c>
      <c r="J120" s="124">
        <f t="shared" si="21"/>
        <v>230.285476202166</v>
      </c>
      <c r="K120" s="123">
        <f t="shared" si="22"/>
        <v>1536.4646972208513</v>
      </c>
      <c r="L120" s="123">
        <f t="shared" si="23"/>
        <v>12295.907465441151</v>
      </c>
      <c r="M120" s="123">
        <f t="shared" si="24"/>
        <v>93283.907465441152</v>
      </c>
      <c r="N120" s="70">
        <f t="shared" si="25"/>
        <v>13981.40099901696</v>
      </c>
      <c r="O120" s="23">
        <f t="shared" si="26"/>
        <v>0.94301987370279439</v>
      </c>
      <c r="P120" s="286">
        <v>4959.7215126478241</v>
      </c>
      <c r="Q120" s="320">
        <v>6672</v>
      </c>
      <c r="R120" s="125">
        <f t="shared" si="27"/>
        <v>3.5496912449652779E-2</v>
      </c>
      <c r="S120" s="23">
        <f t="shared" si="28"/>
        <v>3.2502921321663047E-2</v>
      </c>
      <c r="T120" s="23"/>
      <c r="U120" s="268">
        <v>77989</v>
      </c>
      <c r="V120" s="125">
        <f t="shared" si="29"/>
        <v>3.8454140968598137E-2</v>
      </c>
      <c r="W120" s="262">
        <v>90090.070377128926</v>
      </c>
      <c r="X120" s="266">
        <v>11722.380880805651</v>
      </c>
      <c r="Y120" s="266">
        <v>13541.270160398155</v>
      </c>
      <c r="Z120" s="141"/>
      <c r="AA120" s="124"/>
      <c r="AB120" s="124"/>
      <c r="AC120" s="124"/>
      <c r="AD120" s="124"/>
    </row>
    <row r="121" spans="1:30">
      <c r="A121" s="301">
        <v>712</v>
      </c>
      <c r="B121" s="302" t="s">
        <v>176</v>
      </c>
      <c r="C121" s="268">
        <v>603793</v>
      </c>
      <c r="D121" s="124">
        <f t="shared" si="15"/>
        <v>12901.28416059486</v>
      </c>
      <c r="E121" s="125">
        <f t="shared" si="16"/>
        <v>0.87016797247882638</v>
      </c>
      <c r="F121" s="124">
        <f t="shared" si="17"/>
        <v>1154.9493430046393</v>
      </c>
      <c r="G121" s="124">
        <f t="shared" si="18"/>
        <v>54052.784201960123</v>
      </c>
      <c r="H121" s="124">
        <f t="shared" si="19"/>
        <v>154.80345945661583</v>
      </c>
      <c r="I121" s="123">
        <f t="shared" si="20"/>
        <v>7244.9567060290774</v>
      </c>
      <c r="J121" s="124">
        <f t="shared" si="21"/>
        <v>-36.692756984452416</v>
      </c>
      <c r="K121" s="123">
        <f t="shared" si="22"/>
        <v>-1717.2577196293576</v>
      </c>
      <c r="L121" s="123">
        <f t="shared" si="23"/>
        <v>52335.526482330766</v>
      </c>
      <c r="M121" s="123">
        <f t="shared" si="24"/>
        <v>656128.52648233075</v>
      </c>
      <c r="N121" s="70">
        <f t="shared" si="25"/>
        <v>14019.540746615046</v>
      </c>
      <c r="O121" s="23">
        <f t="shared" si="26"/>
        <v>0.94559232977965912</v>
      </c>
      <c r="P121" s="286">
        <v>11147.277894698796</v>
      </c>
      <c r="Q121" s="320">
        <v>46801</v>
      </c>
      <c r="R121" s="125">
        <f t="shared" ref="R121" si="30">(D121-X121)/X121</f>
        <v>1.8090835946137973E-2</v>
      </c>
      <c r="S121" s="23">
        <f t="shared" ref="S121" si="31">(N121-Y121)/Y121</f>
        <v>3.1701791239153627E-2</v>
      </c>
      <c r="T121" s="23"/>
      <c r="U121" s="312">
        <v>589972</v>
      </c>
      <c r="V121" s="256">
        <f t="shared" si="29"/>
        <v>2.3426535496599839E-2</v>
      </c>
      <c r="W121" s="314">
        <v>632651.57052427356</v>
      </c>
      <c r="X121" s="317">
        <v>12672.036428464033</v>
      </c>
      <c r="Y121" s="317">
        <v>13588.752937781075</v>
      </c>
      <c r="Z121" s="141"/>
      <c r="AA121" s="124"/>
      <c r="AB121" s="124"/>
      <c r="AC121" s="124"/>
      <c r="AD121" s="124"/>
    </row>
    <row r="122" spans="1:30">
      <c r="A122" s="82">
        <v>713</v>
      </c>
      <c r="B122" s="83" t="s">
        <v>178</v>
      </c>
      <c r="C122" s="268">
        <v>125690</v>
      </c>
      <c r="D122" s="124">
        <f t="shared" si="15"/>
        <v>12923.092741106313</v>
      </c>
      <c r="E122" s="125">
        <f t="shared" si="16"/>
        <v>0.87163892126578946</v>
      </c>
      <c r="F122" s="124">
        <f t="shared" si="17"/>
        <v>1141.8641946977673</v>
      </c>
      <c r="G122" s="124">
        <f t="shared" si="18"/>
        <v>11105.771157630485</v>
      </c>
      <c r="H122" s="124">
        <f t="shared" si="19"/>
        <v>147.17045627760717</v>
      </c>
      <c r="I122" s="123">
        <f t="shared" si="20"/>
        <v>1431.3798577560074</v>
      </c>
      <c r="J122" s="124">
        <f t="shared" si="21"/>
        <v>-44.325760163461069</v>
      </c>
      <c r="K122" s="123">
        <f t="shared" si="22"/>
        <v>-431.11234334982237</v>
      </c>
      <c r="L122" s="123">
        <f t="shared" si="23"/>
        <v>10674.658814280661</v>
      </c>
      <c r="M122" s="123">
        <f t="shared" si="24"/>
        <v>136364.65881428067</v>
      </c>
      <c r="N122" s="70">
        <f t="shared" si="25"/>
        <v>14020.631175640619</v>
      </c>
      <c r="O122" s="23">
        <f t="shared" si="26"/>
        <v>0.9456658772190073</v>
      </c>
      <c r="P122" s="286">
        <v>4723.334327340026</v>
      </c>
      <c r="Q122" s="320">
        <v>9726</v>
      </c>
      <c r="R122" s="125">
        <f t="shared" si="27"/>
        <v>3.1171758785506404E-2</v>
      </c>
      <c r="S122" s="23">
        <f t="shared" si="28"/>
        <v>3.2312300360419911E-2</v>
      </c>
      <c r="T122" s="23"/>
      <c r="U122" s="268">
        <v>119008</v>
      </c>
      <c r="V122" s="125">
        <f t="shared" si="29"/>
        <v>5.6147485883301963E-2</v>
      </c>
      <c r="W122" s="262">
        <v>128972.51500093436</v>
      </c>
      <c r="X122" s="266">
        <v>12532.434709351306</v>
      </c>
      <c r="Y122" s="266">
        <v>13581.772851825439</v>
      </c>
      <c r="Z122" s="141"/>
      <c r="AA122" s="124"/>
      <c r="AB122" s="124"/>
      <c r="AC122" s="124"/>
      <c r="AD122" s="124"/>
    </row>
    <row r="123" spans="1:30">
      <c r="A123" s="301">
        <v>715</v>
      </c>
      <c r="B123" s="302" t="s">
        <v>175</v>
      </c>
      <c r="C123" s="268">
        <v>176167</v>
      </c>
      <c r="D123" s="124">
        <f t="shared" si="15"/>
        <v>12395.651562060231</v>
      </c>
      <c r="E123" s="125">
        <f t="shared" si="16"/>
        <v>0.83606398037934604</v>
      </c>
      <c r="F123" s="124">
        <f t="shared" si="17"/>
        <v>1458.3289021254163</v>
      </c>
      <c r="G123" s="124">
        <f t="shared" si="18"/>
        <v>20725.770357006415</v>
      </c>
      <c r="H123" s="124">
        <f t="shared" si="19"/>
        <v>331.77486894373578</v>
      </c>
      <c r="I123" s="123">
        <f t="shared" si="20"/>
        <v>4715.1844374283728</v>
      </c>
      <c r="J123" s="124">
        <f t="shared" si="21"/>
        <v>140.27865250266754</v>
      </c>
      <c r="K123" s="123">
        <f t="shared" si="22"/>
        <v>1993.6402093679112</v>
      </c>
      <c r="L123" s="123">
        <f t="shared" si="23"/>
        <v>22719.410566374325</v>
      </c>
      <c r="M123" s="123">
        <f t="shared" si="24"/>
        <v>198886.41056637431</v>
      </c>
      <c r="N123" s="70">
        <f t="shared" si="25"/>
        <v>13994.259116688312</v>
      </c>
      <c r="O123" s="23">
        <f t="shared" si="26"/>
        <v>0.94388713017468495</v>
      </c>
      <c r="P123" s="286">
        <v>9018.6976825165984</v>
      </c>
      <c r="Q123" s="320">
        <v>14212</v>
      </c>
      <c r="R123" s="125">
        <f t="shared" si="27"/>
        <v>4.5295275544818867E-2</v>
      </c>
      <c r="S123" s="23">
        <f t="shared" si="28"/>
        <v>3.2933246759003977E-2</v>
      </c>
      <c r="T123" s="23"/>
      <c r="U123" s="312">
        <v>166458</v>
      </c>
      <c r="V123" s="125">
        <f t="shared" si="29"/>
        <v>5.8327025435845677E-2</v>
      </c>
      <c r="W123" s="314">
        <v>190174.35622031544</v>
      </c>
      <c r="X123" s="317">
        <v>11858.516777089122</v>
      </c>
      <c r="Y123" s="317">
        <v>13548.076955212329</v>
      </c>
      <c r="Z123" s="141"/>
      <c r="AA123" s="124"/>
      <c r="AB123" s="124"/>
      <c r="AC123" s="124"/>
      <c r="AD123" s="124"/>
    </row>
    <row r="124" spans="1:30">
      <c r="A124" s="82">
        <v>716</v>
      </c>
      <c r="B124" s="83" t="s">
        <v>179</v>
      </c>
      <c r="C124" s="268">
        <v>118698</v>
      </c>
      <c r="D124" s="124">
        <f t="shared" si="15"/>
        <v>12337.386966011849</v>
      </c>
      <c r="E124" s="125">
        <f t="shared" si="16"/>
        <v>0.8321341401572715</v>
      </c>
      <c r="F124" s="124">
        <f t="shared" si="17"/>
        <v>1493.2876597544457</v>
      </c>
      <c r="G124" s="124">
        <f t="shared" si="18"/>
        <v>14366.920574497522</v>
      </c>
      <c r="H124" s="124">
        <f t="shared" si="19"/>
        <v>352.16747756066957</v>
      </c>
      <c r="I124" s="123">
        <f t="shared" si="20"/>
        <v>3388.2033016112018</v>
      </c>
      <c r="J124" s="124">
        <f t="shared" si="21"/>
        <v>160.67126111960133</v>
      </c>
      <c r="K124" s="123">
        <f t="shared" si="22"/>
        <v>1545.8182032316845</v>
      </c>
      <c r="L124" s="123">
        <f t="shared" si="23"/>
        <v>15912.738777729206</v>
      </c>
      <c r="M124" s="123">
        <f t="shared" si="24"/>
        <v>134610.73877772922</v>
      </c>
      <c r="N124" s="70">
        <f t="shared" si="25"/>
        <v>13991.345886885896</v>
      </c>
      <c r="O124" s="23">
        <f t="shared" si="26"/>
        <v>0.94369063816358134</v>
      </c>
      <c r="P124" s="286">
        <v>5698.9712639665231</v>
      </c>
      <c r="Q124" s="320">
        <v>9621</v>
      </c>
      <c r="R124" s="125">
        <f t="shared" si="27"/>
        <v>1.9473093892596414E-2</v>
      </c>
      <c r="S124" s="23">
        <f t="shared" si="28"/>
        <v>3.1792092539366421E-2</v>
      </c>
      <c r="T124" s="23"/>
      <c r="U124" s="268">
        <v>114797</v>
      </c>
      <c r="V124" s="125">
        <f t="shared" si="29"/>
        <v>3.3981724261086962E-2</v>
      </c>
      <c r="W124" s="262">
        <v>128632.41348977077</v>
      </c>
      <c r="X124" s="266">
        <v>12101.728863588447</v>
      </c>
      <c r="Y124" s="266">
        <v>13560.237559537294</v>
      </c>
      <c r="Z124" s="266"/>
      <c r="AA124" s="268"/>
      <c r="AB124" s="264"/>
      <c r="AC124" s="268"/>
      <c r="AD124" s="124"/>
    </row>
    <row r="125" spans="1:30">
      <c r="A125" s="301">
        <v>729</v>
      </c>
      <c r="B125" s="302" t="s">
        <v>517</v>
      </c>
      <c r="C125" s="268">
        <v>398488</v>
      </c>
      <c r="D125" s="124">
        <f t="shared" si="15"/>
        <v>14905.663200418941</v>
      </c>
      <c r="E125" s="125">
        <f t="shared" si="16"/>
        <v>1.0053596652941839</v>
      </c>
      <c r="F125" s="124">
        <f t="shared" si="17"/>
        <v>-47.678080889809642</v>
      </c>
      <c r="G125" s="124">
        <f t="shared" si="18"/>
        <v>-1274.6258145081711</v>
      </c>
      <c r="H125" s="124">
        <f t="shared" si="19"/>
        <v>0</v>
      </c>
      <c r="I125" s="123">
        <f t="shared" si="20"/>
        <v>0</v>
      </c>
      <c r="J125" s="124">
        <f t="shared" si="21"/>
        <v>-191.49621644106824</v>
      </c>
      <c r="K125" s="123">
        <f t="shared" si="22"/>
        <v>-5119.4598503355191</v>
      </c>
      <c r="L125" s="123">
        <f t="shared" si="23"/>
        <v>-6394.0856648436902</v>
      </c>
      <c r="M125" s="123">
        <f t="shared" si="24"/>
        <v>392093.91433515633</v>
      </c>
      <c r="N125" s="70">
        <f t="shared" si="25"/>
        <v>14666.488903088064</v>
      </c>
      <c r="O125" s="23">
        <f t="shared" si="26"/>
        <v>0.98922779727339138</v>
      </c>
      <c r="P125" s="286">
        <v>-3548.3999045041614</v>
      </c>
      <c r="Q125" s="320">
        <v>26734</v>
      </c>
      <c r="R125" s="125">
        <f t="shared" si="27"/>
        <v>1.7772784719913177E-2</v>
      </c>
      <c r="S125" s="23">
        <f t="shared" si="28"/>
        <v>2.6490175449417386E-2</v>
      </c>
      <c r="T125" s="23"/>
      <c r="U125" s="312">
        <v>390680</v>
      </c>
      <c r="V125" s="125">
        <f t="shared" si="29"/>
        <v>1.9985666018224633E-2</v>
      </c>
      <c r="W125" s="314">
        <v>381146.61721675348</v>
      </c>
      <c r="X125" s="317">
        <v>14645.37411905833</v>
      </c>
      <c r="Y125" s="317">
        <v>14287.99734655696</v>
      </c>
      <c r="Z125" s="141"/>
      <c r="AA125" s="124"/>
      <c r="AB125" s="124"/>
      <c r="AC125" s="124"/>
      <c r="AD125" s="124"/>
    </row>
    <row r="126" spans="1:30" ht="24.75" customHeight="1">
      <c r="A126" s="82">
        <v>805</v>
      </c>
      <c r="B126" s="83" t="s">
        <v>180</v>
      </c>
      <c r="C126" s="268">
        <v>475134</v>
      </c>
      <c r="D126" s="124">
        <f t="shared" si="15"/>
        <v>13164.888753428833</v>
      </c>
      <c r="E126" s="125">
        <f t="shared" si="16"/>
        <v>0.88794761915795739</v>
      </c>
      <c r="F126" s="124">
        <f t="shared" si="17"/>
        <v>996.78658730425514</v>
      </c>
      <c r="G126" s="124">
        <f t="shared" si="18"/>
        <v>35975.024722397873</v>
      </c>
      <c r="H126" s="124">
        <f t="shared" si="19"/>
        <v>62.541851964725076</v>
      </c>
      <c r="I126" s="123">
        <f t="shared" si="20"/>
        <v>2257.1979792588927</v>
      </c>
      <c r="J126" s="124">
        <f t="shared" si="21"/>
        <v>-128.95436447634316</v>
      </c>
      <c r="K126" s="123">
        <f t="shared" si="22"/>
        <v>-4654.0919683157008</v>
      </c>
      <c r="L126" s="123">
        <f t="shared" si="23"/>
        <v>31320.932754082172</v>
      </c>
      <c r="M126" s="123">
        <f t="shared" si="24"/>
        <v>506454.9327540822</v>
      </c>
      <c r="N126" s="70">
        <f t="shared" si="25"/>
        <v>14032.720976256745</v>
      </c>
      <c r="O126" s="23">
        <f t="shared" si="26"/>
        <v>0.94648131211361564</v>
      </c>
      <c r="P126" s="286">
        <v>12385.695430601354</v>
      </c>
      <c r="Q126" s="320">
        <v>36091</v>
      </c>
      <c r="R126" s="125">
        <f t="shared" si="27"/>
        <v>3.3540188637534031E-2</v>
      </c>
      <c r="S126" s="23">
        <f t="shared" si="28"/>
        <v>3.2422417034706275E-2</v>
      </c>
      <c r="T126" s="23"/>
      <c r="U126" s="268">
        <v>461078</v>
      </c>
      <c r="V126" s="125">
        <f t="shared" si="29"/>
        <v>3.0485080615427325E-2</v>
      </c>
      <c r="W126" s="262">
        <v>492004.46010992228</v>
      </c>
      <c r="X126" s="266">
        <v>12737.665064368197</v>
      </c>
      <c r="Y126" s="266">
        <v>13592.034369576282</v>
      </c>
      <c r="Z126" s="141"/>
      <c r="AA126" s="124"/>
      <c r="AB126" s="124"/>
      <c r="AC126" s="124"/>
      <c r="AD126" s="124"/>
    </row>
    <row r="127" spans="1:30">
      <c r="A127" s="82">
        <v>806</v>
      </c>
      <c r="B127" s="83" t="s">
        <v>181</v>
      </c>
      <c r="C127" s="268">
        <v>672694</v>
      </c>
      <c r="D127" s="124">
        <f t="shared" si="15"/>
        <v>12340.744817464685</v>
      </c>
      <c r="E127" s="125">
        <f t="shared" si="16"/>
        <v>0.83236062108383879</v>
      </c>
      <c r="F127" s="124">
        <f t="shared" si="17"/>
        <v>1491.272948882744</v>
      </c>
      <c r="G127" s="124">
        <f t="shared" si="18"/>
        <v>81289.288443598372</v>
      </c>
      <c r="H127" s="124">
        <f t="shared" si="19"/>
        <v>350.99222955217692</v>
      </c>
      <c r="I127" s="123">
        <f t="shared" si="20"/>
        <v>19132.586432889162</v>
      </c>
      <c r="J127" s="124">
        <f t="shared" si="21"/>
        <v>159.49601311110868</v>
      </c>
      <c r="K127" s="123">
        <f t="shared" si="22"/>
        <v>8694.1276746865351</v>
      </c>
      <c r="L127" s="123">
        <f t="shared" si="23"/>
        <v>89983.416118284906</v>
      </c>
      <c r="M127" s="123">
        <f t="shared" si="24"/>
        <v>762677.41611828492</v>
      </c>
      <c r="N127" s="70">
        <f t="shared" si="25"/>
        <v>13991.513779458539</v>
      </c>
      <c r="O127" s="23">
        <f t="shared" si="26"/>
        <v>0.94370196220990976</v>
      </c>
      <c r="P127" s="286">
        <v>34957.553185616402</v>
      </c>
      <c r="Q127" s="320">
        <v>54510</v>
      </c>
      <c r="R127" s="125">
        <f t="shared" si="27"/>
        <v>1.7492889093427534E-2</v>
      </c>
      <c r="S127" s="23">
        <f t="shared" si="28"/>
        <v>3.1702324739549655E-2</v>
      </c>
      <c r="T127" s="23"/>
      <c r="U127" s="268">
        <v>658776</v>
      </c>
      <c r="V127" s="125">
        <f t="shared" si="29"/>
        <v>2.112705988074854E-2</v>
      </c>
      <c r="W127" s="262">
        <v>736610.78803609416</v>
      </c>
      <c r="X127" s="266">
        <v>12128.580896973268</v>
      </c>
      <c r="Y127" s="266">
        <v>13561.580161206535</v>
      </c>
      <c r="Z127" s="141"/>
      <c r="AA127" s="124"/>
      <c r="AB127" s="124"/>
      <c r="AC127" s="124"/>
      <c r="AD127" s="124"/>
    </row>
    <row r="128" spans="1:30">
      <c r="A128" s="82">
        <v>807</v>
      </c>
      <c r="B128" s="83" t="s">
        <v>182</v>
      </c>
      <c r="C128" s="268">
        <v>156013</v>
      </c>
      <c r="D128" s="124">
        <f t="shared" si="15"/>
        <v>12319.409349336702</v>
      </c>
      <c r="E128" s="125">
        <f t="shared" si="16"/>
        <v>0.8309215828600689</v>
      </c>
      <c r="F128" s="124">
        <f t="shared" si="17"/>
        <v>1504.0742297595341</v>
      </c>
      <c r="G128" s="124">
        <f t="shared" si="18"/>
        <v>19047.596045674742</v>
      </c>
      <c r="H128" s="124">
        <f t="shared" si="19"/>
        <v>358.4596433969711</v>
      </c>
      <c r="I128" s="123">
        <f t="shared" si="20"/>
        <v>4539.5329239792427</v>
      </c>
      <c r="J128" s="124">
        <f t="shared" si="21"/>
        <v>166.96342695590286</v>
      </c>
      <c r="K128" s="123">
        <f t="shared" si="22"/>
        <v>2114.424838969554</v>
      </c>
      <c r="L128" s="123">
        <f t="shared" si="23"/>
        <v>21162.020884644295</v>
      </c>
      <c r="M128" s="123">
        <f t="shared" si="24"/>
        <v>177175.0208846443</v>
      </c>
      <c r="N128" s="70">
        <f t="shared" si="25"/>
        <v>13990.44700605214</v>
      </c>
      <c r="O128" s="23">
        <f t="shared" si="26"/>
        <v>0.94363001029872129</v>
      </c>
      <c r="P128" s="286">
        <v>12715.253662495805</v>
      </c>
      <c r="Q128" s="320">
        <v>12664</v>
      </c>
      <c r="R128" s="125">
        <f t="shared" si="27"/>
        <v>4.7836469686688539E-2</v>
      </c>
      <c r="S128" s="23">
        <f t="shared" si="28"/>
        <v>3.3038916872746599E-2</v>
      </c>
      <c r="T128" s="23"/>
      <c r="U128" s="268">
        <v>149984</v>
      </c>
      <c r="V128" s="125">
        <f t="shared" si="29"/>
        <v>4.0197621079581823E-2</v>
      </c>
      <c r="W128" s="262">
        <v>172768.06279137736</v>
      </c>
      <c r="X128" s="266">
        <v>11756.996158971546</v>
      </c>
      <c r="Y128" s="266">
        <v>13543.000924306449</v>
      </c>
      <c r="Z128" s="141"/>
      <c r="AA128" s="124"/>
      <c r="AB128" s="124"/>
      <c r="AC128" s="124"/>
      <c r="AD128" s="124"/>
    </row>
    <row r="129" spans="1:30">
      <c r="A129" s="82">
        <v>811</v>
      </c>
      <c r="B129" s="83" t="s">
        <v>183</v>
      </c>
      <c r="C129" s="268">
        <v>28517</v>
      </c>
      <c r="D129" s="124">
        <f t="shared" si="15"/>
        <v>12129.732028923861</v>
      </c>
      <c r="E129" s="125">
        <f t="shared" si="16"/>
        <v>0.81812819521940416</v>
      </c>
      <c r="F129" s="124">
        <f t="shared" si="17"/>
        <v>1617.8806220072383</v>
      </c>
      <c r="G129" s="124">
        <f t="shared" si="18"/>
        <v>3803.6373423390173</v>
      </c>
      <c r="H129" s="124">
        <f t="shared" si="19"/>
        <v>424.84670554146521</v>
      </c>
      <c r="I129" s="123">
        <f t="shared" si="20"/>
        <v>998.81460472798472</v>
      </c>
      <c r="J129" s="124">
        <f t="shared" si="21"/>
        <v>233.35048910039697</v>
      </c>
      <c r="K129" s="123">
        <f t="shared" si="22"/>
        <v>548.60699987503324</v>
      </c>
      <c r="L129" s="123">
        <f t="shared" si="23"/>
        <v>4352.2443422140504</v>
      </c>
      <c r="M129" s="123">
        <f t="shared" si="24"/>
        <v>32869.24434221405</v>
      </c>
      <c r="N129" s="70">
        <f t="shared" si="25"/>
        <v>13980.963140031496</v>
      </c>
      <c r="O129" s="23">
        <f t="shared" si="26"/>
        <v>0.94299034091668799</v>
      </c>
      <c r="P129" s="286">
        <v>1738.9643999153218</v>
      </c>
      <c r="Q129" s="320">
        <v>2351</v>
      </c>
      <c r="R129" s="125">
        <f t="shared" si="27"/>
        <v>2.3146347642470002E-2</v>
      </c>
      <c r="S129" s="23">
        <f t="shared" si="28"/>
        <v>3.1964012209560702E-2</v>
      </c>
      <c r="T129" s="23"/>
      <c r="U129" s="268">
        <v>27943</v>
      </c>
      <c r="V129" s="125">
        <f t="shared" si="29"/>
        <v>2.0541817270872849E-2</v>
      </c>
      <c r="W129" s="262">
        <v>31932.441181255504</v>
      </c>
      <c r="X129" s="266">
        <v>11855.32456512516</v>
      </c>
      <c r="Y129" s="266">
        <v>13547.91734461413</v>
      </c>
      <c r="Z129" s="141"/>
      <c r="AA129" s="124"/>
      <c r="AB129" s="124"/>
      <c r="AC129" s="124"/>
      <c r="AD129" s="124"/>
    </row>
    <row r="130" spans="1:30">
      <c r="A130" s="82">
        <v>814</v>
      </c>
      <c r="B130" s="83" t="s">
        <v>184</v>
      </c>
      <c r="C130" s="268">
        <v>182796</v>
      </c>
      <c r="D130" s="124">
        <f t="shared" ref="D130:D193" si="32">C130*1000/Q130</f>
        <v>12888.387506169358</v>
      </c>
      <c r="E130" s="125">
        <f t="shared" si="16"/>
        <v>0.86929811677349467</v>
      </c>
      <c r="F130" s="124">
        <f t="shared" si="17"/>
        <v>1162.6873356599403</v>
      </c>
      <c r="G130" s="124">
        <f t="shared" ref="G130:G193" si="33">F130*Q130/1000</f>
        <v>16490.394481664935</v>
      </c>
      <c r="H130" s="124">
        <f t="shared" si="19"/>
        <v>159.31728850554146</v>
      </c>
      <c r="I130" s="123">
        <f t="shared" ref="I130:I193" si="34">H130*Q130/1000</f>
        <v>2259.5971028740946</v>
      </c>
      <c r="J130" s="124">
        <f t="shared" si="21"/>
        <v>-32.178927935526787</v>
      </c>
      <c r="K130" s="123">
        <f t="shared" ref="K130:K193" si="35">J130*Q130/1000</f>
        <v>-456.39373490957644</v>
      </c>
      <c r="L130" s="123">
        <f t="shared" ref="L130:L193" si="36">K130+G130</f>
        <v>16034.000746755359</v>
      </c>
      <c r="M130" s="123">
        <f t="shared" ref="M130:M193" si="37">L130+C130</f>
        <v>198830.00074675537</v>
      </c>
      <c r="N130" s="70">
        <f t="shared" ref="N130:N193" si="38">M130*1000/Q130</f>
        <v>14018.895913893772</v>
      </c>
      <c r="O130" s="23">
        <f t="shared" si="26"/>
        <v>0.94554883699439252</v>
      </c>
      <c r="P130" s="286">
        <v>5658.3993126324858</v>
      </c>
      <c r="Q130" s="320">
        <v>14183</v>
      </c>
      <c r="R130" s="125">
        <f t="shared" ref="R130:R193" si="39">(D130-X130)/X130</f>
        <v>4.0241726821960727E-2</v>
      </c>
      <c r="S130" s="23">
        <f t="shared" ref="S130:S193" si="40">(N130-Y130)/Y130</f>
        <v>3.2726815093697841E-2</v>
      </c>
      <c r="T130" s="23"/>
      <c r="U130" s="268">
        <v>175167</v>
      </c>
      <c r="V130" s="125">
        <f t="shared" ref="V130:V193" si="41">(C130-U130)/U130</f>
        <v>4.3552723971981025E-2</v>
      </c>
      <c r="W130" s="262">
        <v>191918.2764830676</v>
      </c>
      <c r="X130" s="266">
        <v>12389.800537558353</v>
      </c>
      <c r="Y130" s="266">
        <v>13574.641143235791</v>
      </c>
      <c r="Z130" s="141"/>
      <c r="AA130" s="124"/>
      <c r="AB130" s="124"/>
      <c r="AC130" s="124"/>
      <c r="AD130" s="124"/>
    </row>
    <row r="131" spans="1:30">
      <c r="A131" s="82">
        <v>815</v>
      </c>
      <c r="B131" s="83" t="s">
        <v>185</v>
      </c>
      <c r="C131" s="268">
        <v>122130</v>
      </c>
      <c r="D131" s="124">
        <f t="shared" si="32"/>
        <v>11624.785836664763</v>
      </c>
      <c r="E131" s="125">
        <f t="shared" si="16"/>
        <v>0.78407049996523315</v>
      </c>
      <c r="F131" s="124">
        <f t="shared" si="17"/>
        <v>1920.8483373626971</v>
      </c>
      <c r="G131" s="124">
        <f t="shared" si="33"/>
        <v>20180.432632332497</v>
      </c>
      <c r="H131" s="124">
        <f t="shared" si="19"/>
        <v>601.57787283214952</v>
      </c>
      <c r="I131" s="123">
        <f t="shared" si="34"/>
        <v>6320.1771319745631</v>
      </c>
      <c r="J131" s="124">
        <f t="shared" si="21"/>
        <v>410.08165639108131</v>
      </c>
      <c r="K131" s="123">
        <f t="shared" si="35"/>
        <v>4308.3178820447001</v>
      </c>
      <c r="L131" s="123">
        <f t="shared" si="36"/>
        <v>24488.750514377196</v>
      </c>
      <c r="M131" s="123">
        <f t="shared" si="37"/>
        <v>146618.7505143772</v>
      </c>
      <c r="N131" s="70">
        <f t="shared" si="38"/>
        <v>13955.715830418543</v>
      </c>
      <c r="O131" s="23">
        <f t="shared" si="26"/>
        <v>0.94128745615397957</v>
      </c>
      <c r="P131" s="286">
        <v>9849.4956552574822</v>
      </c>
      <c r="Q131" s="320">
        <v>10506</v>
      </c>
      <c r="R131" s="125">
        <f t="shared" si="39"/>
        <v>8.628664754321573E-2</v>
      </c>
      <c r="S131" s="23">
        <f t="shared" si="40"/>
        <v>3.4506092207390766E-2</v>
      </c>
      <c r="T131" s="23"/>
      <c r="U131" s="268">
        <v>113285</v>
      </c>
      <c r="V131" s="125">
        <f t="shared" si="41"/>
        <v>7.8077415368318845E-2</v>
      </c>
      <c r="W131" s="262">
        <v>142807.47971776445</v>
      </c>
      <c r="X131" s="266">
        <v>10701.398072926506</v>
      </c>
      <c r="Y131" s="266">
        <v>13490.221020004197</v>
      </c>
      <c r="Z131" s="141"/>
      <c r="AA131" s="124"/>
      <c r="AB131" s="124"/>
      <c r="AC131" s="124"/>
      <c r="AD131" s="124"/>
    </row>
    <row r="132" spans="1:30">
      <c r="A132" s="82">
        <v>817</v>
      </c>
      <c r="B132" s="83" t="s">
        <v>186</v>
      </c>
      <c r="C132" s="268">
        <v>42450</v>
      </c>
      <c r="D132" s="124">
        <f t="shared" si="32"/>
        <v>10341.047503045067</v>
      </c>
      <c r="E132" s="125">
        <f t="shared" si="16"/>
        <v>0.69748470206682522</v>
      </c>
      <c r="F132" s="124">
        <f t="shared" si="17"/>
        <v>2691.0913375345149</v>
      </c>
      <c r="G132" s="124">
        <f t="shared" si="33"/>
        <v>11046.929940579183</v>
      </c>
      <c r="H132" s="124">
        <f t="shared" si="19"/>
        <v>1050.8862895990433</v>
      </c>
      <c r="I132" s="123">
        <f t="shared" si="34"/>
        <v>4313.8882188040725</v>
      </c>
      <c r="J132" s="124">
        <f t="shared" si="21"/>
        <v>859.39007315797505</v>
      </c>
      <c r="K132" s="123">
        <f t="shared" si="35"/>
        <v>3527.7962503134872</v>
      </c>
      <c r="L132" s="123">
        <f t="shared" si="36"/>
        <v>14574.72619089267</v>
      </c>
      <c r="M132" s="123">
        <f t="shared" si="37"/>
        <v>57024.726190892674</v>
      </c>
      <c r="N132" s="70">
        <f t="shared" si="38"/>
        <v>13891.528913737558</v>
      </c>
      <c r="O132" s="23">
        <f t="shared" si="26"/>
        <v>0.93695816625905914</v>
      </c>
      <c r="P132" s="286">
        <v>6078.7916680784292</v>
      </c>
      <c r="Q132" s="320">
        <v>4105</v>
      </c>
      <c r="R132" s="125">
        <f t="shared" si="39"/>
        <v>4.3488093089520903E-2</v>
      </c>
      <c r="S132" s="23">
        <f t="shared" si="40"/>
        <v>3.2777135460178242E-2</v>
      </c>
      <c r="T132" s="23"/>
      <c r="U132" s="268">
        <v>41107</v>
      </c>
      <c r="V132" s="125">
        <f t="shared" si="41"/>
        <v>3.2670834651032668E-2</v>
      </c>
      <c r="W132" s="262">
        <v>55793.316830652453</v>
      </c>
      <c r="X132" s="266">
        <v>9910.0771456123439</v>
      </c>
      <c r="Y132" s="266">
        <v>13450.65497363849</v>
      </c>
      <c r="Z132" s="141"/>
      <c r="AA132" s="124"/>
      <c r="AB132" s="124"/>
      <c r="AC132" s="124"/>
      <c r="AD132" s="124"/>
    </row>
    <row r="133" spans="1:30">
      <c r="A133" s="82">
        <v>819</v>
      </c>
      <c r="B133" s="83" t="s">
        <v>187</v>
      </c>
      <c r="C133" s="268">
        <v>74524</v>
      </c>
      <c r="D133" s="124">
        <f t="shared" si="32"/>
        <v>11276.138598880314</v>
      </c>
      <c r="E133" s="125">
        <f t="shared" si="16"/>
        <v>0.76055488274164906</v>
      </c>
      <c r="F133" s="124">
        <f t="shared" si="17"/>
        <v>2130.0366800333668</v>
      </c>
      <c r="G133" s="124">
        <f t="shared" si="33"/>
        <v>14077.41241834052</v>
      </c>
      <c r="H133" s="124">
        <f t="shared" si="19"/>
        <v>723.60440605670681</v>
      </c>
      <c r="I133" s="123">
        <f t="shared" si="34"/>
        <v>4782.3015196287752</v>
      </c>
      <c r="J133" s="124">
        <f t="shared" si="21"/>
        <v>532.10818961563859</v>
      </c>
      <c r="K133" s="123">
        <f t="shared" si="35"/>
        <v>3516.7030251697552</v>
      </c>
      <c r="L133" s="123">
        <f t="shared" si="36"/>
        <v>17594.115443510276</v>
      </c>
      <c r="M133" s="123">
        <f t="shared" si="37"/>
        <v>92118.11544351028</v>
      </c>
      <c r="N133" s="70">
        <f t="shared" si="38"/>
        <v>13938.28346852932</v>
      </c>
      <c r="O133" s="23">
        <f t="shared" si="26"/>
        <v>0.94011167529280026</v>
      </c>
      <c r="P133" s="286">
        <v>8447.7336746237197</v>
      </c>
      <c r="Q133" s="320">
        <v>6609</v>
      </c>
      <c r="R133" s="125">
        <f t="shared" si="39"/>
        <v>4.8317441143381747E-2</v>
      </c>
      <c r="S133" s="23">
        <f t="shared" si="40"/>
        <v>3.3003221967109794E-2</v>
      </c>
      <c r="T133" s="23"/>
      <c r="U133" s="268">
        <v>70831</v>
      </c>
      <c r="V133" s="125">
        <f t="shared" si="41"/>
        <v>5.2138188081489741E-2</v>
      </c>
      <c r="W133" s="262">
        <v>88851.220101216604</v>
      </c>
      <c r="X133" s="266">
        <v>10756.416097190584</v>
      </c>
      <c r="Y133" s="266">
        <v>13492.971921217402</v>
      </c>
      <c r="Z133" s="141"/>
      <c r="AA133" s="124"/>
      <c r="AB133" s="124"/>
      <c r="AC133" s="124"/>
      <c r="AD133" s="124"/>
    </row>
    <row r="134" spans="1:30">
      <c r="A134" s="82">
        <v>821</v>
      </c>
      <c r="B134" s="83" t="s">
        <v>188</v>
      </c>
      <c r="C134" s="268">
        <v>69828</v>
      </c>
      <c r="D134" s="124">
        <f t="shared" si="32"/>
        <v>10809.287925696595</v>
      </c>
      <c r="E134" s="125">
        <f t="shared" si="16"/>
        <v>0.72906666043154367</v>
      </c>
      <c r="F134" s="124">
        <f t="shared" si="17"/>
        <v>2410.1470839435979</v>
      </c>
      <c r="G134" s="124">
        <f t="shared" si="33"/>
        <v>15569.550162275642</v>
      </c>
      <c r="H134" s="124">
        <f t="shared" si="19"/>
        <v>887.0021416710083</v>
      </c>
      <c r="I134" s="123">
        <f t="shared" si="34"/>
        <v>5730.033835194713</v>
      </c>
      <c r="J134" s="124">
        <f t="shared" si="21"/>
        <v>695.50592522994009</v>
      </c>
      <c r="K134" s="123">
        <f t="shared" si="35"/>
        <v>4492.9682769854135</v>
      </c>
      <c r="L134" s="123">
        <f t="shared" si="36"/>
        <v>20062.518439261054</v>
      </c>
      <c r="M134" s="123">
        <f t="shared" si="37"/>
        <v>89890.518439261054</v>
      </c>
      <c r="N134" s="70">
        <f t="shared" si="38"/>
        <v>13914.940934870132</v>
      </c>
      <c r="O134" s="23">
        <f t="shared" si="26"/>
        <v>0.93853726417729488</v>
      </c>
      <c r="P134" s="286">
        <v>7383.2989465984501</v>
      </c>
      <c r="Q134" s="320">
        <v>6460</v>
      </c>
      <c r="R134" s="125">
        <f t="shared" si="39"/>
        <v>3.4332620080867932E-2</v>
      </c>
      <c r="S134" s="23">
        <f t="shared" si="40"/>
        <v>3.2443654996050189E-2</v>
      </c>
      <c r="T134" s="23"/>
      <c r="U134" s="268">
        <v>65441</v>
      </c>
      <c r="V134" s="125">
        <f t="shared" si="41"/>
        <v>6.7037484146024659E-2</v>
      </c>
      <c r="W134" s="262">
        <v>84397.206290632996</v>
      </c>
      <c r="X134" s="266">
        <v>10450.495049504951</v>
      </c>
      <c r="Y134" s="266">
        <v>13477.675868833119</v>
      </c>
      <c r="Z134" s="141"/>
      <c r="AA134" s="124"/>
      <c r="AB134" s="124"/>
      <c r="AC134" s="124"/>
      <c r="AD134" s="124"/>
    </row>
    <row r="135" spans="1:30">
      <c r="A135" s="82">
        <v>822</v>
      </c>
      <c r="B135" s="83" t="s">
        <v>189</v>
      </c>
      <c r="C135" s="268">
        <v>49598</v>
      </c>
      <c r="D135" s="124">
        <f t="shared" si="32"/>
        <v>11378.297774718973</v>
      </c>
      <c r="E135" s="125">
        <f t="shared" ref="E135:E198" si="42">D135/D$430</f>
        <v>0.76744533192508402</v>
      </c>
      <c r="F135" s="124">
        <f t="shared" ref="F135:F198" si="43">($D$430-D135)*0.6</f>
        <v>2068.7411745301715</v>
      </c>
      <c r="G135" s="124">
        <f t="shared" si="33"/>
        <v>9017.6427797770175</v>
      </c>
      <c r="H135" s="124">
        <f t="shared" ref="H135:H198" si="44">IF(D135&lt;D$430*0.9,(D$430*0.9-D135)*0.35,0)</f>
        <v>687.84869451317627</v>
      </c>
      <c r="I135" s="123">
        <f t="shared" si="34"/>
        <v>2998.3324593829352</v>
      </c>
      <c r="J135" s="124">
        <f t="shared" ref="J135:J198" si="45">H135+I$432</f>
        <v>496.35247807210806</v>
      </c>
      <c r="K135" s="123">
        <f t="shared" si="35"/>
        <v>2163.6004519163189</v>
      </c>
      <c r="L135" s="123">
        <f t="shared" si="36"/>
        <v>11181.243231693337</v>
      </c>
      <c r="M135" s="123">
        <f t="shared" si="37"/>
        <v>60779.243231693341</v>
      </c>
      <c r="N135" s="70">
        <f t="shared" si="38"/>
        <v>13943.391427321254</v>
      </c>
      <c r="O135" s="23">
        <f t="shared" ref="O135:O198" si="46">N135/N$430</f>
        <v>0.94045619775197209</v>
      </c>
      <c r="P135" s="286">
        <v>4454.7394594771931</v>
      </c>
      <c r="Q135" s="320">
        <v>4359</v>
      </c>
      <c r="R135" s="125">
        <f t="shared" si="39"/>
        <v>-5.8515843039302698E-3</v>
      </c>
      <c r="S135" s="23">
        <f t="shared" si="40"/>
        <v>3.0750648557290605E-2</v>
      </c>
      <c r="T135" s="23"/>
      <c r="U135" s="268">
        <v>49249</v>
      </c>
      <c r="V135" s="125">
        <f t="shared" si="41"/>
        <v>7.0864383033158035E-3</v>
      </c>
      <c r="W135" s="262">
        <v>58208.465253687929</v>
      </c>
      <c r="X135" s="266">
        <v>11445.270741343249</v>
      </c>
      <c r="Y135" s="266">
        <v>13527.414653425038</v>
      </c>
      <c r="Z135" s="141"/>
      <c r="AA135" s="124"/>
      <c r="AB135" s="124"/>
      <c r="AC135" s="124"/>
      <c r="AD135" s="124"/>
    </row>
    <row r="136" spans="1:30">
      <c r="A136" s="82">
        <v>826</v>
      </c>
      <c r="B136" s="83" t="s">
        <v>190</v>
      </c>
      <c r="C136" s="268">
        <v>118716</v>
      </c>
      <c r="D136" s="124">
        <f t="shared" si="32"/>
        <v>20272.540983606559</v>
      </c>
      <c r="E136" s="125">
        <f t="shared" si="42"/>
        <v>1.3673457359058321</v>
      </c>
      <c r="F136" s="124">
        <f t="shared" si="43"/>
        <v>-3267.8047508023801</v>
      </c>
      <c r="G136" s="124">
        <f t="shared" si="33"/>
        <v>-19136.264620698737</v>
      </c>
      <c r="H136" s="124">
        <f t="shared" si="44"/>
        <v>0</v>
      </c>
      <c r="I136" s="123">
        <f t="shared" si="34"/>
        <v>0</v>
      </c>
      <c r="J136" s="124">
        <f t="shared" si="45"/>
        <v>-191.49621644106824</v>
      </c>
      <c r="K136" s="123">
        <f t="shared" si="35"/>
        <v>-1121.4018434788957</v>
      </c>
      <c r="L136" s="123">
        <f t="shared" si="36"/>
        <v>-20257.666464177633</v>
      </c>
      <c r="M136" s="123">
        <f t="shared" si="37"/>
        <v>98458.33353582237</v>
      </c>
      <c r="N136" s="70">
        <f t="shared" si="38"/>
        <v>16813.24001636311</v>
      </c>
      <c r="O136" s="23">
        <f t="shared" si="46"/>
        <v>1.1340222255180505</v>
      </c>
      <c r="P136" s="286">
        <v>2291.1705603061018</v>
      </c>
      <c r="Q136" s="320">
        <v>5856</v>
      </c>
      <c r="R136" s="125">
        <f t="shared" si="39"/>
        <v>7.9878141108533918E-2</v>
      </c>
      <c r="S136" s="23">
        <f t="shared" si="40"/>
        <v>5.4846235006347131E-2</v>
      </c>
      <c r="T136" s="23"/>
      <c r="U136" s="268">
        <v>110648</v>
      </c>
      <c r="V136" s="125">
        <f t="shared" si="41"/>
        <v>7.2915913527582962E-2</v>
      </c>
      <c r="W136" s="262">
        <v>93944.722337514802</v>
      </c>
      <c r="X136" s="266">
        <v>18772.989480827961</v>
      </c>
      <c r="Y136" s="266">
        <v>15939.043491264812</v>
      </c>
      <c r="Z136" s="141"/>
      <c r="AA136" s="124"/>
      <c r="AB136" s="124"/>
      <c r="AC136" s="124"/>
      <c r="AD136" s="124"/>
    </row>
    <row r="137" spans="1:30">
      <c r="A137" s="82">
        <v>827</v>
      </c>
      <c r="B137" s="83" t="s">
        <v>191</v>
      </c>
      <c r="C137" s="268">
        <v>24558</v>
      </c>
      <c r="D137" s="124">
        <f t="shared" si="32"/>
        <v>15474.480151228734</v>
      </c>
      <c r="E137" s="125">
        <f t="shared" si="42"/>
        <v>1.0437253261568096</v>
      </c>
      <c r="F137" s="124">
        <f t="shared" si="43"/>
        <v>-388.96825137568521</v>
      </c>
      <c r="G137" s="124">
        <f t="shared" si="33"/>
        <v>-617.29261493321235</v>
      </c>
      <c r="H137" s="124">
        <f t="shared" si="44"/>
        <v>0</v>
      </c>
      <c r="I137" s="123">
        <f t="shared" si="34"/>
        <v>0</v>
      </c>
      <c r="J137" s="124">
        <f t="shared" si="45"/>
        <v>-191.49621644106824</v>
      </c>
      <c r="K137" s="123">
        <f t="shared" si="35"/>
        <v>-303.9044954919753</v>
      </c>
      <c r="L137" s="123">
        <f t="shared" si="36"/>
        <v>-921.1971104251877</v>
      </c>
      <c r="M137" s="123">
        <f t="shared" si="37"/>
        <v>23636.802889574814</v>
      </c>
      <c r="N137" s="70">
        <f t="shared" si="38"/>
        <v>14894.015683411981</v>
      </c>
      <c r="O137" s="23">
        <f t="shared" si="46"/>
        <v>1.0045740616184415</v>
      </c>
      <c r="P137" s="286">
        <v>509.38454221410393</v>
      </c>
      <c r="Q137" s="320">
        <v>1587</v>
      </c>
      <c r="R137" s="125">
        <f t="shared" si="39"/>
        <v>5.359007056064341E-2</v>
      </c>
      <c r="S137" s="23">
        <f t="shared" si="40"/>
        <v>4.1190022929651897E-2</v>
      </c>
      <c r="T137" s="23"/>
      <c r="U137" s="268">
        <v>23397</v>
      </c>
      <c r="V137" s="125">
        <f t="shared" si="41"/>
        <v>4.9621746377740736E-2</v>
      </c>
      <c r="W137" s="262">
        <v>22787.54738440127</v>
      </c>
      <c r="X137" s="266">
        <v>14687.382297551789</v>
      </c>
      <c r="Y137" s="266">
        <v>14304.800617954343</v>
      </c>
      <c r="Z137" s="141"/>
      <c r="AA137" s="124"/>
      <c r="AB137" s="124"/>
      <c r="AC137" s="124"/>
      <c r="AD137" s="124"/>
    </row>
    <row r="138" spans="1:30">
      <c r="A138" s="82">
        <v>828</v>
      </c>
      <c r="B138" s="83" t="s">
        <v>192</v>
      </c>
      <c r="C138" s="268">
        <v>39621</v>
      </c>
      <c r="D138" s="124">
        <f t="shared" si="32"/>
        <v>13389.996620479891</v>
      </c>
      <c r="E138" s="125">
        <f t="shared" si="42"/>
        <v>0.90313073223588991</v>
      </c>
      <c r="F138" s="124">
        <f t="shared" si="43"/>
        <v>861.7218670736205</v>
      </c>
      <c r="G138" s="124">
        <f t="shared" si="33"/>
        <v>2549.8350046708429</v>
      </c>
      <c r="H138" s="124">
        <f t="shared" si="44"/>
        <v>0</v>
      </c>
      <c r="I138" s="123">
        <f t="shared" si="34"/>
        <v>0</v>
      </c>
      <c r="J138" s="124">
        <f t="shared" si="45"/>
        <v>-191.49621644106824</v>
      </c>
      <c r="K138" s="123">
        <f t="shared" si="35"/>
        <v>-566.63730444912085</v>
      </c>
      <c r="L138" s="123">
        <f t="shared" si="36"/>
        <v>1983.197700221722</v>
      </c>
      <c r="M138" s="123">
        <f t="shared" si="37"/>
        <v>41604.197700221725</v>
      </c>
      <c r="N138" s="70">
        <f t="shared" si="38"/>
        <v>14060.222271112445</v>
      </c>
      <c r="O138" s="23">
        <f t="shared" si="46"/>
        <v>0.94833622405007389</v>
      </c>
      <c r="P138" s="286">
        <v>1856.2324262202499</v>
      </c>
      <c r="Q138" s="320">
        <v>2959</v>
      </c>
      <c r="R138" s="125">
        <f t="shared" si="39"/>
        <v>6.20869593527065E-2</v>
      </c>
      <c r="S138" s="23">
        <f t="shared" si="40"/>
        <v>3.4942264906280038E-2</v>
      </c>
      <c r="T138" s="23"/>
      <c r="U138" s="268">
        <v>37557</v>
      </c>
      <c r="V138" s="125">
        <f t="shared" si="41"/>
        <v>5.4956466171419444E-2</v>
      </c>
      <c r="W138" s="262">
        <v>40471.245175630102</v>
      </c>
      <c r="X138" s="266">
        <v>12607.250755287008</v>
      </c>
      <c r="Y138" s="266">
        <v>13585.513654122222</v>
      </c>
      <c r="Z138" s="141"/>
      <c r="AA138" s="124"/>
      <c r="AB138" s="124"/>
      <c r="AC138" s="124"/>
      <c r="AD138" s="124"/>
    </row>
    <row r="139" spans="1:30">
      <c r="A139" s="82">
        <v>829</v>
      </c>
      <c r="B139" s="83" t="s">
        <v>193</v>
      </c>
      <c r="C139" s="268">
        <v>34843</v>
      </c>
      <c r="D139" s="124">
        <f t="shared" si="32"/>
        <v>14536.086775135585</v>
      </c>
      <c r="E139" s="125">
        <f t="shared" si="42"/>
        <v>0.9804324127306715</v>
      </c>
      <c r="F139" s="124">
        <f t="shared" si="43"/>
        <v>174.06777428020396</v>
      </c>
      <c r="G139" s="124">
        <f t="shared" si="33"/>
        <v>417.24045494964889</v>
      </c>
      <c r="H139" s="124">
        <f t="shared" si="44"/>
        <v>0</v>
      </c>
      <c r="I139" s="123">
        <f t="shared" si="34"/>
        <v>0</v>
      </c>
      <c r="J139" s="124">
        <f t="shared" si="45"/>
        <v>-191.49621644106824</v>
      </c>
      <c r="K139" s="123">
        <f t="shared" si="35"/>
        <v>-459.01643080924055</v>
      </c>
      <c r="L139" s="123">
        <f t="shared" si="36"/>
        <v>-41.775975859591654</v>
      </c>
      <c r="M139" s="123">
        <f t="shared" si="37"/>
        <v>34801.224024140407</v>
      </c>
      <c r="N139" s="70">
        <f t="shared" si="38"/>
        <v>14518.658332974723</v>
      </c>
      <c r="O139" s="23">
        <f t="shared" si="46"/>
        <v>0.97925689624798651</v>
      </c>
      <c r="P139" s="286">
        <v>1394.3970684859537</v>
      </c>
      <c r="Q139" s="320">
        <v>2397</v>
      </c>
      <c r="R139" s="125">
        <f t="shared" si="39"/>
        <v>0.13816608647175518</v>
      </c>
      <c r="S139" s="23">
        <f t="shared" si="40"/>
        <v>6.8041115019106604E-2</v>
      </c>
      <c r="T139" s="23"/>
      <c r="U139" s="268">
        <v>31188</v>
      </c>
      <c r="V139" s="125">
        <f t="shared" si="41"/>
        <v>0.1171925099397204</v>
      </c>
      <c r="W139" s="262">
        <v>33195.879026145929</v>
      </c>
      <c r="X139" s="266">
        <v>12771.498771498771</v>
      </c>
      <c r="Y139" s="266">
        <v>13593.726054932813</v>
      </c>
      <c r="Z139" s="141"/>
      <c r="AA139" s="124"/>
      <c r="AB139" s="124"/>
      <c r="AC139" s="124"/>
      <c r="AD139" s="124"/>
    </row>
    <row r="140" spans="1:30">
      <c r="A140" s="82">
        <v>830</v>
      </c>
      <c r="B140" s="83" t="s">
        <v>194</v>
      </c>
      <c r="C140" s="268">
        <v>22781</v>
      </c>
      <c r="D140" s="124">
        <f t="shared" si="32"/>
        <v>15299.529885829415</v>
      </c>
      <c r="E140" s="125">
        <f t="shared" si="42"/>
        <v>1.0319252513865675</v>
      </c>
      <c r="F140" s="124">
        <f t="shared" si="43"/>
        <v>-283.99809213609404</v>
      </c>
      <c r="G140" s="124">
        <f t="shared" si="33"/>
        <v>-422.87315919064406</v>
      </c>
      <c r="H140" s="124">
        <f t="shared" si="44"/>
        <v>0</v>
      </c>
      <c r="I140" s="123">
        <f t="shared" si="34"/>
        <v>0</v>
      </c>
      <c r="J140" s="124">
        <f t="shared" si="45"/>
        <v>-191.49621644106824</v>
      </c>
      <c r="K140" s="123">
        <f t="shared" si="35"/>
        <v>-285.13786628075059</v>
      </c>
      <c r="L140" s="123">
        <f t="shared" si="36"/>
        <v>-708.01102547139465</v>
      </c>
      <c r="M140" s="123">
        <f t="shared" si="37"/>
        <v>22072.988974528605</v>
      </c>
      <c r="N140" s="70">
        <f t="shared" si="38"/>
        <v>14824.035577252254</v>
      </c>
      <c r="O140" s="23">
        <f t="shared" si="46"/>
        <v>0.99985403171034493</v>
      </c>
      <c r="P140" s="286">
        <v>1001.0096933565227</v>
      </c>
      <c r="Q140" s="320">
        <v>1489</v>
      </c>
      <c r="R140" s="125">
        <f t="shared" si="39"/>
        <v>3.2419243427248931E-2</v>
      </c>
      <c r="S140" s="23">
        <f t="shared" si="40"/>
        <v>3.2494927922405326E-2</v>
      </c>
      <c r="T140" s="23"/>
      <c r="U140" s="268">
        <v>21873</v>
      </c>
      <c r="V140" s="125">
        <f t="shared" si="41"/>
        <v>4.151236684496868E-2</v>
      </c>
      <c r="W140" s="262">
        <v>21191.655203626033</v>
      </c>
      <c r="X140" s="266">
        <v>14819.105691056911</v>
      </c>
      <c r="Y140" s="266">
        <v>14357.489975356391</v>
      </c>
      <c r="Z140" s="141"/>
      <c r="AA140" s="124"/>
      <c r="AB140" s="124"/>
      <c r="AC140" s="124"/>
      <c r="AD140" s="124"/>
    </row>
    <row r="141" spans="1:30">
      <c r="A141" s="82">
        <v>831</v>
      </c>
      <c r="B141" s="83" t="s">
        <v>195</v>
      </c>
      <c r="C141" s="268">
        <v>18712</v>
      </c>
      <c r="D141" s="124">
        <f t="shared" si="32"/>
        <v>14175.757575757576</v>
      </c>
      <c r="E141" s="125">
        <f t="shared" si="42"/>
        <v>0.95612886860710544</v>
      </c>
      <c r="F141" s="124">
        <f t="shared" si="43"/>
        <v>390.26529390700961</v>
      </c>
      <c r="G141" s="124">
        <f t="shared" si="33"/>
        <v>515.15018795725268</v>
      </c>
      <c r="H141" s="124">
        <f t="shared" si="44"/>
        <v>0</v>
      </c>
      <c r="I141" s="123">
        <f t="shared" si="34"/>
        <v>0</v>
      </c>
      <c r="J141" s="124">
        <f t="shared" si="45"/>
        <v>-191.49621644106824</v>
      </c>
      <c r="K141" s="123">
        <f t="shared" si="35"/>
        <v>-252.77500570221008</v>
      </c>
      <c r="L141" s="123">
        <f t="shared" si="36"/>
        <v>262.3751822550426</v>
      </c>
      <c r="M141" s="123">
        <f t="shared" si="37"/>
        <v>18974.375182255044</v>
      </c>
      <c r="N141" s="70">
        <f t="shared" si="38"/>
        <v>14374.526653223518</v>
      </c>
      <c r="O141" s="23">
        <f t="shared" si="46"/>
        <v>0.96953547859856004</v>
      </c>
      <c r="P141" s="286">
        <v>1384.020413183754</v>
      </c>
      <c r="Q141" s="320">
        <v>1320</v>
      </c>
      <c r="R141" s="125">
        <f t="shared" si="39"/>
        <v>5.2449861669719773E-2</v>
      </c>
      <c r="S141" s="23">
        <f t="shared" si="40"/>
        <v>4.0308184491475524E-2</v>
      </c>
      <c r="T141" s="23"/>
      <c r="U141" s="268">
        <v>17766</v>
      </c>
      <c r="V141" s="125">
        <f t="shared" si="41"/>
        <v>5.3247776652031974E-2</v>
      </c>
      <c r="W141" s="262">
        <v>18225.369114893456</v>
      </c>
      <c r="X141" s="266">
        <v>13469.294920394239</v>
      </c>
      <c r="Y141" s="266">
        <v>13817.565667091323</v>
      </c>
      <c r="Z141" s="141"/>
      <c r="AA141" s="124"/>
      <c r="AB141" s="124"/>
      <c r="AC141" s="124"/>
      <c r="AD141" s="124"/>
    </row>
    <row r="142" spans="1:30">
      <c r="A142" s="82">
        <v>833</v>
      </c>
      <c r="B142" s="83" t="s">
        <v>196</v>
      </c>
      <c r="C142" s="268">
        <v>49190</v>
      </c>
      <c r="D142" s="124">
        <f t="shared" si="32"/>
        <v>21999.105545617174</v>
      </c>
      <c r="E142" s="125">
        <f t="shared" si="42"/>
        <v>1.4837993513426146</v>
      </c>
      <c r="F142" s="124">
        <f t="shared" si="43"/>
        <v>-4303.7434880087494</v>
      </c>
      <c r="G142" s="124">
        <f t="shared" si="33"/>
        <v>-9623.1704391875646</v>
      </c>
      <c r="H142" s="124">
        <f t="shared" si="44"/>
        <v>0</v>
      </c>
      <c r="I142" s="123">
        <f t="shared" si="34"/>
        <v>0</v>
      </c>
      <c r="J142" s="124">
        <f t="shared" si="45"/>
        <v>-191.49621644106824</v>
      </c>
      <c r="K142" s="123">
        <f t="shared" si="35"/>
        <v>-428.18553996222857</v>
      </c>
      <c r="L142" s="123">
        <f t="shared" si="36"/>
        <v>-10051.355979149794</v>
      </c>
      <c r="M142" s="123">
        <f t="shared" si="37"/>
        <v>39138.644020850203</v>
      </c>
      <c r="N142" s="70">
        <f t="shared" si="38"/>
        <v>17503.865841167353</v>
      </c>
      <c r="O142" s="23">
        <f t="shared" si="46"/>
        <v>1.1806036716927635</v>
      </c>
      <c r="P142" s="286">
        <v>1370.9812453627783</v>
      </c>
      <c r="Q142" s="320">
        <v>2236</v>
      </c>
      <c r="R142" s="125">
        <f t="shared" si="39"/>
        <v>1.3733343446433635E-2</v>
      </c>
      <c r="S142" s="23">
        <f t="shared" si="40"/>
        <v>2.3002972202461437E-2</v>
      </c>
      <c r="T142" s="23"/>
      <c r="U142" s="268">
        <v>48350</v>
      </c>
      <c r="V142" s="125">
        <f t="shared" si="41"/>
        <v>1.737331954498449E-2</v>
      </c>
      <c r="W142" s="262">
        <v>38121.700673224128</v>
      </c>
      <c r="X142" s="266">
        <v>21701.077199281866</v>
      </c>
      <c r="Y142" s="266">
        <v>17110.278578646379</v>
      </c>
      <c r="Z142" s="141"/>
      <c r="AA142" s="124"/>
      <c r="AB142" s="124"/>
      <c r="AC142" s="124"/>
      <c r="AD142" s="124"/>
    </row>
    <row r="143" spans="1:30">
      <c r="A143" s="82">
        <v>834</v>
      </c>
      <c r="B143" s="83" t="s">
        <v>197</v>
      </c>
      <c r="C143" s="268">
        <v>88246</v>
      </c>
      <c r="D143" s="124">
        <f t="shared" si="32"/>
        <v>23792.396872472364</v>
      </c>
      <c r="E143" s="125">
        <f t="shared" si="42"/>
        <v>1.6047535647781781</v>
      </c>
      <c r="F143" s="124">
        <f t="shared" si="43"/>
        <v>-5379.7182841218628</v>
      </c>
      <c r="G143" s="124">
        <f t="shared" si="33"/>
        <v>-19953.375115807987</v>
      </c>
      <c r="H143" s="124">
        <f t="shared" si="44"/>
        <v>0</v>
      </c>
      <c r="I143" s="123">
        <f t="shared" si="34"/>
        <v>0</v>
      </c>
      <c r="J143" s="124">
        <f t="shared" si="45"/>
        <v>-191.49621644106824</v>
      </c>
      <c r="K143" s="123">
        <f t="shared" si="35"/>
        <v>-710.25946677992215</v>
      </c>
      <c r="L143" s="123">
        <f t="shared" si="36"/>
        <v>-20663.634582587911</v>
      </c>
      <c r="M143" s="123">
        <f t="shared" si="37"/>
        <v>67582.365417412089</v>
      </c>
      <c r="N143" s="70">
        <f t="shared" si="38"/>
        <v>18221.182371909432</v>
      </c>
      <c r="O143" s="23">
        <f t="shared" si="46"/>
        <v>1.2289853570669891</v>
      </c>
      <c r="P143" s="286">
        <v>76.244024620111304</v>
      </c>
      <c r="Q143" s="320">
        <v>3709</v>
      </c>
      <c r="R143" s="125">
        <f t="shared" si="39"/>
        <v>3.4319275068336264E-2</v>
      </c>
      <c r="S143" s="23">
        <f t="shared" si="40"/>
        <v>3.3472453347139289E-2</v>
      </c>
      <c r="T143" s="23"/>
      <c r="U143" s="268">
        <v>85709</v>
      </c>
      <c r="V143" s="125">
        <f t="shared" si="41"/>
        <v>2.9600158676451716E-2</v>
      </c>
      <c r="W143" s="262">
        <v>65693.212526226707</v>
      </c>
      <c r="X143" s="266">
        <v>23002.952227589907</v>
      </c>
      <c r="Y143" s="266">
        <v>17631.028589969595</v>
      </c>
      <c r="Z143" s="141"/>
      <c r="AA143" s="124"/>
      <c r="AB143" s="124"/>
      <c r="AC143" s="124"/>
      <c r="AD143" s="124"/>
    </row>
    <row r="144" spans="1:30" ht="23.25" customHeight="1">
      <c r="A144" s="82">
        <v>901</v>
      </c>
      <c r="B144" s="83" t="s">
        <v>198</v>
      </c>
      <c r="C144" s="268">
        <v>80689</v>
      </c>
      <c r="D144" s="124">
        <f t="shared" si="32"/>
        <v>11724.643998837548</v>
      </c>
      <c r="E144" s="125">
        <f t="shared" si="42"/>
        <v>0.79080574999396724</v>
      </c>
      <c r="F144" s="124">
        <f t="shared" si="43"/>
        <v>1860.9334400590265</v>
      </c>
      <c r="G144" s="124">
        <f t="shared" si="33"/>
        <v>12806.94393448622</v>
      </c>
      <c r="H144" s="124">
        <f t="shared" si="44"/>
        <v>566.62751607167502</v>
      </c>
      <c r="I144" s="123">
        <f t="shared" si="34"/>
        <v>3899.5305656052674</v>
      </c>
      <c r="J144" s="124">
        <f t="shared" si="45"/>
        <v>375.1312996306068</v>
      </c>
      <c r="K144" s="123">
        <f t="shared" si="35"/>
        <v>2581.6536040578358</v>
      </c>
      <c r="L144" s="123">
        <f t="shared" si="36"/>
        <v>15388.597538544056</v>
      </c>
      <c r="M144" s="123">
        <f t="shared" si="37"/>
        <v>96077.597538544054</v>
      </c>
      <c r="N144" s="70">
        <f t="shared" si="38"/>
        <v>13960.708738527181</v>
      </c>
      <c r="O144" s="23">
        <f t="shared" si="46"/>
        <v>0.94162421865541612</v>
      </c>
      <c r="P144" s="286">
        <v>5936.347639394824</v>
      </c>
      <c r="Q144" s="320">
        <v>6882</v>
      </c>
      <c r="R144" s="125">
        <f t="shared" si="39"/>
        <v>2.8222667542511442E-2</v>
      </c>
      <c r="S144" s="23">
        <f t="shared" si="40"/>
        <v>3.2192748017447016E-2</v>
      </c>
      <c r="T144" s="23"/>
      <c r="U144" s="268">
        <v>79090</v>
      </c>
      <c r="V144" s="125">
        <f t="shared" si="41"/>
        <v>2.0217473764066254E-2</v>
      </c>
      <c r="W144" s="262">
        <v>93811.428143058205</v>
      </c>
      <c r="X144" s="266">
        <v>11402.82583621684</v>
      </c>
      <c r="Y144" s="266">
        <v>13525.292408168716</v>
      </c>
      <c r="Z144" s="141"/>
      <c r="AA144" s="124"/>
      <c r="AB144" s="124"/>
      <c r="AC144" s="124"/>
      <c r="AD144" s="124"/>
    </row>
    <row r="145" spans="1:30">
      <c r="A145" s="82">
        <v>904</v>
      </c>
      <c r="B145" s="83" t="s">
        <v>199</v>
      </c>
      <c r="C145" s="268">
        <v>324754</v>
      </c>
      <c r="D145" s="124">
        <f t="shared" si="32"/>
        <v>14109.310509623321</v>
      </c>
      <c r="E145" s="125">
        <f t="shared" si="42"/>
        <v>0.95164713577373261</v>
      </c>
      <c r="F145" s="124">
        <f t="shared" si="43"/>
        <v>430.13353358756245</v>
      </c>
      <c r="G145" s="124">
        <f t="shared" si="33"/>
        <v>9900.3835425849265</v>
      </c>
      <c r="H145" s="124">
        <f t="shared" si="44"/>
        <v>0</v>
      </c>
      <c r="I145" s="123">
        <f t="shared" si="34"/>
        <v>0</v>
      </c>
      <c r="J145" s="124">
        <f t="shared" si="45"/>
        <v>-191.49621644106824</v>
      </c>
      <c r="K145" s="123">
        <f t="shared" si="35"/>
        <v>-4407.6684138240671</v>
      </c>
      <c r="L145" s="123">
        <f t="shared" si="36"/>
        <v>5492.7151287608594</v>
      </c>
      <c r="M145" s="123">
        <f t="shared" si="37"/>
        <v>330246.71512876084</v>
      </c>
      <c r="N145" s="70">
        <f t="shared" si="38"/>
        <v>14347.947826769814</v>
      </c>
      <c r="O145" s="23">
        <f t="shared" si="46"/>
        <v>0.96774278546521075</v>
      </c>
      <c r="P145" s="286">
        <v>5720.5826138261145</v>
      </c>
      <c r="Q145" s="320">
        <v>23017</v>
      </c>
      <c r="R145" s="125">
        <f t="shared" si="39"/>
        <v>7.8611190377020121E-2</v>
      </c>
      <c r="S145" s="23">
        <f t="shared" si="40"/>
        <v>5.0189478742733828E-2</v>
      </c>
      <c r="T145" s="23"/>
      <c r="U145" s="268">
        <v>296834</v>
      </c>
      <c r="V145" s="125">
        <f t="shared" si="41"/>
        <v>9.4059305874663948E-2</v>
      </c>
      <c r="W145" s="262">
        <v>310023.70398420189</v>
      </c>
      <c r="X145" s="266">
        <v>13080.997708443505</v>
      </c>
      <c r="Y145" s="266">
        <v>13662.246782311031</v>
      </c>
      <c r="Z145" s="141"/>
      <c r="AA145" s="124"/>
      <c r="AB145" s="124"/>
      <c r="AC145" s="124"/>
      <c r="AD145" s="124"/>
    </row>
    <row r="146" spans="1:30">
      <c r="A146" s="82">
        <v>906</v>
      </c>
      <c r="B146" s="83" t="s">
        <v>200</v>
      </c>
      <c r="C146" s="268">
        <v>539208</v>
      </c>
      <c r="D146" s="124">
        <f t="shared" si="32"/>
        <v>12077.679471385374</v>
      </c>
      <c r="E146" s="125">
        <f t="shared" si="42"/>
        <v>0.81461734561003363</v>
      </c>
      <c r="F146" s="124">
        <f t="shared" si="43"/>
        <v>1649.1121565303306</v>
      </c>
      <c r="G146" s="124">
        <f t="shared" si="33"/>
        <v>73624.61222829661</v>
      </c>
      <c r="H146" s="124">
        <f t="shared" si="44"/>
        <v>443.06510067993577</v>
      </c>
      <c r="I146" s="123">
        <f t="shared" si="34"/>
        <v>19780.641419855732</v>
      </c>
      <c r="J146" s="124">
        <f t="shared" si="45"/>
        <v>251.56888423886753</v>
      </c>
      <c r="K146" s="123">
        <f t="shared" si="35"/>
        <v>11231.292836844241</v>
      </c>
      <c r="L146" s="123">
        <f t="shared" si="36"/>
        <v>84855.905065140847</v>
      </c>
      <c r="M146" s="123">
        <f t="shared" si="37"/>
        <v>624063.9050651408</v>
      </c>
      <c r="N146" s="70">
        <f t="shared" si="38"/>
        <v>13978.360512154572</v>
      </c>
      <c r="O146" s="23">
        <f t="shared" si="46"/>
        <v>0.9428147984362194</v>
      </c>
      <c r="P146" s="286">
        <v>36133.466326762842</v>
      </c>
      <c r="Q146" s="320">
        <v>44645</v>
      </c>
      <c r="R146" s="125">
        <f t="shared" si="39"/>
        <v>1.7542549450615376E-2</v>
      </c>
      <c r="S146" s="23">
        <f t="shared" si="40"/>
        <v>3.1718088033542875E-2</v>
      </c>
      <c r="T146" s="23"/>
      <c r="U146" s="268">
        <v>529093</v>
      </c>
      <c r="V146" s="125">
        <f t="shared" si="41"/>
        <v>1.9117622043761683E-2</v>
      </c>
      <c r="W146" s="262">
        <v>603943.46616276854</v>
      </c>
      <c r="X146" s="266">
        <v>11869.458901651113</v>
      </c>
      <c r="Y146" s="266">
        <v>13548.624061440427</v>
      </c>
      <c r="Z146" s="141"/>
      <c r="AA146" s="124"/>
      <c r="AB146" s="124"/>
      <c r="AC146" s="124"/>
      <c r="AD146" s="124"/>
    </row>
    <row r="147" spans="1:30">
      <c r="A147" s="82">
        <v>911</v>
      </c>
      <c r="B147" s="83" t="s">
        <v>201</v>
      </c>
      <c r="C147" s="268">
        <v>24197</v>
      </c>
      <c r="D147" s="124">
        <f t="shared" si="32"/>
        <v>9808.2691528171872</v>
      </c>
      <c r="E147" s="125">
        <f t="shared" si="42"/>
        <v>0.66154977876559062</v>
      </c>
      <c r="F147" s="124">
        <f t="shared" si="43"/>
        <v>3010.758347671243</v>
      </c>
      <c r="G147" s="124">
        <f t="shared" si="33"/>
        <v>7427.5408437049564</v>
      </c>
      <c r="H147" s="124">
        <f t="shared" si="44"/>
        <v>1237.3587121788012</v>
      </c>
      <c r="I147" s="123">
        <f t="shared" si="34"/>
        <v>3052.5639429451026</v>
      </c>
      <c r="J147" s="124">
        <f t="shared" si="45"/>
        <v>1045.8624957377328</v>
      </c>
      <c r="K147" s="123">
        <f t="shared" si="35"/>
        <v>2580.142776984987</v>
      </c>
      <c r="L147" s="123">
        <f t="shared" si="36"/>
        <v>10007.683620689942</v>
      </c>
      <c r="M147" s="123">
        <f t="shared" si="37"/>
        <v>34204.683620689946</v>
      </c>
      <c r="N147" s="70">
        <f t="shared" si="38"/>
        <v>13864.889996226162</v>
      </c>
      <c r="O147" s="23">
        <f t="shared" si="46"/>
        <v>0.93516142009399728</v>
      </c>
      <c r="P147" s="286">
        <v>4340.6578794517618</v>
      </c>
      <c r="Q147" s="320">
        <v>2467</v>
      </c>
      <c r="R147" s="125">
        <f t="shared" si="39"/>
        <v>5.7655408516875159E-2</v>
      </c>
      <c r="S147" s="23">
        <f t="shared" si="40"/>
        <v>3.3241276644267417E-2</v>
      </c>
      <c r="T147" s="23"/>
      <c r="U147" s="268">
        <v>23286</v>
      </c>
      <c r="V147" s="125">
        <f t="shared" si="41"/>
        <v>3.9122219359271668E-2</v>
      </c>
      <c r="W147" s="262">
        <v>33694.684453174617</v>
      </c>
      <c r="X147" s="266">
        <v>9273.596176821984</v>
      </c>
      <c r="Y147" s="266">
        <v>13418.830925198972</v>
      </c>
      <c r="Z147" s="141"/>
      <c r="AA147" s="124"/>
      <c r="AB147" s="124"/>
      <c r="AC147" s="124"/>
      <c r="AD147" s="124"/>
    </row>
    <row r="148" spans="1:30">
      <c r="A148" s="82">
        <v>912</v>
      </c>
      <c r="B148" s="83" t="s">
        <v>202</v>
      </c>
      <c r="C148" s="268">
        <v>21248</v>
      </c>
      <c r="D148" s="124">
        <f t="shared" si="32"/>
        <v>10181.121226641111</v>
      </c>
      <c r="E148" s="125">
        <f t="shared" si="42"/>
        <v>0.6866979678198909</v>
      </c>
      <c r="F148" s="124">
        <f t="shared" si="43"/>
        <v>2787.0471033768886</v>
      </c>
      <c r="G148" s="124">
        <f t="shared" si="33"/>
        <v>5816.5673047475666</v>
      </c>
      <c r="H148" s="124">
        <f t="shared" si="44"/>
        <v>1106.8604863404278</v>
      </c>
      <c r="I148" s="123">
        <f t="shared" si="34"/>
        <v>2310.0178349924727</v>
      </c>
      <c r="J148" s="124">
        <f t="shared" si="45"/>
        <v>915.36426989935956</v>
      </c>
      <c r="K148" s="123">
        <f t="shared" si="35"/>
        <v>1910.3652312799634</v>
      </c>
      <c r="L148" s="123">
        <f t="shared" si="36"/>
        <v>7726.9325360275297</v>
      </c>
      <c r="M148" s="123">
        <f t="shared" si="37"/>
        <v>28974.932536027529</v>
      </c>
      <c r="N148" s="70">
        <f t="shared" si="38"/>
        <v>13883.532599917358</v>
      </c>
      <c r="O148" s="23">
        <f t="shared" si="46"/>
        <v>0.93641882954671229</v>
      </c>
      <c r="P148" s="286">
        <v>2815.6344120047961</v>
      </c>
      <c r="Q148" s="320">
        <v>2087</v>
      </c>
      <c r="R148" s="125">
        <f t="shared" si="39"/>
        <v>4.4319376991658464E-2</v>
      </c>
      <c r="S148" s="23">
        <f t="shared" si="40"/>
        <v>3.2800863998952406E-2</v>
      </c>
      <c r="T148" s="23"/>
      <c r="U148" s="268">
        <v>20512</v>
      </c>
      <c r="V148" s="125">
        <f t="shared" si="41"/>
        <v>3.5881435257410298E-2</v>
      </c>
      <c r="W148" s="262">
        <v>28283.237948816964</v>
      </c>
      <c r="X148" s="266">
        <v>9749.0494296577945</v>
      </c>
      <c r="Y148" s="266">
        <v>13442.603587840764</v>
      </c>
      <c r="Z148" s="141"/>
      <c r="AA148" s="124"/>
      <c r="AB148" s="124"/>
      <c r="AC148" s="124"/>
      <c r="AD148" s="124"/>
    </row>
    <row r="149" spans="1:30">
      <c r="A149" s="82">
        <v>914</v>
      </c>
      <c r="B149" s="83" t="s">
        <v>203</v>
      </c>
      <c r="C149" s="268">
        <v>68158</v>
      </c>
      <c r="D149" s="124">
        <f t="shared" si="32"/>
        <v>11199.145580019718</v>
      </c>
      <c r="E149" s="125">
        <f t="shared" si="42"/>
        <v>0.75536184472442736</v>
      </c>
      <c r="F149" s="124">
        <f t="shared" si="43"/>
        <v>2176.2324913497241</v>
      </c>
      <c r="G149" s="124">
        <f t="shared" si="33"/>
        <v>13244.550942354421</v>
      </c>
      <c r="H149" s="124">
        <f t="shared" si="44"/>
        <v>750.55196265791528</v>
      </c>
      <c r="I149" s="123">
        <f t="shared" si="34"/>
        <v>4567.8592447360725</v>
      </c>
      <c r="J149" s="124">
        <f t="shared" si="45"/>
        <v>559.05574621684707</v>
      </c>
      <c r="K149" s="123">
        <f t="shared" si="35"/>
        <v>3402.4132714757316</v>
      </c>
      <c r="L149" s="123">
        <f t="shared" si="36"/>
        <v>16646.964213830153</v>
      </c>
      <c r="M149" s="123">
        <f t="shared" si="37"/>
        <v>84804.964213830157</v>
      </c>
      <c r="N149" s="70">
        <f t="shared" si="38"/>
        <v>13934.43381758629</v>
      </c>
      <c r="O149" s="23">
        <f t="shared" si="46"/>
        <v>0.93985202339193918</v>
      </c>
      <c r="P149" s="286">
        <v>7103.2647970585422</v>
      </c>
      <c r="Q149" s="320">
        <v>6086</v>
      </c>
      <c r="R149" s="125">
        <f t="shared" si="39"/>
        <v>4.530426051148892E-2</v>
      </c>
      <c r="S149" s="23">
        <f t="shared" si="40"/>
        <v>3.2881155207010522E-2</v>
      </c>
      <c r="T149" s="23"/>
      <c r="U149" s="268">
        <v>64829</v>
      </c>
      <c r="V149" s="125">
        <f t="shared" si="41"/>
        <v>5.1350475867281621E-2</v>
      </c>
      <c r="W149" s="262">
        <v>81633.069405081493</v>
      </c>
      <c r="X149" s="266">
        <v>10713.766319616592</v>
      </c>
      <c r="Y149" s="266">
        <v>13490.839432338704</v>
      </c>
      <c r="Z149" s="141"/>
      <c r="AA149" s="124"/>
      <c r="AB149" s="124"/>
      <c r="AC149" s="124"/>
      <c r="AD149" s="124"/>
    </row>
    <row r="150" spans="1:30">
      <c r="A150" s="82">
        <v>919</v>
      </c>
      <c r="B150" s="83" t="s">
        <v>204</v>
      </c>
      <c r="C150" s="268">
        <v>65233</v>
      </c>
      <c r="D150" s="124">
        <f t="shared" si="32"/>
        <v>11266.493955094991</v>
      </c>
      <c r="E150" s="125">
        <f t="shared" si="42"/>
        <v>0.75990436919404514</v>
      </c>
      <c r="F150" s="124">
        <f t="shared" si="43"/>
        <v>2135.8234663045605</v>
      </c>
      <c r="G150" s="124">
        <f t="shared" si="33"/>
        <v>12366.417869903406</v>
      </c>
      <c r="H150" s="124">
        <f t="shared" si="44"/>
        <v>726.9800313815698</v>
      </c>
      <c r="I150" s="123">
        <f t="shared" si="34"/>
        <v>4209.2143816992893</v>
      </c>
      <c r="J150" s="124">
        <f t="shared" si="45"/>
        <v>535.48381494050159</v>
      </c>
      <c r="K150" s="123">
        <f t="shared" si="35"/>
        <v>3100.4512885055042</v>
      </c>
      <c r="L150" s="123">
        <f t="shared" si="36"/>
        <v>15466.86915840891</v>
      </c>
      <c r="M150" s="123">
        <f t="shared" si="37"/>
        <v>80699.86915840891</v>
      </c>
      <c r="N150" s="70">
        <f t="shared" si="38"/>
        <v>13937.801236340054</v>
      </c>
      <c r="O150" s="23">
        <f t="shared" si="46"/>
        <v>0.94007914961542005</v>
      </c>
      <c r="P150" s="286">
        <v>8712.4917803103854</v>
      </c>
      <c r="Q150" s="320">
        <v>5790</v>
      </c>
      <c r="R150" s="125">
        <f t="shared" si="39"/>
        <v>1.7137528886359089E-2</v>
      </c>
      <c r="S150" s="23">
        <f t="shared" si="40"/>
        <v>3.1743078700440061E-2</v>
      </c>
      <c r="T150" s="23"/>
      <c r="U150" s="268">
        <v>63281</v>
      </c>
      <c r="V150" s="125">
        <f t="shared" si="41"/>
        <v>3.0846541615966876E-2</v>
      </c>
      <c r="W150" s="262">
        <v>77176.828327752533</v>
      </c>
      <c r="X150" s="266">
        <v>11076.667250131279</v>
      </c>
      <c r="Y150" s="266">
        <v>13508.984478864437</v>
      </c>
      <c r="Z150" s="141"/>
      <c r="AA150" s="124"/>
      <c r="AB150" s="124"/>
      <c r="AC150" s="124"/>
      <c r="AD150" s="124"/>
    </row>
    <row r="151" spans="1:30">
      <c r="A151" s="82">
        <v>926</v>
      </c>
      <c r="B151" s="83" t="s">
        <v>205</v>
      </c>
      <c r="C151" s="268">
        <v>140728</v>
      </c>
      <c r="D151" s="124">
        <f t="shared" si="32"/>
        <v>12945.267224726336</v>
      </c>
      <c r="E151" s="125">
        <f t="shared" si="42"/>
        <v>0.87313454954683578</v>
      </c>
      <c r="F151" s="124">
        <f t="shared" si="43"/>
        <v>1128.5595045257535</v>
      </c>
      <c r="G151" s="124">
        <f t="shared" si="33"/>
        <v>12268.570373699466</v>
      </c>
      <c r="H151" s="124">
        <f t="shared" si="44"/>
        <v>139.40938701059903</v>
      </c>
      <c r="I151" s="123">
        <f t="shared" si="34"/>
        <v>1515.5194461922222</v>
      </c>
      <c r="J151" s="124">
        <f t="shared" si="45"/>
        <v>-52.086829430469209</v>
      </c>
      <c r="K151" s="123">
        <f t="shared" si="35"/>
        <v>-566.23592273863073</v>
      </c>
      <c r="L151" s="123">
        <f t="shared" si="36"/>
        <v>11702.334450960834</v>
      </c>
      <c r="M151" s="123">
        <f t="shared" si="37"/>
        <v>152430.33445096083</v>
      </c>
      <c r="N151" s="70">
        <f t="shared" si="38"/>
        <v>14021.739899821618</v>
      </c>
      <c r="O151" s="23">
        <f t="shared" si="46"/>
        <v>0.94574065863305945</v>
      </c>
      <c r="P151" s="286">
        <v>3768.5458279368122</v>
      </c>
      <c r="Q151" s="320">
        <v>10871</v>
      </c>
      <c r="R151" s="125">
        <f t="shared" si="39"/>
        <v>4.4443814987532471E-2</v>
      </c>
      <c r="S151" s="23">
        <f t="shared" si="40"/>
        <v>3.2918776648827246E-2</v>
      </c>
      <c r="T151" s="23"/>
      <c r="U151" s="268">
        <v>132645</v>
      </c>
      <c r="V151" s="125">
        <f t="shared" si="41"/>
        <v>6.0937087715330393E-2</v>
      </c>
      <c r="W151" s="262">
        <v>145278.27724726195</v>
      </c>
      <c r="X151" s="266">
        <v>12394.412259390769</v>
      </c>
      <c r="Y151" s="266">
        <v>13574.871729327409</v>
      </c>
      <c r="Z151" s="141"/>
      <c r="AA151" s="124"/>
      <c r="AB151" s="124"/>
      <c r="AC151" s="124"/>
      <c r="AD151" s="124"/>
    </row>
    <row r="152" spans="1:30">
      <c r="A152" s="82">
        <v>928</v>
      </c>
      <c r="B152" s="83" t="s">
        <v>206</v>
      </c>
      <c r="C152" s="268">
        <v>53050</v>
      </c>
      <c r="D152" s="124">
        <f t="shared" si="32"/>
        <v>10227.491806439175</v>
      </c>
      <c r="E152" s="125">
        <f t="shared" si="42"/>
        <v>0.68982557844401726</v>
      </c>
      <c r="F152" s="124">
        <f t="shared" si="43"/>
        <v>2759.2247554980499</v>
      </c>
      <c r="G152" s="124">
        <f t="shared" si="33"/>
        <v>14312.098806768387</v>
      </c>
      <c r="H152" s="124">
        <f t="shared" si="44"/>
        <v>1090.6307834111053</v>
      </c>
      <c r="I152" s="123">
        <f t="shared" si="34"/>
        <v>5657.1018735534035</v>
      </c>
      <c r="J152" s="124">
        <f t="shared" si="45"/>
        <v>899.1345669700371</v>
      </c>
      <c r="K152" s="123">
        <f t="shared" si="35"/>
        <v>4663.8109988735823</v>
      </c>
      <c r="L152" s="123">
        <f t="shared" si="36"/>
        <v>18975.909805641968</v>
      </c>
      <c r="M152" s="123">
        <f t="shared" si="37"/>
        <v>72025.909805641975</v>
      </c>
      <c r="N152" s="70">
        <f t="shared" si="38"/>
        <v>13885.851128907265</v>
      </c>
      <c r="O152" s="23">
        <f t="shared" si="46"/>
        <v>0.93657521007791888</v>
      </c>
      <c r="P152" s="286">
        <v>8409.6653306511125</v>
      </c>
      <c r="Q152" s="320">
        <v>5187</v>
      </c>
      <c r="R152" s="125">
        <f t="shared" si="39"/>
        <v>5.896843715615295E-2</v>
      </c>
      <c r="S152" s="23">
        <f t="shared" si="40"/>
        <v>3.3323377470883715E-2</v>
      </c>
      <c r="T152" s="23"/>
      <c r="U152" s="268">
        <v>50009</v>
      </c>
      <c r="V152" s="125">
        <f t="shared" si="41"/>
        <v>6.0809054370213361E-2</v>
      </c>
      <c r="W152" s="262">
        <v>69582.222480501077</v>
      </c>
      <c r="X152" s="266">
        <v>9657.9760525299334</v>
      </c>
      <c r="Y152" s="266">
        <v>13438.04991898437</v>
      </c>
      <c r="Z152" s="141"/>
      <c r="AA152" s="124"/>
      <c r="AB152" s="124"/>
      <c r="AC152" s="124"/>
      <c r="AD152" s="124"/>
    </row>
    <row r="153" spans="1:30">
      <c r="A153" s="82">
        <v>929</v>
      </c>
      <c r="B153" s="83" t="s">
        <v>207</v>
      </c>
      <c r="C153" s="268">
        <v>22476</v>
      </c>
      <c r="D153" s="124">
        <f t="shared" si="32"/>
        <v>12182.113821138211</v>
      </c>
      <c r="E153" s="125">
        <f t="shared" si="42"/>
        <v>0.82166125110427402</v>
      </c>
      <c r="F153" s="124">
        <f t="shared" si="43"/>
        <v>1586.4515466786283</v>
      </c>
      <c r="G153" s="124">
        <f t="shared" si="33"/>
        <v>2927.0031036220689</v>
      </c>
      <c r="H153" s="124">
        <f t="shared" si="44"/>
        <v>406.51307826644279</v>
      </c>
      <c r="I153" s="123">
        <f t="shared" si="34"/>
        <v>750.0166294015869</v>
      </c>
      <c r="J153" s="124">
        <f t="shared" si="45"/>
        <v>215.01686182537455</v>
      </c>
      <c r="K153" s="123">
        <f t="shared" si="35"/>
        <v>396.70611006781604</v>
      </c>
      <c r="L153" s="123">
        <f t="shared" si="36"/>
        <v>3323.709213689885</v>
      </c>
      <c r="M153" s="123">
        <f t="shared" si="37"/>
        <v>25799.709213689886</v>
      </c>
      <c r="N153" s="70">
        <f t="shared" si="38"/>
        <v>13983.582229642214</v>
      </c>
      <c r="O153" s="23">
        <f t="shared" si="46"/>
        <v>0.94316699371093149</v>
      </c>
      <c r="P153" s="286">
        <v>2390.5652564201473</v>
      </c>
      <c r="Q153" s="320">
        <v>1845</v>
      </c>
      <c r="R153" s="125">
        <f t="shared" si="39"/>
        <v>-0.12486440424088407</v>
      </c>
      <c r="S153" s="23">
        <f t="shared" si="40"/>
        <v>-1.0265014798354786E-3</v>
      </c>
      <c r="T153" s="23"/>
      <c r="U153" s="268">
        <v>25836</v>
      </c>
      <c r="V153" s="125">
        <f t="shared" si="41"/>
        <v>-0.13005109150023222</v>
      </c>
      <c r="W153" s="262">
        <v>25980.197329220813</v>
      </c>
      <c r="X153" s="266">
        <v>13920.258620689656</v>
      </c>
      <c r="Y153" s="266">
        <v>13997.951147209489</v>
      </c>
      <c r="Z153" s="141"/>
      <c r="AA153" s="124"/>
      <c r="AB153" s="124"/>
      <c r="AC153" s="124"/>
      <c r="AD153" s="124"/>
    </row>
    <row r="154" spans="1:30">
      <c r="A154" s="82">
        <v>935</v>
      </c>
      <c r="B154" s="83" t="s">
        <v>208</v>
      </c>
      <c r="C154" s="268">
        <v>16678</v>
      </c>
      <c r="D154" s="124">
        <f t="shared" si="32"/>
        <v>12539.849624060151</v>
      </c>
      <c r="E154" s="125">
        <f t="shared" si="42"/>
        <v>0.84578987538978978</v>
      </c>
      <c r="F154" s="124">
        <f t="shared" si="43"/>
        <v>1371.8100649254648</v>
      </c>
      <c r="G154" s="124">
        <f t="shared" si="33"/>
        <v>1824.507386350868</v>
      </c>
      <c r="H154" s="124">
        <f t="shared" si="44"/>
        <v>281.30554724376395</v>
      </c>
      <c r="I154" s="123">
        <f t="shared" si="34"/>
        <v>374.13637783420603</v>
      </c>
      <c r="J154" s="124">
        <f t="shared" si="45"/>
        <v>89.809330802695712</v>
      </c>
      <c r="K154" s="123">
        <f t="shared" si="35"/>
        <v>119.4464099675853</v>
      </c>
      <c r="L154" s="123">
        <f t="shared" si="36"/>
        <v>1943.9537963184534</v>
      </c>
      <c r="M154" s="123">
        <f t="shared" si="37"/>
        <v>18621.953796318452</v>
      </c>
      <c r="N154" s="70">
        <f t="shared" si="38"/>
        <v>14001.46901978831</v>
      </c>
      <c r="O154" s="23">
        <f t="shared" si="46"/>
        <v>0.94437342492520726</v>
      </c>
      <c r="P154" s="286">
        <v>2167.8236123299575</v>
      </c>
      <c r="Q154" s="320">
        <v>1330</v>
      </c>
      <c r="R154" s="125">
        <f t="shared" si="39"/>
        <v>0.10437578392759697</v>
      </c>
      <c r="S154" s="23">
        <f t="shared" si="40"/>
        <v>3.5390610020511283E-2</v>
      </c>
      <c r="T154" s="23"/>
      <c r="U154" s="268">
        <v>15238</v>
      </c>
      <c r="V154" s="125">
        <f t="shared" si="41"/>
        <v>9.4500590628691428E-2</v>
      </c>
      <c r="W154" s="262">
        <v>18147.712798152264</v>
      </c>
      <c r="X154" s="266">
        <v>11354.694485842027</v>
      </c>
      <c r="Y154" s="266">
        <v>13522.885840649973</v>
      </c>
      <c r="Z154" s="141"/>
      <c r="AA154" s="124"/>
      <c r="AB154" s="124"/>
      <c r="AC154" s="124"/>
      <c r="AD154" s="124"/>
    </row>
    <row r="155" spans="1:30">
      <c r="A155" s="82">
        <v>937</v>
      </c>
      <c r="B155" s="83" t="s">
        <v>209</v>
      </c>
      <c r="C155" s="268">
        <v>38416</v>
      </c>
      <c r="D155" s="124">
        <f t="shared" si="32"/>
        <v>10597.51724137931</v>
      </c>
      <c r="E155" s="125">
        <f t="shared" si="42"/>
        <v>0.71478311588598042</v>
      </c>
      <c r="F155" s="124">
        <f t="shared" si="43"/>
        <v>2537.2094945339691</v>
      </c>
      <c r="G155" s="124">
        <f t="shared" si="33"/>
        <v>9197.3844176856364</v>
      </c>
      <c r="H155" s="124">
        <f t="shared" si="44"/>
        <v>961.12188118205825</v>
      </c>
      <c r="I155" s="123">
        <f t="shared" si="34"/>
        <v>3484.0668192849612</v>
      </c>
      <c r="J155" s="124">
        <f t="shared" si="45"/>
        <v>769.62566474099003</v>
      </c>
      <c r="K155" s="123">
        <f t="shared" si="35"/>
        <v>2789.8930346860889</v>
      </c>
      <c r="L155" s="123">
        <f t="shared" si="36"/>
        <v>11987.277452371725</v>
      </c>
      <c r="M155" s="123">
        <f t="shared" si="37"/>
        <v>50403.277452371723</v>
      </c>
      <c r="N155" s="70">
        <f t="shared" si="38"/>
        <v>13904.352400654268</v>
      </c>
      <c r="O155" s="23">
        <f t="shared" si="46"/>
        <v>0.93782308695001682</v>
      </c>
      <c r="P155" s="286">
        <v>5330.9462355138385</v>
      </c>
      <c r="Q155" s="320">
        <v>3625</v>
      </c>
      <c r="R155" s="125">
        <f t="shared" si="39"/>
        <v>8.144967368908294E-3</v>
      </c>
      <c r="S155" s="23">
        <f t="shared" si="40"/>
        <v>3.1423066262128985E-2</v>
      </c>
      <c r="T155" s="23"/>
      <c r="U155" s="268">
        <v>37990</v>
      </c>
      <c r="V155" s="125">
        <f t="shared" si="41"/>
        <v>1.1213477230850224E-2</v>
      </c>
      <c r="W155" s="262">
        <v>48719.416134517349</v>
      </c>
      <c r="X155" s="266">
        <v>10511.898173768677</v>
      </c>
      <c r="Y155" s="266">
        <v>13480.746025046306</v>
      </c>
      <c r="Z155" s="141"/>
      <c r="AA155" s="124"/>
      <c r="AB155" s="124"/>
      <c r="AC155" s="124"/>
      <c r="AD155" s="124"/>
    </row>
    <row r="156" spans="1:30">
      <c r="A156" s="82">
        <v>938</v>
      </c>
      <c r="B156" s="83" t="s">
        <v>210</v>
      </c>
      <c r="C156" s="268">
        <v>16581</v>
      </c>
      <c r="D156" s="124">
        <f t="shared" si="32"/>
        <v>13737.365368682684</v>
      </c>
      <c r="E156" s="125">
        <f t="shared" si="42"/>
        <v>0.92656011768027624</v>
      </c>
      <c r="F156" s="124">
        <f t="shared" si="43"/>
        <v>653.30061815194495</v>
      </c>
      <c r="G156" s="124">
        <f t="shared" si="33"/>
        <v>788.53384610939759</v>
      </c>
      <c r="H156" s="124">
        <f t="shared" si="44"/>
        <v>0</v>
      </c>
      <c r="I156" s="123">
        <f t="shared" si="34"/>
        <v>0</v>
      </c>
      <c r="J156" s="124">
        <f t="shared" si="45"/>
        <v>-191.49621644106824</v>
      </c>
      <c r="K156" s="123">
        <f t="shared" si="35"/>
        <v>-231.13593324436937</v>
      </c>
      <c r="L156" s="123">
        <f t="shared" si="36"/>
        <v>557.39791286502827</v>
      </c>
      <c r="M156" s="123">
        <f t="shared" si="37"/>
        <v>17138.397912865028</v>
      </c>
      <c r="N156" s="70">
        <f t="shared" si="38"/>
        <v>14199.169770393561</v>
      </c>
      <c r="O156" s="23">
        <f t="shared" si="46"/>
        <v>0.95770797822782827</v>
      </c>
      <c r="P156" s="286">
        <v>999.84533235817503</v>
      </c>
      <c r="Q156" s="320">
        <v>1207</v>
      </c>
      <c r="R156" s="125">
        <f t="shared" si="39"/>
        <v>7.8638908749539993E-2</v>
      </c>
      <c r="S156" s="23">
        <f t="shared" si="40"/>
        <v>4.4675510856873928E-2</v>
      </c>
      <c r="T156" s="23"/>
      <c r="U156" s="268">
        <v>15283</v>
      </c>
      <c r="V156" s="125">
        <f t="shared" si="41"/>
        <v>8.4930969050579078E-2</v>
      </c>
      <c r="W156" s="262">
        <v>16310.331339629447</v>
      </c>
      <c r="X156" s="266">
        <v>12735.833333333334</v>
      </c>
      <c r="Y156" s="266">
        <v>13591.942783024539</v>
      </c>
      <c r="Z156" s="141"/>
      <c r="AA156" s="124"/>
      <c r="AB156" s="124"/>
      <c r="AC156" s="124"/>
      <c r="AD156" s="124"/>
    </row>
    <row r="157" spans="1:30">
      <c r="A157" s="82">
        <v>940</v>
      </c>
      <c r="B157" s="83" t="s">
        <v>211</v>
      </c>
      <c r="C157" s="268">
        <v>27856</v>
      </c>
      <c r="D157" s="124">
        <f t="shared" si="32"/>
        <v>22739.591836734693</v>
      </c>
      <c r="E157" s="125">
        <f t="shared" si="42"/>
        <v>1.5337437945909982</v>
      </c>
      <c r="F157" s="124">
        <f t="shared" si="43"/>
        <v>-4748.0352626792601</v>
      </c>
      <c r="G157" s="124">
        <f t="shared" si="33"/>
        <v>-5816.3431967820934</v>
      </c>
      <c r="H157" s="124">
        <f t="shared" si="44"/>
        <v>0</v>
      </c>
      <c r="I157" s="123">
        <f t="shared" si="34"/>
        <v>0</v>
      </c>
      <c r="J157" s="124">
        <f t="shared" si="45"/>
        <v>-191.49621644106824</v>
      </c>
      <c r="K157" s="123">
        <f t="shared" si="35"/>
        <v>-234.5828651403086</v>
      </c>
      <c r="L157" s="123">
        <f t="shared" si="36"/>
        <v>-6050.9260619224024</v>
      </c>
      <c r="M157" s="123">
        <f t="shared" si="37"/>
        <v>21805.073938077599</v>
      </c>
      <c r="N157" s="70">
        <f t="shared" si="38"/>
        <v>17800.060357614366</v>
      </c>
      <c r="O157" s="23">
        <f t="shared" si="46"/>
        <v>1.2005814489921172</v>
      </c>
      <c r="P157" s="286">
        <v>1001.2856107197731</v>
      </c>
      <c r="Q157" s="320">
        <v>1225</v>
      </c>
      <c r="R157" s="125">
        <f t="shared" si="39"/>
        <v>1.9637678962948764E-3</v>
      </c>
      <c r="S157" s="23">
        <f t="shared" si="40"/>
        <v>1.668982230998426E-2</v>
      </c>
      <c r="T157" s="23"/>
      <c r="U157" s="268">
        <v>28278</v>
      </c>
      <c r="V157" s="125">
        <f t="shared" si="41"/>
        <v>-1.4923261899710022E-2</v>
      </c>
      <c r="W157" s="262">
        <v>21814.790232871299</v>
      </c>
      <c r="X157" s="266">
        <v>22695.02407704655</v>
      </c>
      <c r="Y157" s="266">
        <v>17507.857329752245</v>
      </c>
      <c r="Z157" s="141"/>
      <c r="AA157" s="124"/>
      <c r="AB157" s="124"/>
      <c r="AC157" s="124"/>
      <c r="AD157" s="124"/>
    </row>
    <row r="158" spans="1:30">
      <c r="A158" s="82">
        <v>941</v>
      </c>
      <c r="B158" s="83" t="s">
        <v>212</v>
      </c>
      <c r="C158" s="268">
        <v>53704</v>
      </c>
      <c r="D158" s="124">
        <f t="shared" si="32"/>
        <v>56058.455114822544</v>
      </c>
      <c r="E158" s="125">
        <f t="shared" si="42"/>
        <v>3.7810400592952478</v>
      </c>
      <c r="F158" s="124">
        <f t="shared" si="43"/>
        <v>-24739.353229531967</v>
      </c>
      <c r="G158" s="124">
        <f t="shared" si="33"/>
        <v>-23700.300393891626</v>
      </c>
      <c r="H158" s="124">
        <f t="shared" si="44"/>
        <v>0</v>
      </c>
      <c r="I158" s="123">
        <f t="shared" si="34"/>
        <v>0</v>
      </c>
      <c r="J158" s="124">
        <f t="shared" si="45"/>
        <v>-191.49621644106824</v>
      </c>
      <c r="K158" s="123">
        <f t="shared" si="35"/>
        <v>-183.45337535054338</v>
      </c>
      <c r="L158" s="123">
        <f t="shared" si="36"/>
        <v>-23883.753769242168</v>
      </c>
      <c r="M158" s="123">
        <f t="shared" si="37"/>
        <v>29820.246230757832</v>
      </c>
      <c r="N158" s="70">
        <f t="shared" si="38"/>
        <v>31127.605668849512</v>
      </c>
      <c r="O158" s="23">
        <f t="shared" si="46"/>
        <v>2.0994999548738176</v>
      </c>
      <c r="P158" s="286">
        <v>-1296.2785183105734</v>
      </c>
      <c r="Q158" s="320">
        <v>958</v>
      </c>
      <c r="R158" s="125">
        <f t="shared" si="39"/>
        <v>5.2865555344678419E-2</v>
      </c>
      <c r="S158" s="23">
        <f t="shared" si="40"/>
        <v>4.7104100307994022E-2</v>
      </c>
      <c r="T158" s="23"/>
      <c r="U158" s="268">
        <v>50688</v>
      </c>
      <c r="V158" s="125">
        <f t="shared" si="41"/>
        <v>5.9501262626262624E-2</v>
      </c>
      <c r="W158" s="262">
        <v>28300.415009384815</v>
      </c>
      <c r="X158" s="266">
        <v>53243.697478991598</v>
      </c>
      <c r="Y158" s="266">
        <v>29727.326690530266</v>
      </c>
      <c r="Z158" s="141"/>
      <c r="AA158" s="124"/>
      <c r="AB158" s="124"/>
      <c r="AC158" s="124"/>
      <c r="AD158" s="124"/>
    </row>
    <row r="159" spans="1:30" ht="21.75" customHeight="1">
      <c r="A159" s="82">
        <v>1001</v>
      </c>
      <c r="B159" s="83" t="s">
        <v>213</v>
      </c>
      <c r="C159" s="268">
        <v>1189970</v>
      </c>
      <c r="D159" s="124">
        <f t="shared" si="32"/>
        <v>13013.670166229222</v>
      </c>
      <c r="E159" s="125">
        <f t="shared" si="42"/>
        <v>0.87774820258929453</v>
      </c>
      <c r="F159" s="124">
        <f t="shared" si="43"/>
        <v>1087.5177396240222</v>
      </c>
      <c r="G159" s="124">
        <f t="shared" si="33"/>
        <v>99442.622111220582</v>
      </c>
      <c r="H159" s="124">
        <f t="shared" si="44"/>
        <v>115.46835748458915</v>
      </c>
      <c r="I159" s="123">
        <f t="shared" si="34"/>
        <v>10558.426608390831</v>
      </c>
      <c r="J159" s="124">
        <f t="shared" si="45"/>
        <v>-76.027858956479093</v>
      </c>
      <c r="K159" s="123">
        <f t="shared" si="35"/>
        <v>-6951.9874229804482</v>
      </c>
      <c r="L159" s="123">
        <f t="shared" si="36"/>
        <v>92490.634688240127</v>
      </c>
      <c r="M159" s="123">
        <f t="shared" si="37"/>
        <v>1282460.63468824</v>
      </c>
      <c r="N159" s="70">
        <f t="shared" si="38"/>
        <v>14025.160046896763</v>
      </c>
      <c r="O159" s="23">
        <f t="shared" si="46"/>
        <v>0.94597134128518234</v>
      </c>
      <c r="P159" s="286">
        <v>31113.154903554576</v>
      </c>
      <c r="Q159" s="320">
        <v>91440</v>
      </c>
      <c r="R159" s="125">
        <f t="shared" si="39"/>
        <v>2.7420454938489616E-2</v>
      </c>
      <c r="S159" s="23">
        <f t="shared" si="40"/>
        <v>3.2136901355001156E-2</v>
      </c>
      <c r="T159" s="23"/>
      <c r="U159" s="268">
        <v>1130700</v>
      </c>
      <c r="V159" s="125">
        <f t="shared" si="41"/>
        <v>5.241885557619174E-2</v>
      </c>
      <c r="W159" s="262">
        <v>1213015.4298550347</v>
      </c>
      <c r="X159" s="266">
        <v>12666.35300443608</v>
      </c>
      <c r="Y159" s="266">
        <v>13588.468766579677</v>
      </c>
      <c r="Z159" s="141"/>
      <c r="AA159" s="124"/>
      <c r="AB159" s="124"/>
      <c r="AC159" s="124"/>
      <c r="AD159" s="124"/>
    </row>
    <row r="160" spans="1:30">
      <c r="A160" s="82">
        <v>1002</v>
      </c>
      <c r="B160" s="83" t="s">
        <v>214</v>
      </c>
      <c r="C160" s="268">
        <v>185938</v>
      </c>
      <c r="D160" s="124">
        <f t="shared" si="32"/>
        <v>11874.193754390446</v>
      </c>
      <c r="E160" s="125">
        <f t="shared" si="42"/>
        <v>0.80089260692652309</v>
      </c>
      <c r="F160" s="124">
        <f t="shared" si="43"/>
        <v>1771.2035867272875</v>
      </c>
      <c r="G160" s="124">
        <f t="shared" si="33"/>
        <v>27735.276964562596</v>
      </c>
      <c r="H160" s="124">
        <f t="shared" si="44"/>
        <v>514.28510162816065</v>
      </c>
      <c r="I160" s="123">
        <f t="shared" si="34"/>
        <v>8053.1904063953671</v>
      </c>
      <c r="J160" s="124">
        <f t="shared" si="45"/>
        <v>322.78888518709243</v>
      </c>
      <c r="K160" s="123">
        <f t="shared" si="35"/>
        <v>5054.55115314468</v>
      </c>
      <c r="L160" s="123">
        <f t="shared" si="36"/>
        <v>32789.828117707279</v>
      </c>
      <c r="M160" s="123">
        <f t="shared" si="37"/>
        <v>218727.82811770728</v>
      </c>
      <c r="N160" s="70">
        <f t="shared" si="38"/>
        <v>13968.186226304826</v>
      </c>
      <c r="O160" s="23">
        <f t="shared" si="46"/>
        <v>0.94212856150204394</v>
      </c>
      <c r="P160" s="286">
        <v>14638.471517768627</v>
      </c>
      <c r="Q160" s="320">
        <v>15659</v>
      </c>
      <c r="R160" s="125">
        <f t="shared" si="39"/>
        <v>3.2107104435107787E-2</v>
      </c>
      <c r="S160" s="23">
        <f t="shared" si="40"/>
        <v>3.2356397470100981E-2</v>
      </c>
      <c r="T160" s="23"/>
      <c r="U160" s="268">
        <v>179475</v>
      </c>
      <c r="V160" s="125">
        <f t="shared" si="41"/>
        <v>3.6010586432650787E-2</v>
      </c>
      <c r="W160" s="262">
        <v>211074.10741518284</v>
      </c>
      <c r="X160" s="266">
        <v>11504.807692307691</v>
      </c>
      <c r="Y160" s="266">
        <v>13530.391500973259</v>
      </c>
      <c r="Z160" s="141"/>
      <c r="AA160" s="124"/>
      <c r="AB160" s="124"/>
      <c r="AC160" s="124"/>
      <c r="AD160" s="124"/>
    </row>
    <row r="161" spans="1:30">
      <c r="A161" s="82">
        <v>1003</v>
      </c>
      <c r="B161" s="83" t="s">
        <v>215</v>
      </c>
      <c r="C161" s="268">
        <v>115089</v>
      </c>
      <c r="D161" s="124">
        <f t="shared" si="32"/>
        <v>11833.127698951264</v>
      </c>
      <c r="E161" s="125">
        <f t="shared" si="42"/>
        <v>0.79812277674881404</v>
      </c>
      <c r="F161" s="124">
        <f t="shared" si="43"/>
        <v>1795.8432199907966</v>
      </c>
      <c r="G161" s="124">
        <f t="shared" si="33"/>
        <v>17466.371157630489</v>
      </c>
      <c r="H161" s="124">
        <f t="shared" si="44"/>
        <v>528.65822103187418</v>
      </c>
      <c r="I161" s="123">
        <f t="shared" si="34"/>
        <v>5141.7298577560086</v>
      </c>
      <c r="J161" s="124">
        <f t="shared" si="45"/>
        <v>337.16200459080596</v>
      </c>
      <c r="K161" s="123">
        <f t="shared" si="35"/>
        <v>3279.2376566501785</v>
      </c>
      <c r="L161" s="123">
        <f t="shared" si="36"/>
        <v>20745.608814280666</v>
      </c>
      <c r="M161" s="123">
        <f t="shared" si="37"/>
        <v>135834.60881428065</v>
      </c>
      <c r="N161" s="70">
        <f t="shared" si="38"/>
        <v>13966.132923532867</v>
      </c>
      <c r="O161" s="23">
        <f t="shared" si="46"/>
        <v>0.94199006999315849</v>
      </c>
      <c r="P161" s="286">
        <v>7288.3343273400351</v>
      </c>
      <c r="Q161" s="320">
        <v>9726</v>
      </c>
      <c r="R161" s="125">
        <f t="shared" si="39"/>
        <v>5.6788112656600449E-2</v>
      </c>
      <c r="S161" s="23">
        <f t="shared" si="40"/>
        <v>3.3379098054440857E-2</v>
      </c>
      <c r="T161" s="23"/>
      <c r="U161" s="268">
        <v>109386</v>
      </c>
      <c r="V161" s="125">
        <f t="shared" si="41"/>
        <v>5.2136470846360597E-2</v>
      </c>
      <c r="W161" s="262">
        <v>132028.17125570006</v>
      </c>
      <c r="X161" s="266">
        <v>11197.256628109326</v>
      </c>
      <c r="Y161" s="266">
        <v>13515.013947763338</v>
      </c>
      <c r="Z161" s="141"/>
      <c r="AA161" s="124"/>
      <c r="AB161" s="124"/>
      <c r="AC161" s="124"/>
      <c r="AD161" s="124"/>
    </row>
    <row r="162" spans="1:30">
      <c r="A162" s="82">
        <v>1004</v>
      </c>
      <c r="B162" s="83" t="s">
        <v>216</v>
      </c>
      <c r="C162" s="268">
        <v>117194</v>
      </c>
      <c r="D162" s="124">
        <f t="shared" si="32"/>
        <v>12926.759320538275</v>
      </c>
      <c r="E162" s="125">
        <f t="shared" si="42"/>
        <v>0.87188622532874371</v>
      </c>
      <c r="F162" s="124">
        <f t="shared" si="43"/>
        <v>1139.6642470385905</v>
      </c>
      <c r="G162" s="124">
        <f t="shared" si="33"/>
        <v>10332.196063651862</v>
      </c>
      <c r="H162" s="124">
        <f t="shared" si="44"/>
        <v>145.88715347642062</v>
      </c>
      <c r="I162" s="123">
        <f t="shared" si="34"/>
        <v>1322.6129334172294</v>
      </c>
      <c r="J162" s="124">
        <f t="shared" si="45"/>
        <v>-45.60906296464762</v>
      </c>
      <c r="K162" s="123">
        <f t="shared" si="35"/>
        <v>-413.49176483749534</v>
      </c>
      <c r="L162" s="123">
        <f t="shared" si="36"/>
        <v>9918.7042988143658</v>
      </c>
      <c r="M162" s="123">
        <f t="shared" si="37"/>
        <v>127112.70429881437</v>
      </c>
      <c r="N162" s="70">
        <f t="shared" si="38"/>
        <v>14020.814504612219</v>
      </c>
      <c r="O162" s="23">
        <f t="shared" si="46"/>
        <v>0.94567824242215515</v>
      </c>
      <c r="P162" s="286">
        <v>5579.6093575637196</v>
      </c>
      <c r="Q162" s="320">
        <v>9066</v>
      </c>
      <c r="R162" s="125">
        <f t="shared" si="39"/>
        <v>2.7988646373237492E-2</v>
      </c>
      <c r="S162" s="23">
        <f t="shared" si="40"/>
        <v>3.2164789782506406E-2</v>
      </c>
      <c r="T162" s="23"/>
      <c r="U162" s="268">
        <v>114305</v>
      </c>
      <c r="V162" s="125">
        <f t="shared" si="41"/>
        <v>2.5274484930667949E-2</v>
      </c>
      <c r="W162" s="262">
        <v>123477.57364769306</v>
      </c>
      <c r="X162" s="266">
        <v>12574.807480748075</v>
      </c>
      <c r="Y162" s="266">
        <v>13583.891490395277</v>
      </c>
      <c r="Z162" s="141"/>
      <c r="AA162" s="124"/>
      <c r="AB162" s="124"/>
      <c r="AC162" s="124"/>
      <c r="AD162" s="124"/>
    </row>
    <row r="163" spans="1:30">
      <c r="A163" s="82">
        <v>1014</v>
      </c>
      <c r="B163" s="83" t="s">
        <v>217</v>
      </c>
      <c r="C163" s="268">
        <v>157047</v>
      </c>
      <c r="D163" s="124">
        <f t="shared" si="32"/>
        <v>10806.977704376548</v>
      </c>
      <c r="E163" s="125">
        <f t="shared" si="42"/>
        <v>0.72891084023744368</v>
      </c>
      <c r="F163" s="124">
        <f t="shared" si="43"/>
        <v>2411.5332167356264</v>
      </c>
      <c r="G163" s="124">
        <f t="shared" si="33"/>
        <v>35044.400705602122</v>
      </c>
      <c r="H163" s="124">
        <f t="shared" si="44"/>
        <v>887.81071913302492</v>
      </c>
      <c r="I163" s="123">
        <f t="shared" si="34"/>
        <v>12901.665370441118</v>
      </c>
      <c r="J163" s="124">
        <f t="shared" si="45"/>
        <v>696.3145026919567</v>
      </c>
      <c r="K163" s="123">
        <f t="shared" si="35"/>
        <v>10118.842353119515</v>
      </c>
      <c r="L163" s="123">
        <f t="shared" si="36"/>
        <v>45163.243058721637</v>
      </c>
      <c r="M163" s="123">
        <f t="shared" si="37"/>
        <v>202210.24305872165</v>
      </c>
      <c r="N163" s="70">
        <f t="shared" si="38"/>
        <v>13914.825423804134</v>
      </c>
      <c r="O163" s="23">
        <f t="shared" si="46"/>
        <v>0.93852947316759017</v>
      </c>
      <c r="P163" s="286">
        <v>22171.577970892999</v>
      </c>
      <c r="Q163" s="320">
        <v>14532</v>
      </c>
      <c r="R163" s="125">
        <f t="shared" si="39"/>
        <v>4.3947909204112394E-2</v>
      </c>
      <c r="S163" s="23">
        <f t="shared" si="40"/>
        <v>3.2812368584020604E-2</v>
      </c>
      <c r="T163" s="23"/>
      <c r="U163" s="268">
        <v>149328</v>
      </c>
      <c r="V163" s="125">
        <f t="shared" si="41"/>
        <v>5.1691578270652523E-2</v>
      </c>
      <c r="W163" s="262">
        <v>194344.45485346229</v>
      </c>
      <c r="X163" s="266">
        <v>10352.027729636049</v>
      </c>
      <c r="Y163" s="266">
        <v>13472.752502839672</v>
      </c>
      <c r="Z163" s="141"/>
      <c r="AA163" s="124"/>
      <c r="AB163" s="124"/>
      <c r="AC163" s="124"/>
      <c r="AD163" s="124"/>
    </row>
    <row r="164" spans="1:30">
      <c r="A164" s="82">
        <v>1017</v>
      </c>
      <c r="B164" s="83" t="s">
        <v>218</v>
      </c>
      <c r="C164" s="268">
        <v>66606</v>
      </c>
      <c r="D164" s="124">
        <f t="shared" si="32"/>
        <v>10006.911057692309</v>
      </c>
      <c r="E164" s="125">
        <f t="shared" si="42"/>
        <v>0.67494781119886327</v>
      </c>
      <c r="F164" s="124">
        <f t="shared" si="43"/>
        <v>2891.5732047461702</v>
      </c>
      <c r="G164" s="124">
        <f t="shared" si="33"/>
        <v>19246.31125079051</v>
      </c>
      <c r="H164" s="124">
        <f t="shared" si="44"/>
        <v>1167.8340454725087</v>
      </c>
      <c r="I164" s="123">
        <f t="shared" si="34"/>
        <v>7773.1034066650182</v>
      </c>
      <c r="J164" s="124">
        <f t="shared" si="45"/>
        <v>976.33782903144049</v>
      </c>
      <c r="K164" s="123">
        <f t="shared" si="35"/>
        <v>6498.504590033268</v>
      </c>
      <c r="L164" s="123">
        <f t="shared" si="36"/>
        <v>25744.81584082378</v>
      </c>
      <c r="M164" s="123">
        <f t="shared" si="37"/>
        <v>92350.81584082378</v>
      </c>
      <c r="N164" s="70">
        <f t="shared" si="38"/>
        <v>13874.82209146992</v>
      </c>
      <c r="O164" s="23">
        <f t="shared" si="46"/>
        <v>0.93583132171566097</v>
      </c>
      <c r="P164" s="286">
        <v>11068.499998228994</v>
      </c>
      <c r="Q164" s="320">
        <v>6656</v>
      </c>
      <c r="R164" s="125">
        <f t="shared" si="39"/>
        <v>3.3434359454127996E-2</v>
      </c>
      <c r="S164" s="23">
        <f t="shared" si="40"/>
        <v>3.2405902052064298E-2</v>
      </c>
      <c r="T164" s="23"/>
      <c r="U164" s="268">
        <v>63599</v>
      </c>
      <c r="V164" s="125">
        <f t="shared" si="41"/>
        <v>4.7280617619773896E-2</v>
      </c>
      <c r="W164" s="262">
        <v>88269.382532238509</v>
      </c>
      <c r="X164" s="266">
        <v>9683.1607795371492</v>
      </c>
      <c r="Y164" s="266">
        <v>13439.309155334731</v>
      </c>
      <c r="Z164" s="141"/>
      <c r="AA164" s="124"/>
      <c r="AB164" s="124"/>
      <c r="AC164" s="124"/>
      <c r="AD164" s="124"/>
    </row>
    <row r="165" spans="1:30">
      <c r="A165" s="82">
        <v>1018</v>
      </c>
      <c r="B165" s="83" t="s">
        <v>219</v>
      </c>
      <c r="C165" s="268">
        <v>143363</v>
      </c>
      <c r="D165" s="124">
        <f t="shared" si="32"/>
        <v>12640.010580144595</v>
      </c>
      <c r="E165" s="125">
        <f t="shared" si="42"/>
        <v>0.85254554831293572</v>
      </c>
      <c r="F165" s="124">
        <f t="shared" si="43"/>
        <v>1311.7134912747981</v>
      </c>
      <c r="G165" s="124">
        <f t="shared" si="33"/>
        <v>14877.45441803876</v>
      </c>
      <c r="H165" s="124">
        <f t="shared" si="44"/>
        <v>246.2492126142084</v>
      </c>
      <c r="I165" s="123">
        <f t="shared" si="34"/>
        <v>2792.9585694703514</v>
      </c>
      <c r="J165" s="124">
        <f t="shared" si="45"/>
        <v>54.752996173140161</v>
      </c>
      <c r="K165" s="123">
        <f t="shared" si="35"/>
        <v>621.00848259575571</v>
      </c>
      <c r="L165" s="123">
        <f t="shared" si="36"/>
        <v>15498.462900634517</v>
      </c>
      <c r="M165" s="123">
        <f t="shared" si="37"/>
        <v>158861.46290063451</v>
      </c>
      <c r="N165" s="70">
        <f t="shared" si="38"/>
        <v>14006.477067592532</v>
      </c>
      <c r="O165" s="23">
        <f t="shared" si="46"/>
        <v>0.94471120857136448</v>
      </c>
      <c r="P165" s="286">
        <v>5535.9572836408206</v>
      </c>
      <c r="Q165" s="320">
        <v>11342</v>
      </c>
      <c r="R165" s="125">
        <f t="shared" si="39"/>
        <v>5.2396871274569018E-2</v>
      </c>
      <c r="S165" s="23">
        <f t="shared" si="40"/>
        <v>3.3254795224748807E-2</v>
      </c>
      <c r="T165" s="23"/>
      <c r="U165" s="268">
        <v>135973</v>
      </c>
      <c r="V165" s="125">
        <f t="shared" si="41"/>
        <v>5.4349025174115446E-2</v>
      </c>
      <c r="W165" s="262">
        <v>153463.91578828747</v>
      </c>
      <c r="X165" s="266">
        <v>12010.688101757794</v>
      </c>
      <c r="Y165" s="266">
        <v>13555.685521445761</v>
      </c>
      <c r="Z165" s="141"/>
      <c r="AA165" s="124"/>
      <c r="AB165" s="124"/>
      <c r="AC165" s="124"/>
      <c r="AD165" s="124"/>
    </row>
    <row r="166" spans="1:30">
      <c r="A166" s="82">
        <v>1021</v>
      </c>
      <c r="B166" s="83" t="s">
        <v>220</v>
      </c>
      <c r="C166" s="268">
        <v>27322</v>
      </c>
      <c r="D166" s="124">
        <f t="shared" si="32"/>
        <v>11837.954939341422</v>
      </c>
      <c r="E166" s="125">
        <f t="shared" si="42"/>
        <v>0.79844836526625806</v>
      </c>
      <c r="F166" s="124">
        <f t="shared" si="43"/>
        <v>1792.9468757567022</v>
      </c>
      <c r="G166" s="124">
        <f t="shared" si="33"/>
        <v>4138.1213892464684</v>
      </c>
      <c r="H166" s="124">
        <f t="shared" si="44"/>
        <v>526.96868689531914</v>
      </c>
      <c r="I166" s="123">
        <f t="shared" si="34"/>
        <v>1216.2437293543965</v>
      </c>
      <c r="J166" s="124">
        <f t="shared" si="45"/>
        <v>335.47247045425092</v>
      </c>
      <c r="K166" s="123">
        <f t="shared" si="35"/>
        <v>774.27046180841114</v>
      </c>
      <c r="L166" s="123">
        <f t="shared" si="36"/>
        <v>4912.3918510548792</v>
      </c>
      <c r="M166" s="123">
        <f t="shared" si="37"/>
        <v>32234.391851054879</v>
      </c>
      <c r="N166" s="70">
        <f t="shared" si="38"/>
        <v>13966.374285552374</v>
      </c>
      <c r="O166" s="23">
        <f t="shared" si="46"/>
        <v>0.94200634941903072</v>
      </c>
      <c r="P166" s="286">
        <v>3593.3409549147414</v>
      </c>
      <c r="Q166" s="320">
        <v>2308</v>
      </c>
      <c r="R166" s="125">
        <f t="shared" si="39"/>
        <v>3.8874917522684217E-2</v>
      </c>
      <c r="S166" s="23">
        <f t="shared" si="40"/>
        <v>3.2641599022724142E-2</v>
      </c>
      <c r="T166" s="23"/>
      <c r="U166" s="268">
        <v>26311</v>
      </c>
      <c r="V166" s="125">
        <f t="shared" si="41"/>
        <v>3.8424993348789481E-2</v>
      </c>
      <c r="W166" s="262">
        <v>31228.99392767033</v>
      </c>
      <c r="X166" s="266">
        <v>11394.976180164573</v>
      </c>
      <c r="Y166" s="266">
        <v>13524.899925366102</v>
      </c>
      <c r="Z166" s="141"/>
      <c r="AA166" s="124"/>
      <c r="AB166" s="124"/>
      <c r="AC166" s="124"/>
      <c r="AD166" s="124"/>
    </row>
    <row r="167" spans="1:30">
      <c r="A167" s="82">
        <v>1026</v>
      </c>
      <c r="B167" s="83" t="s">
        <v>221</v>
      </c>
      <c r="C167" s="268">
        <v>25715</v>
      </c>
      <c r="D167" s="124">
        <f t="shared" si="32"/>
        <v>27269.353128313891</v>
      </c>
      <c r="E167" s="125">
        <f t="shared" si="42"/>
        <v>1.839267892025094</v>
      </c>
      <c r="F167" s="124">
        <f t="shared" si="43"/>
        <v>-7465.8920376267788</v>
      </c>
      <c r="G167" s="124">
        <f t="shared" si="33"/>
        <v>-7040.3361914820525</v>
      </c>
      <c r="H167" s="124">
        <f t="shared" si="44"/>
        <v>0</v>
      </c>
      <c r="I167" s="123">
        <f t="shared" si="34"/>
        <v>0</v>
      </c>
      <c r="J167" s="124">
        <f t="shared" si="45"/>
        <v>-191.49621644106824</v>
      </c>
      <c r="K167" s="123">
        <f t="shared" si="35"/>
        <v>-180.58093210392735</v>
      </c>
      <c r="L167" s="123">
        <f t="shared" si="36"/>
        <v>-7220.9171235859794</v>
      </c>
      <c r="M167" s="123">
        <f t="shared" si="37"/>
        <v>18494.082876414021</v>
      </c>
      <c r="N167" s="70">
        <f t="shared" si="38"/>
        <v>19611.964874246045</v>
      </c>
      <c r="O167" s="23">
        <f t="shared" si="46"/>
        <v>1.3227910879657554</v>
      </c>
      <c r="P167" s="286">
        <v>95.321249721424465</v>
      </c>
      <c r="Q167" s="320">
        <v>943</v>
      </c>
      <c r="R167" s="125">
        <f t="shared" si="39"/>
        <v>6.6952725957496143E-2</v>
      </c>
      <c r="S167" s="23">
        <f t="shared" si="40"/>
        <v>5.1404364029291695E-2</v>
      </c>
      <c r="T167" s="23"/>
      <c r="U167" s="268">
        <v>23948</v>
      </c>
      <c r="V167" s="125">
        <f t="shared" si="41"/>
        <v>7.3784867212293298E-2</v>
      </c>
      <c r="W167" s="262">
        <v>17477.967293900812</v>
      </c>
      <c r="X167" s="266">
        <v>25558.164354322304</v>
      </c>
      <c r="Y167" s="266">
        <v>18653.113440662553</v>
      </c>
      <c r="Z167" s="141"/>
      <c r="AA167" s="124"/>
      <c r="AB167" s="124"/>
      <c r="AC167" s="124"/>
      <c r="AD167" s="124"/>
    </row>
    <row r="168" spans="1:30">
      <c r="A168" s="82">
        <v>1027</v>
      </c>
      <c r="B168" s="83" t="s">
        <v>222</v>
      </c>
      <c r="C168" s="268">
        <v>19340</v>
      </c>
      <c r="D168" s="124">
        <f t="shared" si="32"/>
        <v>10828.667413213885</v>
      </c>
      <c r="E168" s="125">
        <f t="shared" si="42"/>
        <v>0.73037377134784343</v>
      </c>
      <c r="F168" s="124">
        <f t="shared" si="43"/>
        <v>2398.519391433224</v>
      </c>
      <c r="G168" s="124">
        <f t="shared" si="33"/>
        <v>4283.7556330997377</v>
      </c>
      <c r="H168" s="124">
        <f t="shared" si="44"/>
        <v>880.21932103995687</v>
      </c>
      <c r="I168" s="123">
        <f t="shared" si="34"/>
        <v>1572.0717073773631</v>
      </c>
      <c r="J168" s="124">
        <f t="shared" si="45"/>
        <v>688.72310459888865</v>
      </c>
      <c r="K168" s="123">
        <f t="shared" si="35"/>
        <v>1230.0594648136153</v>
      </c>
      <c r="L168" s="123">
        <f t="shared" si="36"/>
        <v>5513.8150979133534</v>
      </c>
      <c r="M168" s="123">
        <f t="shared" si="37"/>
        <v>24853.815097913353</v>
      </c>
      <c r="N168" s="70">
        <f t="shared" si="38"/>
        <v>13915.909909246</v>
      </c>
      <c r="O168" s="23">
        <f t="shared" si="46"/>
        <v>0.9386026197231101</v>
      </c>
      <c r="P168" s="286">
        <v>2453.5202970007517</v>
      </c>
      <c r="Q168" s="320">
        <v>1786</v>
      </c>
      <c r="R168" s="125">
        <f t="shared" si="39"/>
        <v>-5.1739545949142894E-3</v>
      </c>
      <c r="S168" s="23">
        <f t="shared" si="40"/>
        <v>3.0853925990090205E-2</v>
      </c>
      <c r="T168" s="23"/>
      <c r="U168" s="268">
        <v>19212</v>
      </c>
      <c r="V168" s="125">
        <f t="shared" si="41"/>
        <v>6.6625026025400793E-3</v>
      </c>
      <c r="W168" s="262">
        <v>23826.441720371644</v>
      </c>
      <c r="X168" s="266">
        <v>10884.985835694051</v>
      </c>
      <c r="Y168" s="266">
        <v>13499.400408142576</v>
      </c>
      <c r="Z168" s="141"/>
      <c r="AA168" s="124"/>
      <c r="AB168" s="124"/>
      <c r="AC168" s="124"/>
      <c r="AD168" s="124"/>
    </row>
    <row r="169" spans="1:30">
      <c r="A169" s="82">
        <v>1029</v>
      </c>
      <c r="B169" s="83" t="s">
        <v>223</v>
      </c>
      <c r="C169" s="268">
        <v>52060</v>
      </c>
      <c r="D169" s="124">
        <f t="shared" si="32"/>
        <v>10542.729850141757</v>
      </c>
      <c r="E169" s="125">
        <f t="shared" si="42"/>
        <v>0.71108780675573124</v>
      </c>
      <c r="F169" s="124">
        <f t="shared" si="43"/>
        <v>2570.0819292765009</v>
      </c>
      <c r="G169" s="124">
        <f t="shared" si="33"/>
        <v>12691.064566767362</v>
      </c>
      <c r="H169" s="124">
        <f t="shared" si="44"/>
        <v>980.2974681152017</v>
      </c>
      <c r="I169" s="123">
        <f t="shared" si="34"/>
        <v>4840.7088975528659</v>
      </c>
      <c r="J169" s="124">
        <f t="shared" si="45"/>
        <v>788.80125167413348</v>
      </c>
      <c r="K169" s="123">
        <f t="shared" si="35"/>
        <v>3895.1005807668712</v>
      </c>
      <c r="L169" s="123">
        <f t="shared" si="36"/>
        <v>16586.165147534233</v>
      </c>
      <c r="M169" s="123">
        <f t="shared" si="37"/>
        <v>68646.165147534237</v>
      </c>
      <c r="N169" s="70">
        <f t="shared" si="38"/>
        <v>13901.613031092393</v>
      </c>
      <c r="O169" s="23">
        <f t="shared" si="46"/>
        <v>0.93763832149350446</v>
      </c>
      <c r="P169" s="286">
        <v>7772.8086375082348</v>
      </c>
      <c r="Q169" s="320">
        <v>4938</v>
      </c>
      <c r="R169" s="125">
        <f t="shared" si="39"/>
        <v>-5.5355154029060639E-3</v>
      </c>
      <c r="S169" s="23">
        <f t="shared" si="40"/>
        <v>3.087759423730008E-2</v>
      </c>
      <c r="T169" s="23"/>
      <c r="U169" s="268">
        <v>52477</v>
      </c>
      <c r="V169" s="125">
        <f t="shared" si="41"/>
        <v>-7.9463383958686667E-3</v>
      </c>
      <c r="W169" s="262">
        <v>66751.848025971471</v>
      </c>
      <c r="X169" s="266">
        <v>10601.414141414141</v>
      </c>
      <c r="Y169" s="266">
        <v>13485.221823428581</v>
      </c>
      <c r="Z169" s="141"/>
      <c r="AA169" s="124"/>
      <c r="AB169" s="124"/>
      <c r="AC169" s="124"/>
      <c r="AD169" s="124"/>
    </row>
    <row r="170" spans="1:30">
      <c r="A170" s="82">
        <v>1032</v>
      </c>
      <c r="B170" s="83" t="s">
        <v>224</v>
      </c>
      <c r="C170" s="268">
        <v>92064</v>
      </c>
      <c r="D170" s="124">
        <f t="shared" si="32"/>
        <v>10741.337066853343</v>
      </c>
      <c r="E170" s="125">
        <f t="shared" si="42"/>
        <v>0.72448349953594626</v>
      </c>
      <c r="F170" s="124">
        <f t="shared" si="43"/>
        <v>2450.9175992495498</v>
      </c>
      <c r="G170" s="124">
        <f t="shared" si="33"/>
        <v>21006.814743167892</v>
      </c>
      <c r="H170" s="124">
        <f t="shared" si="44"/>
        <v>910.7849422661468</v>
      </c>
      <c r="I170" s="123">
        <f t="shared" si="34"/>
        <v>7806.3377401631451</v>
      </c>
      <c r="J170" s="124">
        <f t="shared" si="45"/>
        <v>719.28872582507859</v>
      </c>
      <c r="K170" s="123">
        <f t="shared" si="35"/>
        <v>6165.0236690467482</v>
      </c>
      <c r="L170" s="123">
        <f t="shared" si="36"/>
        <v>27171.838412214638</v>
      </c>
      <c r="M170" s="123">
        <f t="shared" si="37"/>
        <v>119235.83841221464</v>
      </c>
      <c r="N170" s="70">
        <f t="shared" si="38"/>
        <v>13911.543391927971</v>
      </c>
      <c r="O170" s="23">
        <f t="shared" si="46"/>
        <v>0.93830810613251514</v>
      </c>
      <c r="P170" s="286">
        <v>12082.840630231478</v>
      </c>
      <c r="Q170" s="320">
        <v>8571</v>
      </c>
      <c r="R170" s="125">
        <f t="shared" si="39"/>
        <v>3.5489731493927222E-2</v>
      </c>
      <c r="S170" s="23">
        <f t="shared" si="40"/>
        <v>3.2487654892649036E-2</v>
      </c>
      <c r="T170" s="23"/>
      <c r="U170" s="268">
        <v>89085</v>
      </c>
      <c r="V170" s="125">
        <f t="shared" si="41"/>
        <v>3.3439973059437612E-2</v>
      </c>
      <c r="W170" s="262">
        <v>115713.0877872814</v>
      </c>
      <c r="X170" s="266">
        <v>10373.195156031672</v>
      </c>
      <c r="Y170" s="266">
        <v>13473.810874159457</v>
      </c>
      <c r="Z170" s="141"/>
      <c r="AA170" s="124"/>
      <c r="AB170" s="124"/>
      <c r="AC170" s="124"/>
      <c r="AD170" s="124"/>
    </row>
    <row r="171" spans="1:30">
      <c r="A171" s="82">
        <v>1034</v>
      </c>
      <c r="B171" s="83" t="s">
        <v>225</v>
      </c>
      <c r="C171" s="268">
        <v>19068</v>
      </c>
      <c r="D171" s="124">
        <f t="shared" si="32"/>
        <v>11223.07239552678</v>
      </c>
      <c r="E171" s="125">
        <f t="shared" si="42"/>
        <v>0.75697566457975995</v>
      </c>
      <c r="F171" s="124">
        <f t="shared" si="43"/>
        <v>2161.8764020454869</v>
      </c>
      <c r="G171" s="124">
        <f t="shared" si="33"/>
        <v>3673.0280070752824</v>
      </c>
      <c r="H171" s="124">
        <f t="shared" si="44"/>
        <v>742.1775772304436</v>
      </c>
      <c r="I171" s="123">
        <f t="shared" si="34"/>
        <v>1260.9597037145236</v>
      </c>
      <c r="J171" s="124">
        <f t="shared" si="45"/>
        <v>550.68136078937539</v>
      </c>
      <c r="K171" s="123">
        <f t="shared" si="35"/>
        <v>935.60763198114876</v>
      </c>
      <c r="L171" s="123">
        <f t="shared" si="36"/>
        <v>4608.6356390564315</v>
      </c>
      <c r="M171" s="123">
        <f t="shared" si="37"/>
        <v>23676.635639056432</v>
      </c>
      <c r="N171" s="70">
        <f t="shared" si="38"/>
        <v>13935.630158361644</v>
      </c>
      <c r="O171" s="23">
        <f t="shared" si="46"/>
        <v>0.93993271438470594</v>
      </c>
      <c r="P171" s="286">
        <v>1852.6751873484181</v>
      </c>
      <c r="Q171" s="320">
        <v>1699</v>
      </c>
      <c r="R171" s="125">
        <f t="shared" si="39"/>
        <v>4.94846006915323E-2</v>
      </c>
      <c r="S171" s="23">
        <f t="shared" si="40"/>
        <v>3.3045935317054437E-2</v>
      </c>
      <c r="T171" s="23"/>
      <c r="U171" s="268">
        <v>18201</v>
      </c>
      <c r="V171" s="125">
        <f t="shared" si="41"/>
        <v>4.7634745343662438E-2</v>
      </c>
      <c r="W171" s="262">
        <v>22959.717200041097</v>
      </c>
      <c r="X171" s="266">
        <v>10693.889541715629</v>
      </c>
      <c r="Y171" s="266">
        <v>13489.845593443653</v>
      </c>
      <c r="Z171" s="141"/>
      <c r="AA171" s="124"/>
      <c r="AB171" s="124"/>
      <c r="AC171" s="124"/>
      <c r="AD171" s="124"/>
    </row>
    <row r="172" spans="1:30">
      <c r="A172" s="82">
        <v>1037</v>
      </c>
      <c r="B172" s="83" t="s">
        <v>226</v>
      </c>
      <c r="C172" s="268">
        <v>93447</v>
      </c>
      <c r="D172" s="124">
        <f t="shared" si="32"/>
        <v>15512.450199203187</v>
      </c>
      <c r="E172" s="125">
        <f t="shared" si="42"/>
        <v>1.0462863363050683</v>
      </c>
      <c r="F172" s="124">
        <f t="shared" si="43"/>
        <v>-411.75028016035719</v>
      </c>
      <c r="G172" s="124">
        <f t="shared" si="33"/>
        <v>-2480.3836876859918</v>
      </c>
      <c r="H172" s="124">
        <f t="shared" si="44"/>
        <v>0</v>
      </c>
      <c r="I172" s="123">
        <f t="shared" si="34"/>
        <v>0</v>
      </c>
      <c r="J172" s="124">
        <f t="shared" si="45"/>
        <v>-191.49621644106824</v>
      </c>
      <c r="K172" s="123">
        <f t="shared" si="35"/>
        <v>-1153.5732078409951</v>
      </c>
      <c r="L172" s="123">
        <f t="shared" si="36"/>
        <v>-3633.956895526987</v>
      </c>
      <c r="M172" s="123">
        <f t="shared" si="37"/>
        <v>89813.043104473007</v>
      </c>
      <c r="N172" s="70">
        <f t="shared" si="38"/>
        <v>14909.203702601761</v>
      </c>
      <c r="O172" s="23">
        <f t="shared" si="46"/>
        <v>1.005598465677745</v>
      </c>
      <c r="P172" s="286">
        <v>5342.2131583476739</v>
      </c>
      <c r="Q172" s="320">
        <v>6024</v>
      </c>
      <c r="R172" s="125">
        <f t="shared" si="39"/>
        <v>0.1133043901579516</v>
      </c>
      <c r="S172" s="23">
        <f t="shared" si="40"/>
        <v>6.4690030127779491E-2</v>
      </c>
      <c r="T172" s="23"/>
      <c r="U172" s="268">
        <v>83435</v>
      </c>
      <c r="V172" s="125">
        <f t="shared" si="41"/>
        <v>0.11999760292443219</v>
      </c>
      <c r="W172" s="262">
        <v>83851.928021214568</v>
      </c>
      <c r="X172" s="266">
        <v>13933.700734802938</v>
      </c>
      <c r="Y172" s="266">
        <v>14003.327992854805</v>
      </c>
      <c r="Z172" s="141"/>
      <c r="AA172" s="124"/>
      <c r="AB172" s="124"/>
      <c r="AC172" s="124"/>
      <c r="AD172" s="124"/>
    </row>
    <row r="173" spans="1:30">
      <c r="A173" s="82">
        <v>1046</v>
      </c>
      <c r="B173" s="83" t="s">
        <v>227</v>
      </c>
      <c r="C173" s="268">
        <v>65276</v>
      </c>
      <c r="D173" s="124">
        <f t="shared" si="32"/>
        <v>35437.567861020631</v>
      </c>
      <c r="E173" s="125">
        <f t="shared" si="42"/>
        <v>2.3901990058781335</v>
      </c>
      <c r="F173" s="124">
        <f t="shared" si="43"/>
        <v>-12366.820877250822</v>
      </c>
      <c r="G173" s="124">
        <f t="shared" si="33"/>
        <v>-22779.684055896014</v>
      </c>
      <c r="H173" s="124">
        <f t="shared" si="44"/>
        <v>0</v>
      </c>
      <c r="I173" s="123">
        <f t="shared" si="34"/>
        <v>0</v>
      </c>
      <c r="J173" s="124">
        <f t="shared" si="45"/>
        <v>-191.49621644106824</v>
      </c>
      <c r="K173" s="123">
        <f t="shared" si="35"/>
        <v>-352.73603068444766</v>
      </c>
      <c r="L173" s="123">
        <f t="shared" si="36"/>
        <v>-23132.420086580463</v>
      </c>
      <c r="M173" s="123">
        <f t="shared" si="37"/>
        <v>42143.57991341954</v>
      </c>
      <c r="N173" s="70">
        <f t="shared" si="38"/>
        <v>22879.25076732874</v>
      </c>
      <c r="O173" s="23">
        <f t="shared" si="46"/>
        <v>1.5431635335069713</v>
      </c>
      <c r="P173" s="286">
        <v>-661.01151432994448</v>
      </c>
      <c r="Q173" s="320">
        <v>1842</v>
      </c>
      <c r="R173" s="125">
        <f t="shared" si="39"/>
        <v>-2.0881934164513945E-2</v>
      </c>
      <c r="S173" s="23">
        <f t="shared" si="40"/>
        <v>-1.2196598467081453E-3</v>
      </c>
      <c r="T173" s="23"/>
      <c r="U173" s="268">
        <v>66451</v>
      </c>
      <c r="V173" s="125">
        <f t="shared" si="41"/>
        <v>-1.7682201923221622E-2</v>
      </c>
      <c r="W173" s="262">
        <v>42057.600375242146</v>
      </c>
      <c r="X173" s="266">
        <v>36193.355119825705</v>
      </c>
      <c r="Y173" s="266">
        <v>22907.189746863914</v>
      </c>
      <c r="Z173" s="141"/>
      <c r="AA173" s="124"/>
      <c r="AB173" s="124"/>
      <c r="AC173" s="124"/>
      <c r="AD173" s="124"/>
    </row>
    <row r="174" spans="1:30" ht="22.5" customHeight="1">
      <c r="A174" s="82">
        <v>1101</v>
      </c>
      <c r="B174" s="83" t="s">
        <v>228</v>
      </c>
      <c r="C174" s="268">
        <v>206891</v>
      </c>
      <c r="D174" s="124">
        <f t="shared" si="32"/>
        <v>13887.166062558732</v>
      </c>
      <c r="E174" s="125">
        <f t="shared" si="42"/>
        <v>0.9366638999428345</v>
      </c>
      <c r="F174" s="124">
        <f t="shared" si="43"/>
        <v>563.42020182631597</v>
      </c>
      <c r="G174" s="124">
        <f t="shared" si="33"/>
        <v>8393.8341668084558</v>
      </c>
      <c r="H174" s="124">
        <f t="shared" si="44"/>
        <v>0</v>
      </c>
      <c r="I174" s="123">
        <f t="shared" si="34"/>
        <v>0</v>
      </c>
      <c r="J174" s="124">
        <f t="shared" si="45"/>
        <v>-191.49621644106824</v>
      </c>
      <c r="K174" s="123">
        <f t="shared" si="35"/>
        <v>-2852.9106325390349</v>
      </c>
      <c r="L174" s="123">
        <f t="shared" si="36"/>
        <v>5540.923534269421</v>
      </c>
      <c r="M174" s="123">
        <f t="shared" si="37"/>
        <v>212431.92353426942</v>
      </c>
      <c r="N174" s="70">
        <f t="shared" si="38"/>
        <v>14259.090047943981</v>
      </c>
      <c r="O174" s="23">
        <f t="shared" si="46"/>
        <v>0.96174949113285157</v>
      </c>
      <c r="P174" s="286">
        <v>3412.270390614834</v>
      </c>
      <c r="Q174" s="320">
        <v>14898</v>
      </c>
      <c r="R174" s="125">
        <f t="shared" si="39"/>
        <v>1.8523432702555589E-2</v>
      </c>
      <c r="S174" s="23">
        <f t="shared" si="40"/>
        <v>2.7038907004431661E-2</v>
      </c>
      <c r="T174" s="23"/>
      <c r="U174" s="268">
        <v>203142</v>
      </c>
      <c r="V174" s="125">
        <f t="shared" si="41"/>
        <v>1.84550708371484E-2</v>
      </c>
      <c r="W174" s="262">
        <v>206853.10086641213</v>
      </c>
      <c r="X174" s="266">
        <v>13634.606349419424</v>
      </c>
      <c r="Y174" s="266">
        <v>13883.690238701398</v>
      </c>
      <c r="Z174" s="141"/>
      <c r="AA174" s="124"/>
      <c r="AB174" s="124"/>
      <c r="AC174" s="124"/>
      <c r="AD174" s="124"/>
    </row>
    <row r="175" spans="1:30">
      <c r="A175" s="82">
        <v>1102</v>
      </c>
      <c r="B175" s="83" t="s">
        <v>229</v>
      </c>
      <c r="C175" s="268">
        <v>1154749</v>
      </c>
      <c r="D175" s="124">
        <f t="shared" si="32"/>
        <v>15128.773189393145</v>
      </c>
      <c r="E175" s="125">
        <f t="shared" si="42"/>
        <v>1.0204080251573391</v>
      </c>
      <c r="F175" s="124">
        <f t="shared" si="43"/>
        <v>-181.54407427433179</v>
      </c>
      <c r="G175" s="124">
        <f t="shared" si="33"/>
        <v>-13856.896101211198</v>
      </c>
      <c r="H175" s="124">
        <f t="shared" si="44"/>
        <v>0</v>
      </c>
      <c r="I175" s="123">
        <f t="shared" si="34"/>
        <v>0</v>
      </c>
      <c r="J175" s="124">
        <f t="shared" si="45"/>
        <v>-191.49621644106824</v>
      </c>
      <c r="K175" s="123">
        <f t="shared" si="35"/>
        <v>-14616.523208513856</v>
      </c>
      <c r="L175" s="123">
        <f t="shared" si="36"/>
        <v>-28473.419309725054</v>
      </c>
      <c r="M175" s="123">
        <f t="shared" si="37"/>
        <v>1126275.5806902749</v>
      </c>
      <c r="N175" s="70">
        <f t="shared" si="38"/>
        <v>14755.732898677745</v>
      </c>
      <c r="O175" s="23">
        <f t="shared" si="46"/>
        <v>0.99524714121865343</v>
      </c>
      <c r="P175" s="286">
        <v>-6336.2462897806363</v>
      </c>
      <c r="Q175" s="320">
        <v>76328</v>
      </c>
      <c r="R175" s="125">
        <f t="shared" si="39"/>
        <v>2.2387889964082554E-2</v>
      </c>
      <c r="S175" s="23">
        <f t="shared" si="40"/>
        <v>2.8356971956249689E-2</v>
      </c>
      <c r="T175" s="23"/>
      <c r="U175" s="268">
        <v>1117166</v>
      </c>
      <c r="V175" s="125">
        <f t="shared" si="41"/>
        <v>3.3641374692749332E-2</v>
      </c>
      <c r="W175" s="262">
        <v>1083294.6117263921</v>
      </c>
      <c r="X175" s="266">
        <v>14797.488641932792</v>
      </c>
      <c r="Y175" s="266">
        <v>14348.843155706743</v>
      </c>
      <c r="Z175" s="141"/>
      <c r="AA175" s="124"/>
      <c r="AB175" s="124"/>
      <c r="AC175" s="124"/>
      <c r="AD175" s="124"/>
    </row>
    <row r="176" spans="1:30">
      <c r="A176" s="82">
        <v>1103</v>
      </c>
      <c r="B176" s="83" t="s">
        <v>230</v>
      </c>
      <c r="C176" s="268">
        <v>2514461</v>
      </c>
      <c r="D176" s="124">
        <f t="shared" si="32"/>
        <v>18885.841970857742</v>
      </c>
      <c r="E176" s="125">
        <f t="shared" si="42"/>
        <v>1.2738154288959607</v>
      </c>
      <c r="F176" s="124">
        <f t="shared" si="43"/>
        <v>-2435.7853431530898</v>
      </c>
      <c r="G176" s="124">
        <f t="shared" si="33"/>
        <v>-324300.4605874024</v>
      </c>
      <c r="H176" s="124">
        <f t="shared" si="44"/>
        <v>0</v>
      </c>
      <c r="I176" s="123">
        <f t="shared" si="34"/>
        <v>0</v>
      </c>
      <c r="J176" s="124">
        <f t="shared" si="45"/>
        <v>-191.49621644106824</v>
      </c>
      <c r="K176" s="123">
        <f t="shared" si="35"/>
        <v>-25495.806256963828</v>
      </c>
      <c r="L176" s="123">
        <f t="shared" si="36"/>
        <v>-349796.26684436621</v>
      </c>
      <c r="M176" s="123">
        <f t="shared" si="37"/>
        <v>2164664.7331556338</v>
      </c>
      <c r="N176" s="70">
        <f t="shared" si="38"/>
        <v>16258.560411263587</v>
      </c>
      <c r="O176" s="23">
        <f t="shared" si="46"/>
        <v>1.0966101027141022</v>
      </c>
      <c r="P176" s="286">
        <v>-136324.9410520567</v>
      </c>
      <c r="Q176" s="320">
        <v>133140</v>
      </c>
      <c r="R176" s="125">
        <f t="shared" si="39"/>
        <v>2.1730342860836978E-2</v>
      </c>
      <c r="S176" s="23">
        <f t="shared" si="40"/>
        <v>2.7493438404043016E-2</v>
      </c>
      <c r="T176" s="23"/>
      <c r="U176" s="268">
        <v>2453386</v>
      </c>
      <c r="V176" s="125">
        <f t="shared" si="41"/>
        <v>2.4894166674139333E-2</v>
      </c>
      <c r="W176" s="262">
        <v>2100239.6552317617</v>
      </c>
      <c r="X176" s="266">
        <v>18484.174521016506</v>
      </c>
      <c r="Y176" s="266">
        <v>15823.517507340232</v>
      </c>
      <c r="Z176" s="141"/>
      <c r="AA176" s="124"/>
      <c r="AB176" s="124"/>
      <c r="AC176" s="124"/>
      <c r="AD176" s="124"/>
    </row>
    <row r="177" spans="1:30">
      <c r="A177" s="82">
        <v>1106</v>
      </c>
      <c r="B177" s="83" t="s">
        <v>231</v>
      </c>
      <c r="C177" s="268">
        <v>520033</v>
      </c>
      <c r="D177" s="124">
        <f t="shared" si="32"/>
        <v>13991.793795571341</v>
      </c>
      <c r="E177" s="125">
        <f t="shared" si="42"/>
        <v>0.94372084878353335</v>
      </c>
      <c r="F177" s="124">
        <f t="shared" si="43"/>
        <v>500.64356201875086</v>
      </c>
      <c r="G177" s="124">
        <f t="shared" si="33"/>
        <v>18607.419269550912</v>
      </c>
      <c r="H177" s="124">
        <f t="shared" si="44"/>
        <v>0</v>
      </c>
      <c r="I177" s="123">
        <f t="shared" si="34"/>
        <v>0</v>
      </c>
      <c r="J177" s="124">
        <f t="shared" si="45"/>
        <v>-191.49621644106824</v>
      </c>
      <c r="K177" s="123">
        <f t="shared" si="35"/>
        <v>-7117.3398764651838</v>
      </c>
      <c r="L177" s="123">
        <f t="shared" si="36"/>
        <v>11490.079393085729</v>
      </c>
      <c r="M177" s="123">
        <f t="shared" si="37"/>
        <v>531523.07939308567</v>
      </c>
      <c r="N177" s="70">
        <f t="shared" si="38"/>
        <v>14300.94114114902</v>
      </c>
      <c r="O177" s="23">
        <f t="shared" si="46"/>
        <v>0.96457227066913098</v>
      </c>
      <c r="P177" s="286">
        <v>3395.5347703034477</v>
      </c>
      <c r="Q177" s="320">
        <v>37167</v>
      </c>
      <c r="R177" s="125">
        <f t="shared" si="39"/>
        <v>5.8659843051688053E-2</v>
      </c>
      <c r="S177" s="23">
        <f t="shared" si="40"/>
        <v>4.261213690202121E-2</v>
      </c>
      <c r="T177" s="23"/>
      <c r="U177" s="268">
        <v>491205</v>
      </c>
      <c r="V177" s="125">
        <f t="shared" si="41"/>
        <v>5.8688327683960873E-2</v>
      </c>
      <c r="W177" s="262">
        <v>509785.71957856719</v>
      </c>
      <c r="X177" s="266">
        <v>13216.515094441156</v>
      </c>
      <c r="Y177" s="266">
        <v>13716.453736710089</v>
      </c>
      <c r="Z177" s="141"/>
      <c r="AA177" s="124"/>
      <c r="AB177" s="124"/>
      <c r="AC177" s="124"/>
      <c r="AD177" s="124"/>
    </row>
    <row r="178" spans="1:30">
      <c r="A178" s="82">
        <v>1111</v>
      </c>
      <c r="B178" s="83" t="s">
        <v>232</v>
      </c>
      <c r="C178" s="268">
        <v>39244</v>
      </c>
      <c r="D178" s="124">
        <f t="shared" si="32"/>
        <v>11781.447012909037</v>
      </c>
      <c r="E178" s="125">
        <f t="shared" si="42"/>
        <v>0.79463700919033819</v>
      </c>
      <c r="F178" s="124">
        <f t="shared" si="43"/>
        <v>1826.8516316161331</v>
      </c>
      <c r="G178" s="124">
        <f t="shared" si="33"/>
        <v>6085.2427849133401</v>
      </c>
      <c r="H178" s="124">
        <f t="shared" si="44"/>
        <v>546.74646114665381</v>
      </c>
      <c r="I178" s="123">
        <f t="shared" si="34"/>
        <v>1821.2124620795039</v>
      </c>
      <c r="J178" s="124">
        <f t="shared" si="45"/>
        <v>355.2502447055856</v>
      </c>
      <c r="K178" s="123">
        <f t="shared" si="35"/>
        <v>1183.3385651143055</v>
      </c>
      <c r="L178" s="123">
        <f t="shared" si="36"/>
        <v>7268.5813500276454</v>
      </c>
      <c r="M178" s="123">
        <f t="shared" si="37"/>
        <v>46512.581350027642</v>
      </c>
      <c r="N178" s="70">
        <f t="shared" si="38"/>
        <v>13963.548889230755</v>
      </c>
      <c r="O178" s="23">
        <f t="shared" si="46"/>
        <v>0.94181578161523472</v>
      </c>
      <c r="P178" s="286">
        <v>3108.6696580680264</v>
      </c>
      <c r="Q178" s="320">
        <v>3331</v>
      </c>
      <c r="R178" s="125">
        <f t="shared" si="39"/>
        <v>5.8257587293418659E-3</v>
      </c>
      <c r="S178" s="23">
        <f t="shared" si="40"/>
        <v>3.1219497962476951E-2</v>
      </c>
      <c r="T178" s="23"/>
      <c r="U178" s="268">
        <v>38841</v>
      </c>
      <c r="V178" s="125">
        <f t="shared" si="41"/>
        <v>1.0375633995005278E-2</v>
      </c>
      <c r="W178" s="262">
        <v>44901.331101842705</v>
      </c>
      <c r="X178" s="266">
        <v>11713.208685162846</v>
      </c>
      <c r="Y178" s="266">
        <v>13540.811550616014</v>
      </c>
      <c r="Z178" s="141"/>
      <c r="AA178" s="124"/>
      <c r="AB178" s="124"/>
      <c r="AC178" s="124"/>
      <c r="AD178" s="124"/>
    </row>
    <row r="179" spans="1:30">
      <c r="A179" s="82">
        <v>1112</v>
      </c>
      <c r="B179" s="83" t="s">
        <v>233</v>
      </c>
      <c r="C179" s="268">
        <v>37845</v>
      </c>
      <c r="D179" s="124">
        <f t="shared" si="32"/>
        <v>11691.380908248379</v>
      </c>
      <c r="E179" s="125">
        <f t="shared" si="42"/>
        <v>0.78856221549491612</v>
      </c>
      <c r="F179" s="124">
        <f t="shared" si="43"/>
        <v>1880.8912944125279</v>
      </c>
      <c r="G179" s="124">
        <f t="shared" si="33"/>
        <v>6088.4451200133526</v>
      </c>
      <c r="H179" s="124">
        <f t="shared" si="44"/>
        <v>578.2695977778842</v>
      </c>
      <c r="I179" s="123">
        <f t="shared" si="34"/>
        <v>1871.8586880070111</v>
      </c>
      <c r="J179" s="124">
        <f t="shared" si="45"/>
        <v>386.77338133681599</v>
      </c>
      <c r="K179" s="123">
        <f t="shared" si="35"/>
        <v>1251.9854353872734</v>
      </c>
      <c r="L179" s="123">
        <f t="shared" si="36"/>
        <v>7340.430555400626</v>
      </c>
      <c r="M179" s="123">
        <f t="shared" si="37"/>
        <v>45185.430555400628</v>
      </c>
      <c r="N179" s="70">
        <f t="shared" si="38"/>
        <v>13959.045583997722</v>
      </c>
      <c r="O179" s="23">
        <f t="shared" si="46"/>
        <v>0.94151204193046356</v>
      </c>
      <c r="P179" s="286">
        <v>3062.6870108574594</v>
      </c>
      <c r="Q179" s="320">
        <v>3237</v>
      </c>
      <c r="R179" s="125">
        <f t="shared" si="39"/>
        <v>1.2979485829251425E-2</v>
      </c>
      <c r="S179" s="23">
        <f t="shared" si="40"/>
        <v>3.1540670671858617E-2</v>
      </c>
      <c r="T179" s="23"/>
      <c r="U179" s="268">
        <v>37614</v>
      </c>
      <c r="V179" s="125">
        <f t="shared" si="41"/>
        <v>6.1413303557186156E-3</v>
      </c>
      <c r="W179" s="262">
        <v>44101.537488210306</v>
      </c>
      <c r="X179" s="266">
        <v>11541.577170911323</v>
      </c>
      <c r="Y179" s="266">
        <v>13532.229974903439</v>
      </c>
      <c r="Z179" s="141"/>
      <c r="AA179" s="124"/>
      <c r="AB179" s="124"/>
      <c r="AC179" s="124"/>
      <c r="AD179" s="124"/>
    </row>
    <row r="180" spans="1:30">
      <c r="A180" s="82">
        <v>1114</v>
      </c>
      <c r="B180" s="83" t="s">
        <v>234</v>
      </c>
      <c r="C180" s="268">
        <v>35720</v>
      </c>
      <c r="D180" s="124">
        <f t="shared" si="32"/>
        <v>12639.773531493276</v>
      </c>
      <c r="E180" s="125">
        <f t="shared" si="42"/>
        <v>0.85252955981584266</v>
      </c>
      <c r="F180" s="124">
        <f t="shared" si="43"/>
        <v>1311.8557204655895</v>
      </c>
      <c r="G180" s="124">
        <f t="shared" si="33"/>
        <v>3707.3042660357555</v>
      </c>
      <c r="H180" s="124">
        <f t="shared" si="44"/>
        <v>246.33217964217008</v>
      </c>
      <c r="I180" s="123">
        <f t="shared" si="34"/>
        <v>696.13473966877268</v>
      </c>
      <c r="J180" s="124">
        <f t="shared" si="45"/>
        <v>54.835963201101833</v>
      </c>
      <c r="K180" s="123">
        <f t="shared" si="35"/>
        <v>154.9664320063138</v>
      </c>
      <c r="L180" s="123">
        <f t="shared" si="36"/>
        <v>3862.2706980420694</v>
      </c>
      <c r="M180" s="123">
        <f t="shared" si="37"/>
        <v>39582.27069804207</v>
      </c>
      <c r="N180" s="70">
        <f t="shared" si="38"/>
        <v>14006.465215159969</v>
      </c>
      <c r="O180" s="23">
        <f t="shared" si="46"/>
        <v>0.94471040914651006</v>
      </c>
      <c r="P180" s="286">
        <v>912.56873422403123</v>
      </c>
      <c r="Q180" s="320">
        <v>2826</v>
      </c>
      <c r="R180" s="125">
        <f t="shared" si="39"/>
        <v>-1.1566771819137827E-2</v>
      </c>
      <c r="S180" s="23">
        <f t="shared" si="40"/>
        <v>3.0301131872447609E-2</v>
      </c>
      <c r="T180" s="23"/>
      <c r="U180" s="268">
        <v>36138</v>
      </c>
      <c r="V180" s="125">
        <f t="shared" si="41"/>
        <v>-1.1566771819137749E-2</v>
      </c>
      <c r="W180" s="262">
        <v>38418.157054827345</v>
      </c>
      <c r="X180" s="266">
        <v>12787.685774946922</v>
      </c>
      <c r="Y180" s="266">
        <v>13594.535405105218</v>
      </c>
      <c r="Z180" s="141"/>
      <c r="AA180" s="124"/>
      <c r="AB180" s="124"/>
      <c r="AC180" s="124"/>
      <c r="AD180" s="124"/>
    </row>
    <row r="181" spans="1:30">
      <c r="A181" s="82">
        <v>1119</v>
      </c>
      <c r="B181" s="83" t="s">
        <v>235</v>
      </c>
      <c r="C181" s="268">
        <v>232629</v>
      </c>
      <c r="D181" s="124">
        <f t="shared" si="32"/>
        <v>12398.94467540774</v>
      </c>
      <c r="E181" s="125">
        <f t="shared" si="42"/>
        <v>0.83628609483935434</v>
      </c>
      <c r="F181" s="124">
        <f t="shared" si="43"/>
        <v>1456.3530341169112</v>
      </c>
      <c r="G181" s="124">
        <f t="shared" si="33"/>
        <v>27324.095626101487</v>
      </c>
      <c r="H181" s="124">
        <f t="shared" si="44"/>
        <v>330.62227927210779</v>
      </c>
      <c r="I181" s="123">
        <f t="shared" si="34"/>
        <v>6203.1352037032857</v>
      </c>
      <c r="J181" s="124">
        <f t="shared" si="45"/>
        <v>139.12606283103955</v>
      </c>
      <c r="K181" s="123">
        <f t="shared" si="35"/>
        <v>2610.283190835964</v>
      </c>
      <c r="L181" s="123">
        <f t="shared" si="36"/>
        <v>29934.378816937453</v>
      </c>
      <c r="M181" s="123">
        <f t="shared" si="37"/>
        <v>262563.37881693745</v>
      </c>
      <c r="N181" s="70">
        <f t="shared" si="38"/>
        <v>13994.423772355689</v>
      </c>
      <c r="O181" s="23">
        <f t="shared" si="46"/>
        <v>0.9438982358976854</v>
      </c>
      <c r="P181" s="286">
        <v>11755.897095368451</v>
      </c>
      <c r="Q181" s="320">
        <v>18762</v>
      </c>
      <c r="R181" s="125">
        <f t="shared" si="39"/>
        <v>1.3562685168189956E-2</v>
      </c>
      <c r="S181" s="23">
        <f t="shared" si="40"/>
        <v>3.1519663794599674E-2</v>
      </c>
      <c r="T181" s="23"/>
      <c r="U181" s="268">
        <v>229981</v>
      </c>
      <c r="V181" s="125">
        <f t="shared" si="41"/>
        <v>1.1513994634339358E-2</v>
      </c>
      <c r="W181" s="262">
        <v>255055.89098752799</v>
      </c>
      <c r="X181" s="266">
        <v>12233.031914893618</v>
      </c>
      <c r="Y181" s="266">
        <v>13566.802712102553</v>
      </c>
      <c r="Z181" s="141"/>
      <c r="AA181" s="124"/>
      <c r="AB181" s="124"/>
      <c r="AC181" s="124"/>
      <c r="AD181" s="124"/>
    </row>
    <row r="182" spans="1:30">
      <c r="A182" s="82">
        <v>1120</v>
      </c>
      <c r="B182" s="83" t="s">
        <v>236</v>
      </c>
      <c r="C182" s="268">
        <v>264623</v>
      </c>
      <c r="D182" s="124">
        <f t="shared" si="32"/>
        <v>13770.255502940105</v>
      </c>
      <c r="E182" s="125">
        <f t="shared" si="42"/>
        <v>0.92877849695826709</v>
      </c>
      <c r="F182" s="124">
        <f t="shared" si="43"/>
        <v>633.56653759749236</v>
      </c>
      <c r="G182" s="124">
        <f t="shared" si="33"/>
        <v>12175.248153011011</v>
      </c>
      <c r="H182" s="124">
        <f t="shared" si="44"/>
        <v>0</v>
      </c>
      <c r="I182" s="123">
        <f t="shared" si="34"/>
        <v>0</v>
      </c>
      <c r="J182" s="124">
        <f t="shared" si="45"/>
        <v>-191.49621644106824</v>
      </c>
      <c r="K182" s="123">
        <f t="shared" si="35"/>
        <v>-3679.9827913480085</v>
      </c>
      <c r="L182" s="123">
        <f t="shared" si="36"/>
        <v>8495.2653616630014</v>
      </c>
      <c r="M182" s="123">
        <f t="shared" si="37"/>
        <v>273118.26536166301</v>
      </c>
      <c r="N182" s="70">
        <f t="shared" si="38"/>
        <v>14212.325824096528</v>
      </c>
      <c r="O182" s="23">
        <f t="shared" si="46"/>
        <v>0.95859532993902463</v>
      </c>
      <c r="P182" s="286">
        <v>2363.1905152668278</v>
      </c>
      <c r="Q182" s="320">
        <v>19217</v>
      </c>
      <c r="R182" s="125">
        <f t="shared" si="39"/>
        <v>3.0801426565919558E-2</v>
      </c>
      <c r="S182" s="23">
        <f t="shared" si="40"/>
        <v>3.1870489376302477E-2</v>
      </c>
      <c r="T182" s="23"/>
      <c r="U182" s="268">
        <v>254378</v>
      </c>
      <c r="V182" s="125">
        <f t="shared" si="41"/>
        <v>4.0274709290897798E-2</v>
      </c>
      <c r="W182" s="262">
        <v>262272.35988309415</v>
      </c>
      <c r="X182" s="266">
        <v>13358.785841823337</v>
      </c>
      <c r="Y182" s="266">
        <v>13773.362035662964</v>
      </c>
      <c r="Z182" s="141"/>
      <c r="AA182" s="124"/>
      <c r="AB182" s="124"/>
      <c r="AC182" s="124"/>
      <c r="AD182" s="124"/>
    </row>
    <row r="183" spans="1:30">
      <c r="A183" s="82">
        <v>1121</v>
      </c>
      <c r="B183" s="83" t="s">
        <v>237</v>
      </c>
      <c r="C183" s="268">
        <v>264493</v>
      </c>
      <c r="D183" s="124">
        <f t="shared" si="32"/>
        <v>14144.767099844912</v>
      </c>
      <c r="E183" s="125">
        <f t="shared" si="42"/>
        <v>0.95403861780296895</v>
      </c>
      <c r="F183" s="124">
        <f t="shared" si="43"/>
        <v>408.85957945460797</v>
      </c>
      <c r="G183" s="124">
        <f t="shared" si="33"/>
        <v>7645.265276221714</v>
      </c>
      <c r="H183" s="124">
        <f t="shared" si="44"/>
        <v>0</v>
      </c>
      <c r="I183" s="123">
        <f t="shared" si="34"/>
        <v>0</v>
      </c>
      <c r="J183" s="124">
        <f t="shared" si="45"/>
        <v>-191.49621644106824</v>
      </c>
      <c r="K183" s="123">
        <f t="shared" si="35"/>
        <v>-3580.7877512315349</v>
      </c>
      <c r="L183" s="123">
        <f t="shared" si="36"/>
        <v>4064.4775249901791</v>
      </c>
      <c r="M183" s="123">
        <f t="shared" si="37"/>
        <v>268557.47752499016</v>
      </c>
      <c r="N183" s="70">
        <f t="shared" si="38"/>
        <v>14362.130462858449</v>
      </c>
      <c r="O183" s="23">
        <f t="shared" si="46"/>
        <v>0.96869937827690522</v>
      </c>
      <c r="P183" s="286">
        <v>1429.4091713053099</v>
      </c>
      <c r="Q183" s="320">
        <v>18699</v>
      </c>
      <c r="R183" s="125">
        <f t="shared" si="39"/>
        <v>3.7649061971763999E-3</v>
      </c>
      <c r="S183" s="23">
        <f t="shared" si="40"/>
        <v>2.1014241129027632E-2</v>
      </c>
      <c r="T183" s="23"/>
      <c r="U183" s="268">
        <v>262895</v>
      </c>
      <c r="V183" s="125">
        <f t="shared" si="41"/>
        <v>6.0784723939215279E-3</v>
      </c>
      <c r="W183" s="262">
        <v>262425.23867130576</v>
      </c>
      <c r="X183" s="266">
        <v>14091.713121783876</v>
      </c>
      <c r="Y183" s="266">
        <v>14066.53294764718</v>
      </c>
      <c r="Z183" s="141"/>
      <c r="AA183" s="124"/>
      <c r="AB183" s="124"/>
      <c r="AC183" s="124"/>
      <c r="AD183" s="124"/>
    </row>
    <row r="184" spans="1:30">
      <c r="A184" s="82">
        <v>1122</v>
      </c>
      <c r="B184" s="83" t="s">
        <v>238</v>
      </c>
      <c r="C184" s="268">
        <v>156338</v>
      </c>
      <c r="D184" s="124">
        <f t="shared" si="32"/>
        <v>13175.290746671162</v>
      </c>
      <c r="E184" s="125">
        <f t="shared" si="42"/>
        <v>0.88864921453844381</v>
      </c>
      <c r="F184" s="124">
        <f t="shared" si="43"/>
        <v>990.54539135885784</v>
      </c>
      <c r="G184" s="124">
        <f t="shared" si="33"/>
        <v>11753.811613864207</v>
      </c>
      <c r="H184" s="124">
        <f t="shared" si="44"/>
        <v>58.901154329909964</v>
      </c>
      <c r="I184" s="123">
        <f t="shared" si="34"/>
        <v>698.92109727871161</v>
      </c>
      <c r="J184" s="124">
        <f t="shared" si="45"/>
        <v>-132.59506211115828</v>
      </c>
      <c r="K184" s="123">
        <f t="shared" si="35"/>
        <v>-1573.3730070110043</v>
      </c>
      <c r="L184" s="123">
        <f t="shared" si="36"/>
        <v>10180.438606853202</v>
      </c>
      <c r="M184" s="123">
        <f t="shared" si="37"/>
        <v>166518.43860685319</v>
      </c>
      <c r="N184" s="70">
        <f t="shared" si="38"/>
        <v>14033.241075918859</v>
      </c>
      <c r="O184" s="23">
        <f t="shared" si="46"/>
        <v>0.94651639188263981</v>
      </c>
      <c r="P184" s="286">
        <v>5586.6512660956869</v>
      </c>
      <c r="Q184" s="320">
        <v>11866</v>
      </c>
      <c r="R184" s="125">
        <f t="shared" si="39"/>
        <v>2.045507205018697E-2</v>
      </c>
      <c r="S184" s="23">
        <f t="shared" si="40"/>
        <v>3.1802043269720616E-2</v>
      </c>
      <c r="T184" s="23"/>
      <c r="U184" s="268">
        <v>153669</v>
      </c>
      <c r="V184" s="125">
        <f t="shared" si="41"/>
        <v>1.7368499827551426E-2</v>
      </c>
      <c r="W184" s="262">
        <v>161875.65858689143</v>
      </c>
      <c r="X184" s="266">
        <v>12911.191396403965</v>
      </c>
      <c r="Y184" s="266">
        <v>13600.710686178072</v>
      </c>
      <c r="Z184" s="141"/>
      <c r="AA184" s="124"/>
      <c r="AB184" s="124"/>
      <c r="AC184" s="124"/>
      <c r="AD184" s="124"/>
    </row>
    <row r="185" spans="1:30">
      <c r="A185" s="82">
        <v>1124</v>
      </c>
      <c r="B185" s="83" t="s">
        <v>239</v>
      </c>
      <c r="C185" s="268">
        <v>488833</v>
      </c>
      <c r="D185" s="124">
        <f t="shared" si="32"/>
        <v>18611.574338473252</v>
      </c>
      <c r="E185" s="125">
        <f t="shared" si="42"/>
        <v>1.2553165797412749</v>
      </c>
      <c r="F185" s="124">
        <f t="shared" si="43"/>
        <v>-2271.2247637223959</v>
      </c>
      <c r="G185" s="124">
        <f t="shared" si="33"/>
        <v>-59653.718419168727</v>
      </c>
      <c r="H185" s="124">
        <f t="shared" si="44"/>
        <v>0</v>
      </c>
      <c r="I185" s="123">
        <f t="shared" si="34"/>
        <v>0</v>
      </c>
      <c r="J185" s="124">
        <f t="shared" si="45"/>
        <v>-191.49621644106824</v>
      </c>
      <c r="K185" s="123">
        <f t="shared" si="35"/>
        <v>-5029.6481248246573</v>
      </c>
      <c r="L185" s="123">
        <f t="shared" si="36"/>
        <v>-64683.366543993383</v>
      </c>
      <c r="M185" s="123">
        <f t="shared" si="37"/>
        <v>424149.63345600665</v>
      </c>
      <c r="N185" s="70">
        <f t="shared" si="38"/>
        <v>16148.853358309791</v>
      </c>
      <c r="O185" s="23">
        <f t="shared" si="46"/>
        <v>1.089210563052228</v>
      </c>
      <c r="P185" s="286">
        <v>-16917.593824036871</v>
      </c>
      <c r="Q185" s="320">
        <v>26265</v>
      </c>
      <c r="R185" s="125">
        <f t="shared" si="39"/>
        <v>9.8139451247883439E-3</v>
      </c>
      <c r="S185" s="23">
        <f t="shared" si="40"/>
        <v>2.1941797899828391E-2</v>
      </c>
      <c r="T185" s="23"/>
      <c r="U185" s="268">
        <v>479493</v>
      </c>
      <c r="V185" s="125">
        <f t="shared" si="41"/>
        <v>1.947890792983422E-2</v>
      </c>
      <c r="W185" s="262">
        <v>411108.11773545726</v>
      </c>
      <c r="X185" s="266">
        <v>18430.696494464944</v>
      </c>
      <c r="Y185" s="266">
        <v>15802.126296719605</v>
      </c>
      <c r="Z185" s="141"/>
      <c r="AA185" s="124"/>
      <c r="AB185" s="124"/>
      <c r="AC185" s="124"/>
      <c r="AD185" s="124"/>
    </row>
    <row r="186" spans="1:30">
      <c r="A186" s="82">
        <v>1127</v>
      </c>
      <c r="B186" s="83" t="s">
        <v>240</v>
      </c>
      <c r="C186" s="268">
        <v>178166</v>
      </c>
      <c r="D186" s="124">
        <f t="shared" si="32"/>
        <v>16238.242799854173</v>
      </c>
      <c r="E186" s="125">
        <f t="shared" si="42"/>
        <v>1.0952397170605761</v>
      </c>
      <c r="F186" s="124">
        <f t="shared" si="43"/>
        <v>-847.22584055094887</v>
      </c>
      <c r="G186" s="124">
        <f t="shared" si="33"/>
        <v>-9295.761922525011</v>
      </c>
      <c r="H186" s="124">
        <f t="shared" si="44"/>
        <v>0</v>
      </c>
      <c r="I186" s="123">
        <f t="shared" si="34"/>
        <v>0</v>
      </c>
      <c r="J186" s="124">
        <f t="shared" si="45"/>
        <v>-191.49621644106824</v>
      </c>
      <c r="K186" s="123">
        <f t="shared" si="35"/>
        <v>-2101.0964867914008</v>
      </c>
      <c r="L186" s="123">
        <f t="shared" si="36"/>
        <v>-11396.858409316412</v>
      </c>
      <c r="M186" s="123">
        <f t="shared" si="37"/>
        <v>166769.14159068358</v>
      </c>
      <c r="N186" s="70">
        <f t="shared" si="38"/>
        <v>15199.520742862156</v>
      </c>
      <c r="O186" s="23">
        <f t="shared" si="46"/>
        <v>1.0251798179799483</v>
      </c>
      <c r="P186" s="286">
        <v>-3074.0036564756392</v>
      </c>
      <c r="Q186" s="320">
        <v>10972</v>
      </c>
      <c r="R186" s="125">
        <f t="shared" si="39"/>
        <v>4.047011310449241E-2</v>
      </c>
      <c r="S186" s="23">
        <f t="shared" si="40"/>
        <v>3.5918676849050653E-2</v>
      </c>
      <c r="T186" s="23"/>
      <c r="U186" s="268">
        <v>169691</v>
      </c>
      <c r="V186" s="125">
        <f t="shared" si="41"/>
        <v>4.9943721234479141E-2</v>
      </c>
      <c r="W186" s="262">
        <v>159534.13403050535</v>
      </c>
      <c r="X186" s="266">
        <v>15606.640301664675</v>
      </c>
      <c r="Y186" s="266">
        <v>14672.5038195995</v>
      </c>
      <c r="Z186" s="141"/>
      <c r="AA186" s="124"/>
      <c r="AB186" s="124"/>
      <c r="AC186" s="124"/>
      <c r="AD186" s="124"/>
    </row>
    <row r="187" spans="1:30">
      <c r="A187" s="82">
        <v>1129</v>
      </c>
      <c r="B187" s="83" t="s">
        <v>241</v>
      </c>
      <c r="C187" s="268">
        <v>34180</v>
      </c>
      <c r="D187" s="124">
        <f t="shared" si="32"/>
        <v>27431.781701444623</v>
      </c>
      <c r="E187" s="125">
        <f t="shared" si="42"/>
        <v>1.8502234016002959</v>
      </c>
      <c r="F187" s="124">
        <f t="shared" si="43"/>
        <v>-7563.3491815052184</v>
      </c>
      <c r="G187" s="124">
        <f t="shared" si="33"/>
        <v>-9423.9330801555025</v>
      </c>
      <c r="H187" s="124">
        <f t="shared" si="44"/>
        <v>0</v>
      </c>
      <c r="I187" s="123">
        <f t="shared" si="34"/>
        <v>0</v>
      </c>
      <c r="J187" s="124">
        <f t="shared" si="45"/>
        <v>-191.49621644106824</v>
      </c>
      <c r="K187" s="123">
        <f t="shared" si="35"/>
        <v>-238.60428568557103</v>
      </c>
      <c r="L187" s="123">
        <f t="shared" si="36"/>
        <v>-9662.5373658410736</v>
      </c>
      <c r="M187" s="123">
        <f t="shared" si="37"/>
        <v>24517.462634158925</v>
      </c>
      <c r="N187" s="70">
        <f t="shared" si="38"/>
        <v>19676.936303498333</v>
      </c>
      <c r="O187" s="23">
        <f t="shared" si="46"/>
        <v>1.3271732917958359</v>
      </c>
      <c r="P187" s="286">
        <v>391.16593547496632</v>
      </c>
      <c r="Q187" s="320">
        <v>1246</v>
      </c>
      <c r="R187" s="125">
        <f t="shared" si="39"/>
        <v>2.4802503099638582E-2</v>
      </c>
      <c r="S187" s="23">
        <f t="shared" si="40"/>
        <v>2.8214459673377303E-2</v>
      </c>
      <c r="T187" s="23"/>
      <c r="U187" s="268">
        <v>33326</v>
      </c>
      <c r="V187" s="125">
        <f t="shared" si="41"/>
        <v>2.5625637640280863E-2</v>
      </c>
      <c r="W187" s="262">
        <v>23825.560385172364</v>
      </c>
      <c r="X187" s="266">
        <v>26767.871485943775</v>
      </c>
      <c r="Y187" s="266">
        <v>19136.996293311135</v>
      </c>
      <c r="Z187" s="141"/>
      <c r="AA187" s="124"/>
      <c r="AB187" s="124"/>
      <c r="AC187" s="124"/>
      <c r="AD187" s="124"/>
    </row>
    <row r="188" spans="1:30">
      <c r="A188" s="82">
        <v>1130</v>
      </c>
      <c r="B188" s="83" t="s">
        <v>242</v>
      </c>
      <c r="C188" s="268">
        <v>164719</v>
      </c>
      <c r="D188" s="124">
        <f t="shared" si="32"/>
        <v>13033.628738724481</v>
      </c>
      <c r="E188" s="125">
        <f t="shared" si="42"/>
        <v>0.87909437172607063</v>
      </c>
      <c r="F188" s="124">
        <f t="shared" si="43"/>
        <v>1075.5425961268666</v>
      </c>
      <c r="G188" s="124">
        <f t="shared" si="33"/>
        <v>13592.707329851339</v>
      </c>
      <c r="H188" s="124">
        <f t="shared" si="44"/>
        <v>108.48285711124835</v>
      </c>
      <c r="I188" s="123">
        <f t="shared" si="34"/>
        <v>1371.0063481719567</v>
      </c>
      <c r="J188" s="124">
        <f t="shared" si="45"/>
        <v>-83.013359329819892</v>
      </c>
      <c r="K188" s="123">
        <f t="shared" si="35"/>
        <v>-1049.1228352102637</v>
      </c>
      <c r="L188" s="123">
        <f t="shared" si="36"/>
        <v>12543.584494641074</v>
      </c>
      <c r="M188" s="123">
        <f t="shared" si="37"/>
        <v>177262.58449464108</v>
      </c>
      <c r="N188" s="70">
        <f t="shared" si="38"/>
        <v>14026.157975521528</v>
      </c>
      <c r="O188" s="23">
        <f t="shared" si="46"/>
        <v>0.94603864974202134</v>
      </c>
      <c r="P188" s="286">
        <v>5634.0499515652209</v>
      </c>
      <c r="Q188" s="320">
        <v>12638</v>
      </c>
      <c r="R188" s="125">
        <f t="shared" si="39"/>
        <v>4.6910351565491455E-2</v>
      </c>
      <c r="S188" s="23">
        <f t="shared" si="40"/>
        <v>3.3034200373854392E-2</v>
      </c>
      <c r="T188" s="23"/>
      <c r="U188" s="268">
        <v>157637</v>
      </c>
      <c r="V188" s="125">
        <f t="shared" si="41"/>
        <v>4.4926000875428994E-2</v>
      </c>
      <c r="W188" s="262">
        <v>171919.97343532339</v>
      </c>
      <c r="X188" s="266">
        <v>12449.613015321434</v>
      </c>
      <c r="Y188" s="266">
        <v>13577.631767123945</v>
      </c>
      <c r="Z188" s="141"/>
      <c r="AA188" s="124"/>
      <c r="AB188" s="124"/>
      <c r="AC188" s="124"/>
      <c r="AD188" s="124"/>
    </row>
    <row r="189" spans="1:30">
      <c r="A189" s="82">
        <v>1133</v>
      </c>
      <c r="B189" s="83" t="s">
        <v>243</v>
      </c>
      <c r="C189" s="268">
        <v>60331</v>
      </c>
      <c r="D189" s="124">
        <f t="shared" si="32"/>
        <v>22156.077855306648</v>
      </c>
      <c r="E189" s="125">
        <f t="shared" si="42"/>
        <v>1.4943868459483851</v>
      </c>
      <c r="F189" s="124">
        <f t="shared" si="43"/>
        <v>-4397.9268738224337</v>
      </c>
      <c r="G189" s="124">
        <f t="shared" si="33"/>
        <v>-11975.554877418486</v>
      </c>
      <c r="H189" s="124">
        <f t="shared" si="44"/>
        <v>0</v>
      </c>
      <c r="I189" s="123">
        <f t="shared" si="34"/>
        <v>0</v>
      </c>
      <c r="J189" s="124">
        <f t="shared" si="45"/>
        <v>-191.49621644106824</v>
      </c>
      <c r="K189" s="123">
        <f t="shared" si="35"/>
        <v>-521.44419736902887</v>
      </c>
      <c r="L189" s="123">
        <f t="shared" si="36"/>
        <v>-12496.999074787514</v>
      </c>
      <c r="M189" s="123">
        <f t="shared" si="37"/>
        <v>47834.000925212487</v>
      </c>
      <c r="N189" s="70">
        <f t="shared" si="38"/>
        <v>17566.654765043146</v>
      </c>
      <c r="O189" s="23">
        <f t="shared" si="46"/>
        <v>1.1848386695350717</v>
      </c>
      <c r="P189" s="286">
        <v>275.01544325708892</v>
      </c>
      <c r="Q189" s="320">
        <v>2723</v>
      </c>
      <c r="R189" s="125">
        <f t="shared" si="39"/>
        <v>2.721599123714508E-2</v>
      </c>
      <c r="S189" s="23">
        <f t="shared" si="40"/>
        <v>2.9851157181535155E-2</v>
      </c>
      <c r="T189" s="23"/>
      <c r="U189" s="268">
        <v>58409</v>
      </c>
      <c r="V189" s="125">
        <f t="shared" si="41"/>
        <v>3.2905887791265041E-2</v>
      </c>
      <c r="W189" s="262">
        <v>46191.627568712269</v>
      </c>
      <c r="X189" s="266">
        <v>21569.054652880353</v>
      </c>
      <c r="Y189" s="266">
        <v>17057.469560085774</v>
      </c>
      <c r="Z189" s="141"/>
      <c r="AA189" s="124"/>
      <c r="AB189" s="124"/>
      <c r="AC189" s="124"/>
      <c r="AD189" s="124"/>
    </row>
    <row r="190" spans="1:30">
      <c r="A190" s="82">
        <v>1134</v>
      </c>
      <c r="B190" s="83" t="s">
        <v>244</v>
      </c>
      <c r="C190" s="268">
        <v>100818</v>
      </c>
      <c r="D190" s="124">
        <f t="shared" si="32"/>
        <v>26193.296960249416</v>
      </c>
      <c r="E190" s="125">
        <f t="shared" si="42"/>
        <v>1.7666898755747666</v>
      </c>
      <c r="F190" s="124">
        <f t="shared" si="43"/>
        <v>-6820.2583367880943</v>
      </c>
      <c r="G190" s="124">
        <f t="shared" si="33"/>
        <v>-26251.174338297373</v>
      </c>
      <c r="H190" s="124">
        <f t="shared" si="44"/>
        <v>0</v>
      </c>
      <c r="I190" s="123">
        <f t="shared" si="34"/>
        <v>0</v>
      </c>
      <c r="J190" s="124">
        <f t="shared" si="45"/>
        <v>-191.49621644106824</v>
      </c>
      <c r="K190" s="123">
        <f t="shared" si="35"/>
        <v>-737.06893708167172</v>
      </c>
      <c r="L190" s="123">
        <f t="shared" si="36"/>
        <v>-26988.243275379045</v>
      </c>
      <c r="M190" s="123">
        <f t="shared" si="37"/>
        <v>73829.756724620951</v>
      </c>
      <c r="N190" s="70">
        <f t="shared" si="38"/>
        <v>19181.542407020253</v>
      </c>
      <c r="O190" s="23">
        <f t="shared" si="46"/>
        <v>1.2937598813856244</v>
      </c>
      <c r="P190" s="286">
        <v>1600.1795229880772</v>
      </c>
      <c r="Q190" s="320">
        <v>3849</v>
      </c>
      <c r="R190" s="125">
        <f t="shared" si="39"/>
        <v>7.6555513705555425E-2</v>
      </c>
      <c r="S190" s="23">
        <f t="shared" si="40"/>
        <v>5.6129724394903491E-2</v>
      </c>
      <c r="T190" s="23"/>
      <c r="U190" s="268">
        <v>93746</v>
      </c>
      <c r="V190" s="125">
        <f t="shared" si="41"/>
        <v>7.5437885349774927E-2</v>
      </c>
      <c r="W190" s="262">
        <v>69978.603183991276</v>
      </c>
      <c r="X190" s="266">
        <v>24330.651440436024</v>
      </c>
      <c r="Y190" s="266">
        <v>18162.108275108043</v>
      </c>
      <c r="Z190" s="141"/>
      <c r="AA190" s="124"/>
      <c r="AB190" s="124"/>
      <c r="AC190" s="124"/>
      <c r="AD190" s="124"/>
    </row>
    <row r="191" spans="1:30">
      <c r="A191" s="82">
        <v>1135</v>
      </c>
      <c r="B191" s="83" t="s">
        <v>245</v>
      </c>
      <c r="C191" s="268">
        <v>82554</v>
      </c>
      <c r="D191" s="124">
        <f t="shared" si="32"/>
        <v>17704.053184645079</v>
      </c>
      <c r="E191" s="125">
        <f t="shared" si="42"/>
        <v>1.1941059411274602</v>
      </c>
      <c r="F191" s="124">
        <f t="shared" si="43"/>
        <v>-1726.7120714254925</v>
      </c>
      <c r="G191" s="124">
        <f t="shared" si="33"/>
        <v>-8051.658389057071</v>
      </c>
      <c r="H191" s="124">
        <f t="shared" si="44"/>
        <v>0</v>
      </c>
      <c r="I191" s="123">
        <f t="shared" si="34"/>
        <v>0</v>
      </c>
      <c r="J191" s="124">
        <f t="shared" si="45"/>
        <v>-191.49621644106824</v>
      </c>
      <c r="K191" s="123">
        <f t="shared" si="35"/>
        <v>-892.94685726470118</v>
      </c>
      <c r="L191" s="123">
        <f t="shared" si="36"/>
        <v>-8944.6052463217729</v>
      </c>
      <c r="M191" s="123">
        <f t="shared" si="37"/>
        <v>73609.394753678222</v>
      </c>
      <c r="N191" s="70">
        <f t="shared" si="38"/>
        <v>15785.844896778515</v>
      </c>
      <c r="O191" s="23">
        <f t="shared" si="46"/>
        <v>1.0647263076067015</v>
      </c>
      <c r="P191" s="286">
        <v>2297.5787777847308</v>
      </c>
      <c r="Q191" s="320">
        <v>4663</v>
      </c>
      <c r="R191" s="125">
        <f t="shared" si="39"/>
        <v>-0.10861758875702796</v>
      </c>
      <c r="S191" s="23">
        <f t="shared" si="40"/>
        <v>-3.5942760525322914E-2</v>
      </c>
      <c r="T191" s="23"/>
      <c r="U191" s="268">
        <v>94540</v>
      </c>
      <c r="V191" s="125">
        <f t="shared" si="41"/>
        <v>-0.12678231436429024</v>
      </c>
      <c r="W191" s="262">
        <v>77942.075046924074</v>
      </c>
      <c r="X191" s="266">
        <v>19861.344537815126</v>
      </c>
      <c r="Y191" s="266">
        <v>16374.385514059679</v>
      </c>
      <c r="Z191" s="141"/>
      <c r="AA191" s="124"/>
      <c r="AB191" s="124"/>
      <c r="AC191" s="124"/>
      <c r="AD191" s="124"/>
    </row>
    <row r="192" spans="1:30">
      <c r="A192" s="82">
        <v>1141</v>
      </c>
      <c r="B192" s="83" t="s">
        <v>246</v>
      </c>
      <c r="C192" s="268">
        <v>43867</v>
      </c>
      <c r="D192" s="124">
        <f t="shared" si="32"/>
        <v>13721.30121989365</v>
      </c>
      <c r="E192" s="125">
        <f t="shared" si="42"/>
        <v>0.92547662028518385</v>
      </c>
      <c r="F192" s="124">
        <f t="shared" si="43"/>
        <v>662.93910742536502</v>
      </c>
      <c r="G192" s="124">
        <f t="shared" si="33"/>
        <v>2119.4163264388922</v>
      </c>
      <c r="H192" s="124">
        <f t="shared" si="44"/>
        <v>0</v>
      </c>
      <c r="I192" s="123">
        <f t="shared" si="34"/>
        <v>0</v>
      </c>
      <c r="J192" s="124">
        <f t="shared" si="45"/>
        <v>-191.49621644106824</v>
      </c>
      <c r="K192" s="123">
        <f t="shared" si="35"/>
        <v>-612.21340396209519</v>
      </c>
      <c r="L192" s="123">
        <f t="shared" si="36"/>
        <v>1507.2029224767971</v>
      </c>
      <c r="M192" s="123">
        <f t="shared" si="37"/>
        <v>45374.202922476798</v>
      </c>
      <c r="N192" s="70">
        <f t="shared" si="38"/>
        <v>14192.744110877948</v>
      </c>
      <c r="O192" s="23">
        <f t="shared" si="46"/>
        <v>0.95727457926979131</v>
      </c>
      <c r="P192" s="286">
        <v>304.94277344580519</v>
      </c>
      <c r="Q192" s="320">
        <v>3197</v>
      </c>
      <c r="R192" s="125">
        <f t="shared" si="39"/>
        <v>5.6087398500058436E-2</v>
      </c>
      <c r="S192" s="23">
        <f t="shared" si="40"/>
        <v>4.1525569165674604E-2</v>
      </c>
      <c r="T192" s="23"/>
      <c r="U192" s="268">
        <v>42031</v>
      </c>
      <c r="V192" s="125">
        <f t="shared" si="41"/>
        <v>4.3682044205467396E-2</v>
      </c>
      <c r="W192" s="262">
        <v>44082.957306050288</v>
      </c>
      <c r="X192" s="266">
        <v>12992.581143740341</v>
      </c>
      <c r="Y192" s="266">
        <v>13626.880156429765</v>
      </c>
      <c r="Z192" s="141"/>
      <c r="AA192" s="124"/>
      <c r="AB192" s="124"/>
      <c r="AC192" s="124"/>
      <c r="AD192" s="124"/>
    </row>
    <row r="193" spans="1:30">
      <c r="A193" s="82">
        <v>1142</v>
      </c>
      <c r="B193" s="83" t="s">
        <v>247</v>
      </c>
      <c r="C193" s="268">
        <v>73722</v>
      </c>
      <c r="D193" s="124">
        <f t="shared" si="32"/>
        <v>15203.547123118169</v>
      </c>
      <c r="E193" s="125">
        <f t="shared" si="42"/>
        <v>1.0254513899490787</v>
      </c>
      <c r="F193" s="124">
        <f t="shared" si="43"/>
        <v>-226.40843450934625</v>
      </c>
      <c r="G193" s="124">
        <f t="shared" si="33"/>
        <v>-1097.8544989358202</v>
      </c>
      <c r="H193" s="124">
        <f t="shared" si="44"/>
        <v>0</v>
      </c>
      <c r="I193" s="123">
        <f t="shared" si="34"/>
        <v>0</v>
      </c>
      <c r="J193" s="124">
        <f t="shared" si="45"/>
        <v>-191.49621644106824</v>
      </c>
      <c r="K193" s="123">
        <f t="shared" si="35"/>
        <v>-928.56515352273993</v>
      </c>
      <c r="L193" s="123">
        <f t="shared" si="36"/>
        <v>-2026.41965245856</v>
      </c>
      <c r="M193" s="123">
        <f t="shared" si="37"/>
        <v>71695.580347541443</v>
      </c>
      <c r="N193" s="70">
        <f t="shared" si="38"/>
        <v>14785.642472167754</v>
      </c>
      <c r="O193" s="23">
        <f t="shared" si="46"/>
        <v>0.99726448713534921</v>
      </c>
      <c r="P193" s="286">
        <v>-755.53834581210458</v>
      </c>
      <c r="Q193" s="320">
        <v>4849</v>
      </c>
      <c r="R193" s="125">
        <f t="shared" si="39"/>
        <v>7.5882432030870597E-2</v>
      </c>
      <c r="S193" s="23">
        <f t="shared" si="40"/>
        <v>4.9942042832544165E-2</v>
      </c>
      <c r="T193" s="23"/>
      <c r="U193" s="268">
        <v>69130</v>
      </c>
      <c r="V193" s="125">
        <f t="shared" si="41"/>
        <v>6.6425575003616372E-2</v>
      </c>
      <c r="W193" s="262">
        <v>68890.814943183315</v>
      </c>
      <c r="X193" s="266">
        <v>14131.234668847097</v>
      </c>
      <c r="Y193" s="266">
        <v>14082.341566472469</v>
      </c>
      <c r="Z193" s="141"/>
      <c r="AA193" s="124"/>
      <c r="AB193" s="124"/>
      <c r="AC193" s="124"/>
      <c r="AD193" s="124"/>
    </row>
    <row r="194" spans="1:30">
      <c r="A194" s="82">
        <v>1144</v>
      </c>
      <c r="B194" s="83" t="s">
        <v>248</v>
      </c>
      <c r="C194" s="268">
        <v>7099</v>
      </c>
      <c r="D194" s="124">
        <f t="shared" ref="D194:D257" si="47">C194*1000/Q194</f>
        <v>13097.785977859779</v>
      </c>
      <c r="E194" s="125">
        <f t="shared" si="42"/>
        <v>0.8834216599249245</v>
      </c>
      <c r="F194" s="124">
        <f t="shared" si="43"/>
        <v>1037.0482526456874</v>
      </c>
      <c r="G194" s="124">
        <f t="shared" ref="G194:G257" si="48">F194*Q194/1000</f>
        <v>562.08015293396249</v>
      </c>
      <c r="H194" s="124">
        <f t="shared" si="44"/>
        <v>86.027823413893927</v>
      </c>
      <c r="I194" s="123">
        <f t="shared" ref="I194:I257" si="49">H194*Q194/1000</f>
        <v>46.627080290330511</v>
      </c>
      <c r="J194" s="124">
        <f t="shared" si="45"/>
        <v>-105.46839302717432</v>
      </c>
      <c r="K194" s="123">
        <f t="shared" ref="K194:K257" si="50">J194*Q194/1000</f>
        <v>-57.163869020728484</v>
      </c>
      <c r="L194" s="123">
        <f t="shared" ref="L194:L257" si="51">K194+G194</f>
        <v>504.916283913234</v>
      </c>
      <c r="M194" s="123">
        <f t="shared" ref="M194:M257" si="52">L194+C194</f>
        <v>7603.9162839132341</v>
      </c>
      <c r="N194" s="70">
        <f t="shared" ref="N194:N257" si="53">M194*1000/Q194</f>
        <v>14029.365837478292</v>
      </c>
      <c r="O194" s="23">
        <f t="shared" si="46"/>
        <v>0.946255014151964</v>
      </c>
      <c r="P194" s="286">
        <v>312.52879540062906</v>
      </c>
      <c r="Q194" s="320">
        <v>542</v>
      </c>
      <c r="R194" s="125">
        <f t="shared" ref="R194:R257" si="54">(D194-X194)/X194</f>
        <v>-4.1756718430316239E-2</v>
      </c>
      <c r="S194" s="23">
        <f t="shared" ref="S194:S257" si="55">(N194-Y194)/Y194</f>
        <v>9.5056418035041838E-3</v>
      </c>
      <c r="T194" s="23"/>
      <c r="U194" s="268">
        <v>7299</v>
      </c>
      <c r="V194" s="125">
        <f t="shared" ref="V194:V257" si="56">(C194-U194)/U194</f>
        <v>-2.7401013837511989E-2</v>
      </c>
      <c r="W194" s="262">
        <v>7421.1386712305575</v>
      </c>
      <c r="X194" s="266">
        <v>13668.539325842698</v>
      </c>
      <c r="Y194" s="266">
        <v>13897.263429270706</v>
      </c>
      <c r="Z194" s="141"/>
      <c r="AA194" s="124"/>
      <c r="AB194" s="124"/>
      <c r="AC194" s="124"/>
      <c r="AD194" s="124"/>
    </row>
    <row r="195" spans="1:30">
      <c r="A195" s="82">
        <v>1145</v>
      </c>
      <c r="B195" s="83" t="s">
        <v>249</v>
      </c>
      <c r="C195" s="268">
        <v>10339</v>
      </c>
      <c r="D195" s="124">
        <f t="shared" si="47"/>
        <v>12250</v>
      </c>
      <c r="E195" s="125">
        <f t="shared" si="42"/>
        <v>0.82624004945366047</v>
      </c>
      <c r="F195" s="124">
        <f t="shared" si="43"/>
        <v>1545.7198393615552</v>
      </c>
      <c r="G195" s="124">
        <f t="shared" si="48"/>
        <v>1304.5875444211524</v>
      </c>
      <c r="H195" s="124">
        <f t="shared" si="44"/>
        <v>382.75291566481673</v>
      </c>
      <c r="I195" s="123">
        <f t="shared" si="49"/>
        <v>323.04346082110533</v>
      </c>
      <c r="J195" s="124">
        <f t="shared" si="45"/>
        <v>191.25669922374848</v>
      </c>
      <c r="K195" s="123">
        <f t="shared" si="50"/>
        <v>161.42065414484372</v>
      </c>
      <c r="L195" s="123">
        <f t="shared" si="51"/>
        <v>1466.0081985659961</v>
      </c>
      <c r="M195" s="123">
        <f t="shared" si="52"/>
        <v>11805.008198565996</v>
      </c>
      <c r="N195" s="70">
        <f t="shared" si="53"/>
        <v>13986.976538585304</v>
      </c>
      <c r="O195" s="23">
        <f t="shared" si="46"/>
        <v>0.94339593362840091</v>
      </c>
      <c r="P195" s="286">
        <v>653.39738559273928</v>
      </c>
      <c r="Q195" s="320">
        <v>844</v>
      </c>
      <c r="R195" s="125">
        <f t="shared" si="54"/>
        <v>1.3145315487572216E-3</v>
      </c>
      <c r="S195" s="23">
        <f t="shared" si="55"/>
        <v>3.0967365894884698E-2</v>
      </c>
      <c r="T195" s="23"/>
      <c r="U195" s="268">
        <v>10460</v>
      </c>
      <c r="V195" s="125">
        <f t="shared" si="56"/>
        <v>-1.1567877629063097E-2</v>
      </c>
      <c r="W195" s="262">
        <v>11599.654204485982</v>
      </c>
      <c r="X195" s="266">
        <v>12233.91812865497</v>
      </c>
      <c r="Y195" s="266">
        <v>13566.84702279062</v>
      </c>
      <c r="Z195" s="141"/>
      <c r="AA195" s="124"/>
      <c r="AB195" s="124"/>
      <c r="AC195" s="124"/>
      <c r="AD195" s="124"/>
    </row>
    <row r="196" spans="1:30">
      <c r="A196" s="82">
        <v>1146</v>
      </c>
      <c r="B196" s="83" t="s">
        <v>250</v>
      </c>
      <c r="C196" s="268">
        <v>142936</v>
      </c>
      <c r="D196" s="124">
        <f t="shared" si="47"/>
        <v>12967.068856028305</v>
      </c>
      <c r="E196" s="125">
        <f t="shared" si="42"/>
        <v>0.87460502962235487</v>
      </c>
      <c r="F196" s="124">
        <f t="shared" si="43"/>
        <v>1115.4785257445722</v>
      </c>
      <c r="G196" s="124">
        <f t="shared" si="48"/>
        <v>12295.91978928242</v>
      </c>
      <c r="H196" s="124">
        <f t="shared" si="44"/>
        <v>131.77881605490992</v>
      </c>
      <c r="I196" s="123">
        <f t="shared" si="49"/>
        <v>1452.5978893732722</v>
      </c>
      <c r="J196" s="124">
        <f t="shared" si="45"/>
        <v>-59.717400386158317</v>
      </c>
      <c r="K196" s="123">
        <f t="shared" si="50"/>
        <v>-658.26490445662319</v>
      </c>
      <c r="L196" s="123">
        <f t="shared" si="51"/>
        <v>11637.654884825797</v>
      </c>
      <c r="M196" s="123">
        <f t="shared" si="52"/>
        <v>154573.65488482581</v>
      </c>
      <c r="N196" s="70">
        <f t="shared" si="53"/>
        <v>14022.829981386718</v>
      </c>
      <c r="O196" s="23">
        <f t="shared" si="46"/>
        <v>0.94581418263683548</v>
      </c>
      <c r="P196" s="286">
        <v>3322.7252149155938</v>
      </c>
      <c r="Q196" s="320">
        <v>11023</v>
      </c>
      <c r="R196" s="125">
        <f t="shared" si="54"/>
        <v>7.9594969154150597E-2</v>
      </c>
      <c r="S196" s="23">
        <f t="shared" si="55"/>
        <v>3.4459766349072184E-2</v>
      </c>
      <c r="T196" s="23"/>
      <c r="U196" s="268">
        <v>132614</v>
      </c>
      <c r="V196" s="125">
        <f t="shared" si="56"/>
        <v>7.7834919390109641E-2</v>
      </c>
      <c r="W196" s="262">
        <v>149668.52347570728</v>
      </c>
      <c r="X196" s="266">
        <v>12011.049723756905</v>
      </c>
      <c r="Y196" s="266">
        <v>13555.703602545716</v>
      </c>
      <c r="Z196" s="141"/>
      <c r="AA196" s="124"/>
      <c r="AB196" s="124"/>
      <c r="AC196" s="124"/>
      <c r="AD196" s="124"/>
    </row>
    <row r="197" spans="1:30">
      <c r="A197" s="82">
        <v>1149</v>
      </c>
      <c r="B197" s="83" t="s">
        <v>251</v>
      </c>
      <c r="C197" s="268">
        <v>528956</v>
      </c>
      <c r="D197" s="124">
        <f t="shared" si="47"/>
        <v>12521.743247401937</v>
      </c>
      <c r="E197" s="125">
        <f t="shared" si="42"/>
        <v>0.84456863346770739</v>
      </c>
      <c r="F197" s="124">
        <f t="shared" si="43"/>
        <v>1382.673890920393</v>
      </c>
      <c r="G197" s="124">
        <f t="shared" si="48"/>
        <v>58408.29317415016</v>
      </c>
      <c r="H197" s="124">
        <f t="shared" si="44"/>
        <v>287.64277907413879</v>
      </c>
      <c r="I197" s="123">
        <f t="shared" si="49"/>
        <v>12150.893916428846</v>
      </c>
      <c r="J197" s="124">
        <f t="shared" si="45"/>
        <v>96.146562633070545</v>
      </c>
      <c r="K197" s="123">
        <f t="shared" si="50"/>
        <v>4061.5192453087993</v>
      </c>
      <c r="L197" s="123">
        <f t="shared" si="51"/>
        <v>62469.812419458962</v>
      </c>
      <c r="M197" s="123">
        <f t="shared" si="52"/>
        <v>591425.81241945899</v>
      </c>
      <c r="N197" s="70">
        <f t="shared" si="53"/>
        <v>14000.563700955401</v>
      </c>
      <c r="O197" s="23">
        <f t="shared" si="46"/>
        <v>0.94431236282910325</v>
      </c>
      <c r="P197" s="286">
        <v>29203.342724637543</v>
      </c>
      <c r="Q197" s="320">
        <v>42243</v>
      </c>
      <c r="R197" s="125">
        <f t="shared" si="54"/>
        <v>4.4688736576971401E-2</v>
      </c>
      <c r="S197" s="23">
        <f t="shared" si="55"/>
        <v>3.2912246823955701E-2</v>
      </c>
      <c r="T197" s="23"/>
      <c r="U197" s="268">
        <v>506161</v>
      </c>
      <c r="V197" s="125">
        <f t="shared" si="56"/>
        <v>4.503507777169715E-2</v>
      </c>
      <c r="W197" s="262">
        <v>572391.12649267667</v>
      </c>
      <c r="X197" s="266">
        <v>11986.099599801084</v>
      </c>
      <c r="Y197" s="266">
        <v>13554.456096347927</v>
      </c>
      <c r="Z197" s="141"/>
      <c r="AA197" s="124"/>
      <c r="AB197" s="124"/>
      <c r="AC197" s="124"/>
      <c r="AD197" s="124"/>
    </row>
    <row r="198" spans="1:30">
      <c r="A198" s="82">
        <v>1151</v>
      </c>
      <c r="B198" s="83" t="s">
        <v>252</v>
      </c>
      <c r="C198" s="268">
        <v>2519</v>
      </c>
      <c r="D198" s="124">
        <f t="shared" si="47"/>
        <v>12110.576923076924</v>
      </c>
      <c r="E198" s="125">
        <f t="shared" si="42"/>
        <v>0.81683621843554588</v>
      </c>
      <c r="F198" s="124">
        <f t="shared" si="43"/>
        <v>1629.3736855154009</v>
      </c>
      <c r="G198" s="124">
        <f t="shared" si="48"/>
        <v>338.90972658720341</v>
      </c>
      <c r="H198" s="124">
        <f t="shared" si="44"/>
        <v>431.5509925878934</v>
      </c>
      <c r="I198" s="123">
        <f t="shared" si="49"/>
        <v>89.762606458281823</v>
      </c>
      <c r="J198" s="124">
        <f t="shared" si="45"/>
        <v>240.05477614682516</v>
      </c>
      <c r="K198" s="123">
        <f t="shared" si="50"/>
        <v>49.931393438539637</v>
      </c>
      <c r="L198" s="123">
        <f t="shared" si="51"/>
        <v>388.84112002574307</v>
      </c>
      <c r="M198" s="123">
        <f t="shared" si="52"/>
        <v>2907.8411200257433</v>
      </c>
      <c r="N198" s="70">
        <f t="shared" si="53"/>
        <v>13980.00538473915</v>
      </c>
      <c r="O198" s="23">
        <f t="shared" si="46"/>
        <v>0.94292574207749513</v>
      </c>
      <c r="P198" s="286">
        <v>250.02968744465616</v>
      </c>
      <c r="Q198" s="320">
        <v>208</v>
      </c>
      <c r="R198" s="125">
        <f t="shared" si="54"/>
        <v>5.5147794338301526E-2</v>
      </c>
      <c r="S198" s="23">
        <f t="shared" si="55"/>
        <v>3.3333772949958103E-2</v>
      </c>
      <c r="T198" s="23"/>
      <c r="U198" s="268">
        <v>2307</v>
      </c>
      <c r="V198" s="125">
        <f t="shared" si="56"/>
        <v>9.1894234937147809E-2</v>
      </c>
      <c r="W198" s="262">
        <v>2719.3353743879325</v>
      </c>
      <c r="X198" s="266">
        <v>11477.611940298508</v>
      </c>
      <c r="Y198" s="266">
        <v>13529.031713372799</v>
      </c>
      <c r="Z198" s="141"/>
      <c r="AA198" s="124"/>
      <c r="AB198" s="124"/>
      <c r="AC198" s="124"/>
      <c r="AD198" s="124"/>
    </row>
    <row r="199" spans="1:30">
      <c r="A199" s="82">
        <v>1160</v>
      </c>
      <c r="B199" s="83" t="s">
        <v>253</v>
      </c>
      <c r="C199" s="268">
        <v>133091</v>
      </c>
      <c r="D199" s="124">
        <f t="shared" si="47"/>
        <v>15136.01728647788</v>
      </c>
      <c r="E199" s="125">
        <f t="shared" ref="E199:E262" si="57">D199/D$430</f>
        <v>1.0208966262294648</v>
      </c>
      <c r="F199" s="124">
        <f t="shared" ref="F199:F262" si="58">($D$430-D199)*0.6</f>
        <v>-185.8905325251726</v>
      </c>
      <c r="G199" s="124">
        <f t="shared" si="48"/>
        <v>-1634.5354524938427</v>
      </c>
      <c r="H199" s="124">
        <f t="shared" ref="H199:H262" si="59">IF(D199&lt;D$430*0.9,(D$430*0.9-D199)*0.35,0)</f>
        <v>0</v>
      </c>
      <c r="I199" s="123">
        <f t="shared" si="49"/>
        <v>0</v>
      </c>
      <c r="J199" s="124">
        <f t="shared" ref="J199:J262" si="60">H199+I$432</f>
        <v>-191.49621644106824</v>
      </c>
      <c r="K199" s="123">
        <f t="shared" si="50"/>
        <v>-1683.8262311663129</v>
      </c>
      <c r="L199" s="123">
        <f t="shared" si="51"/>
        <v>-3318.3616836601559</v>
      </c>
      <c r="M199" s="123">
        <f t="shared" si="52"/>
        <v>129772.63831633984</v>
      </c>
      <c r="N199" s="70">
        <f t="shared" si="53"/>
        <v>14758.630537511639</v>
      </c>
      <c r="O199" s="23">
        <f t="shared" ref="O199:O262" si="61">N199/N$430</f>
        <v>0.99544258164750365</v>
      </c>
      <c r="P199" s="286">
        <v>158.17597963996695</v>
      </c>
      <c r="Q199" s="320">
        <v>8793</v>
      </c>
      <c r="R199" s="125">
        <f t="shared" si="54"/>
        <v>-4.9415861439550422E-2</v>
      </c>
      <c r="S199" s="23">
        <f t="shared" si="55"/>
        <v>-2.7272666363838188E-3</v>
      </c>
      <c r="T199" s="23"/>
      <c r="U199" s="268">
        <v>140567</v>
      </c>
      <c r="V199" s="125">
        <f t="shared" si="56"/>
        <v>-5.3184602360440217E-2</v>
      </c>
      <c r="W199" s="262">
        <v>130645.49548618606</v>
      </c>
      <c r="X199" s="266">
        <v>15922.859084730404</v>
      </c>
      <c r="Y199" s="266">
        <v>14798.991332825788</v>
      </c>
      <c r="Z199" s="266"/>
      <c r="AA199" s="268"/>
      <c r="AB199" s="264"/>
      <c r="AC199" s="268"/>
      <c r="AD199" s="124"/>
    </row>
    <row r="200" spans="1:30" ht="22.5" customHeight="1">
      <c r="A200" s="82">
        <v>1201</v>
      </c>
      <c r="B200" s="83" t="s">
        <v>254</v>
      </c>
      <c r="C200" s="268">
        <v>4382535</v>
      </c>
      <c r="D200" s="124">
        <f t="shared" si="47"/>
        <v>15663.546491679534</v>
      </c>
      <c r="E200" s="125">
        <f t="shared" si="57"/>
        <v>1.0564775043187762</v>
      </c>
      <c r="F200" s="124">
        <f t="shared" si="58"/>
        <v>-502.40805564616494</v>
      </c>
      <c r="G200" s="124">
        <f t="shared" si="48"/>
        <v>-140569.75470535178</v>
      </c>
      <c r="H200" s="124">
        <f t="shared" si="59"/>
        <v>0</v>
      </c>
      <c r="I200" s="123">
        <f t="shared" si="49"/>
        <v>0</v>
      </c>
      <c r="J200" s="124">
        <f t="shared" si="60"/>
        <v>-191.49621644106824</v>
      </c>
      <c r="K200" s="123">
        <f t="shared" si="50"/>
        <v>-53579.109390479367</v>
      </c>
      <c r="L200" s="123">
        <f t="shared" si="51"/>
        <v>-194148.86409583114</v>
      </c>
      <c r="M200" s="123">
        <f t="shared" si="52"/>
        <v>4188386.1359041687</v>
      </c>
      <c r="N200" s="70">
        <f t="shared" si="53"/>
        <v>14969.642219592299</v>
      </c>
      <c r="O200" s="23">
        <f t="shared" si="61"/>
        <v>1.0096749328832282</v>
      </c>
      <c r="P200" s="286">
        <v>-99034.913147341635</v>
      </c>
      <c r="Q200" s="320">
        <v>279792</v>
      </c>
      <c r="R200" s="125">
        <f t="shared" si="54"/>
        <v>3.5078050377382528E-2</v>
      </c>
      <c r="S200" s="23">
        <f t="shared" si="55"/>
        <v>3.3605510651148002E-2</v>
      </c>
      <c r="T200" s="23"/>
      <c r="U200" s="268">
        <v>4215310</v>
      </c>
      <c r="V200" s="125">
        <f t="shared" si="56"/>
        <v>3.9670866436869415E-2</v>
      </c>
      <c r="W200" s="262">
        <v>4034308.6556241559</v>
      </c>
      <c r="X200" s="266">
        <v>15132.720171168454</v>
      </c>
      <c r="Y200" s="266">
        <v>14482.935767401012</v>
      </c>
      <c r="Z200" s="141"/>
      <c r="AA200" s="124"/>
      <c r="AB200" s="124"/>
      <c r="AC200" s="124"/>
      <c r="AD200" s="124"/>
    </row>
    <row r="201" spans="1:30">
      <c r="A201" s="82">
        <v>1211</v>
      </c>
      <c r="B201" s="83" t="s">
        <v>255</v>
      </c>
      <c r="C201" s="268">
        <v>51243</v>
      </c>
      <c r="D201" s="124">
        <f t="shared" si="47"/>
        <v>12550.330639235855</v>
      </c>
      <c r="E201" s="125">
        <f t="shared" si="57"/>
        <v>0.84649680065485911</v>
      </c>
      <c r="F201" s="124">
        <f t="shared" si="58"/>
        <v>1365.5214558200419</v>
      </c>
      <c r="G201" s="124">
        <f t="shared" si="48"/>
        <v>5575.4241041132309</v>
      </c>
      <c r="H201" s="124">
        <f t="shared" si="59"/>
        <v>277.63719193226734</v>
      </c>
      <c r="I201" s="123">
        <f t="shared" si="49"/>
        <v>1133.5926546594476</v>
      </c>
      <c r="J201" s="124">
        <f t="shared" si="60"/>
        <v>86.1409754911991</v>
      </c>
      <c r="K201" s="123">
        <f t="shared" si="50"/>
        <v>351.71360293056597</v>
      </c>
      <c r="L201" s="123">
        <f t="shared" si="51"/>
        <v>5927.1377070437966</v>
      </c>
      <c r="M201" s="123">
        <f t="shared" si="52"/>
        <v>57170.137707043796</v>
      </c>
      <c r="N201" s="70">
        <f t="shared" si="53"/>
        <v>14001.993070547096</v>
      </c>
      <c r="O201" s="23">
        <f t="shared" si="61"/>
        <v>0.94440877118846078</v>
      </c>
      <c r="P201" s="286">
        <v>3217.180835752557</v>
      </c>
      <c r="Q201" s="320">
        <v>4083</v>
      </c>
      <c r="R201" s="125">
        <f t="shared" si="54"/>
        <v>2.5240372856301315E-2</v>
      </c>
      <c r="S201" s="23">
        <f t="shared" si="55"/>
        <v>3.2045936973092402E-2</v>
      </c>
      <c r="T201" s="23"/>
      <c r="U201" s="268">
        <v>50618</v>
      </c>
      <c r="V201" s="125">
        <f t="shared" si="56"/>
        <v>1.23473863052669E-2</v>
      </c>
      <c r="W201" s="262">
        <v>56100.449866139803</v>
      </c>
      <c r="X201" s="266">
        <v>12241.354292623942</v>
      </c>
      <c r="Y201" s="266">
        <v>13567.218830989068</v>
      </c>
      <c r="Z201" s="141"/>
      <c r="AA201" s="124"/>
      <c r="AB201" s="124"/>
      <c r="AC201" s="124"/>
      <c r="AD201" s="124"/>
    </row>
    <row r="202" spans="1:30">
      <c r="A202" s="82">
        <v>1216</v>
      </c>
      <c r="B202" s="83" t="s">
        <v>256</v>
      </c>
      <c r="C202" s="268">
        <v>68845</v>
      </c>
      <c r="D202" s="124">
        <f t="shared" si="47"/>
        <v>12033.735360950883</v>
      </c>
      <c r="E202" s="125">
        <f t="shared" si="57"/>
        <v>0.81165339589749552</v>
      </c>
      <c r="F202" s="124">
        <f t="shared" si="58"/>
        <v>1675.4786227910256</v>
      </c>
      <c r="G202" s="124">
        <f t="shared" si="48"/>
        <v>9585.4132009874575</v>
      </c>
      <c r="H202" s="124">
        <f t="shared" si="59"/>
        <v>458.44553933200774</v>
      </c>
      <c r="I202" s="123">
        <f t="shared" si="49"/>
        <v>2622.7669305184163</v>
      </c>
      <c r="J202" s="124">
        <f t="shared" si="60"/>
        <v>266.94932289093947</v>
      </c>
      <c r="K202" s="123">
        <f t="shared" si="50"/>
        <v>1527.2170762590647</v>
      </c>
      <c r="L202" s="123">
        <f t="shared" si="51"/>
        <v>11112.630277246522</v>
      </c>
      <c r="M202" s="123">
        <f t="shared" si="52"/>
        <v>79957.630277246528</v>
      </c>
      <c r="N202" s="70">
        <f t="shared" si="53"/>
        <v>13976.16330663285</v>
      </c>
      <c r="O202" s="23">
        <f t="shared" si="61"/>
        <v>0.94266660095059274</v>
      </c>
      <c r="P202" s="286">
        <v>3969.2146243792204</v>
      </c>
      <c r="Q202" s="320">
        <v>5721</v>
      </c>
      <c r="R202" s="125">
        <f t="shared" si="54"/>
        <v>-0.23863699492663884</v>
      </c>
      <c r="S202" s="23">
        <f t="shared" si="55"/>
        <v>-5.2595447919857902E-2</v>
      </c>
      <c r="T202" s="23"/>
      <c r="U202" s="268">
        <v>89396</v>
      </c>
      <c r="V202" s="125">
        <f t="shared" si="56"/>
        <v>-0.22988724327710411</v>
      </c>
      <c r="W202" s="262">
        <v>83437.618585168602</v>
      </c>
      <c r="X202" s="266">
        <v>15805.516265912305</v>
      </c>
      <c r="Y202" s="266">
        <v>14752.054205298551</v>
      </c>
      <c r="Z202" s="141"/>
      <c r="AA202" s="124"/>
      <c r="AB202" s="124"/>
      <c r="AC202" s="124"/>
      <c r="AD202" s="124"/>
    </row>
    <row r="203" spans="1:30">
      <c r="A203" s="82">
        <v>1219</v>
      </c>
      <c r="B203" s="83" t="s">
        <v>257</v>
      </c>
      <c r="C203" s="268">
        <v>154885</v>
      </c>
      <c r="D203" s="124">
        <f t="shared" si="47"/>
        <v>13013.359099311041</v>
      </c>
      <c r="E203" s="125">
        <f t="shared" si="57"/>
        <v>0.8777272216957549</v>
      </c>
      <c r="F203" s="124">
        <f t="shared" si="58"/>
        <v>1087.7043797749304</v>
      </c>
      <c r="G203" s="124">
        <f t="shared" si="48"/>
        <v>12945.857528081222</v>
      </c>
      <c r="H203" s="124">
        <f t="shared" si="59"/>
        <v>115.57723090595236</v>
      </c>
      <c r="I203" s="123">
        <f t="shared" si="49"/>
        <v>1375.6002022426451</v>
      </c>
      <c r="J203" s="124">
        <f t="shared" si="60"/>
        <v>-75.91898553511588</v>
      </c>
      <c r="K203" s="123">
        <f t="shared" si="50"/>
        <v>-903.58776583894928</v>
      </c>
      <c r="L203" s="123">
        <f t="shared" si="51"/>
        <v>12042.269762242273</v>
      </c>
      <c r="M203" s="123">
        <f t="shared" si="52"/>
        <v>166927.26976224227</v>
      </c>
      <c r="N203" s="70">
        <f t="shared" si="53"/>
        <v>14025.144493550853</v>
      </c>
      <c r="O203" s="23">
        <f t="shared" si="61"/>
        <v>0.94597029224050544</v>
      </c>
      <c r="P203" s="286">
        <v>6602.5602882995008</v>
      </c>
      <c r="Q203" s="320">
        <v>11902</v>
      </c>
      <c r="R203" s="125">
        <f t="shared" si="54"/>
        <v>1.4914436222345022E-2</v>
      </c>
      <c r="S203" s="23">
        <f t="shared" si="55"/>
        <v>3.1544501512001617E-2</v>
      </c>
      <c r="T203" s="23"/>
      <c r="U203" s="268">
        <v>151378</v>
      </c>
      <c r="V203" s="125">
        <f t="shared" si="56"/>
        <v>2.3167170923119609E-2</v>
      </c>
      <c r="W203" s="262">
        <v>160517.41407972103</v>
      </c>
      <c r="X203" s="266">
        <v>12822.124343554126</v>
      </c>
      <c r="Y203" s="266">
        <v>13596.257333535577</v>
      </c>
      <c r="Z203" s="141"/>
      <c r="AA203" s="124"/>
      <c r="AB203" s="124"/>
      <c r="AC203" s="124"/>
      <c r="AD203" s="124"/>
    </row>
    <row r="204" spans="1:30">
      <c r="A204" s="82">
        <v>1221</v>
      </c>
      <c r="B204" s="83" t="s">
        <v>258</v>
      </c>
      <c r="C204" s="268">
        <v>251890</v>
      </c>
      <c r="D204" s="124">
        <f t="shared" si="47"/>
        <v>13412.673056443024</v>
      </c>
      <c r="E204" s="125">
        <f t="shared" si="57"/>
        <v>0.90466021628255211</v>
      </c>
      <c r="F204" s="124">
        <f t="shared" si="58"/>
        <v>848.11600549574098</v>
      </c>
      <c r="G204" s="124">
        <f t="shared" si="48"/>
        <v>15927.618583210016</v>
      </c>
      <c r="H204" s="124">
        <f t="shared" si="59"/>
        <v>0</v>
      </c>
      <c r="I204" s="123">
        <f t="shared" si="49"/>
        <v>0</v>
      </c>
      <c r="J204" s="124">
        <f t="shared" si="60"/>
        <v>-191.49621644106824</v>
      </c>
      <c r="K204" s="123">
        <f t="shared" si="50"/>
        <v>-3596.2989447632613</v>
      </c>
      <c r="L204" s="123">
        <f t="shared" si="51"/>
        <v>12331.319638446756</v>
      </c>
      <c r="M204" s="123">
        <f t="shared" si="52"/>
        <v>264221.31963844673</v>
      </c>
      <c r="N204" s="70">
        <f t="shared" si="53"/>
        <v>14069.292845497695</v>
      </c>
      <c r="O204" s="23">
        <f t="shared" si="61"/>
        <v>0.9489480176687386</v>
      </c>
      <c r="P204" s="286">
        <v>7001.490423932516</v>
      </c>
      <c r="Q204" s="320">
        <v>18780</v>
      </c>
      <c r="R204" s="125">
        <f t="shared" si="54"/>
        <v>3.8838855627995494E-2</v>
      </c>
      <c r="S204" s="23">
        <f t="shared" si="55"/>
        <v>3.4452675856407537E-2</v>
      </c>
      <c r="T204" s="23"/>
      <c r="U204" s="268">
        <v>243002</v>
      </c>
      <c r="V204" s="125">
        <f t="shared" si="56"/>
        <v>3.6575830651599577E-2</v>
      </c>
      <c r="W204" s="262">
        <v>255978.99916097155</v>
      </c>
      <c r="X204" s="266">
        <v>12911.216194676159</v>
      </c>
      <c r="Y204" s="266">
        <v>13600.711926091682</v>
      </c>
      <c r="Z204" s="141"/>
      <c r="AA204" s="124"/>
      <c r="AB204" s="124"/>
      <c r="AC204" s="124"/>
      <c r="AD204" s="124"/>
    </row>
    <row r="205" spans="1:30">
      <c r="A205" s="82">
        <v>1222</v>
      </c>
      <c r="B205" s="83" t="s">
        <v>259</v>
      </c>
      <c r="C205" s="268">
        <v>41028</v>
      </c>
      <c r="D205" s="124">
        <f t="shared" si="47"/>
        <v>12845.335003130871</v>
      </c>
      <c r="E205" s="125">
        <f t="shared" si="57"/>
        <v>0.86639430434577036</v>
      </c>
      <c r="F205" s="124">
        <f t="shared" si="58"/>
        <v>1188.5188374830325</v>
      </c>
      <c r="G205" s="124">
        <f t="shared" si="48"/>
        <v>3796.1291669208058</v>
      </c>
      <c r="H205" s="124">
        <f t="shared" si="59"/>
        <v>174.38566456901188</v>
      </c>
      <c r="I205" s="123">
        <f t="shared" si="49"/>
        <v>556.98781263342391</v>
      </c>
      <c r="J205" s="124">
        <f t="shared" si="60"/>
        <v>-17.110551872056362</v>
      </c>
      <c r="K205" s="123">
        <f t="shared" si="50"/>
        <v>-54.651102679348021</v>
      </c>
      <c r="L205" s="123">
        <f t="shared" si="51"/>
        <v>3741.4780642414576</v>
      </c>
      <c r="M205" s="123">
        <f t="shared" si="52"/>
        <v>44769.478064241455</v>
      </c>
      <c r="N205" s="70">
        <f t="shared" si="53"/>
        <v>14016.743288741845</v>
      </c>
      <c r="O205" s="23">
        <f t="shared" si="61"/>
        <v>0.94540364637300622</v>
      </c>
      <c r="P205" s="286">
        <v>1868.5135658568831</v>
      </c>
      <c r="Q205" s="320">
        <v>3194</v>
      </c>
      <c r="R205" s="125">
        <f t="shared" si="54"/>
        <v>-1.170659545503281E-2</v>
      </c>
      <c r="S205" s="23">
        <f t="shared" si="55"/>
        <v>2.8461623895763354E-2</v>
      </c>
      <c r="T205" s="23"/>
      <c r="U205" s="268">
        <v>41449</v>
      </c>
      <c r="V205" s="125">
        <f t="shared" si="56"/>
        <v>-1.015706048396825E-2</v>
      </c>
      <c r="W205" s="262">
        <v>43462.384311899339</v>
      </c>
      <c r="X205" s="266">
        <v>12997.491376607088</v>
      </c>
      <c r="Y205" s="266">
        <v>13628.844249576463</v>
      </c>
      <c r="Z205" s="141"/>
      <c r="AA205" s="124"/>
      <c r="AB205" s="124"/>
      <c r="AC205" s="124"/>
      <c r="AD205" s="124"/>
    </row>
    <row r="206" spans="1:30">
      <c r="A206" s="82">
        <v>1223</v>
      </c>
      <c r="B206" s="83" t="s">
        <v>260</v>
      </c>
      <c r="C206" s="268">
        <v>42967</v>
      </c>
      <c r="D206" s="124">
        <f t="shared" si="47"/>
        <v>15039.201960098006</v>
      </c>
      <c r="E206" s="125">
        <f t="shared" si="57"/>
        <v>1.0143666098983644</v>
      </c>
      <c r="F206" s="124">
        <f t="shared" si="58"/>
        <v>-127.80133669724819</v>
      </c>
      <c r="G206" s="124">
        <f t="shared" si="48"/>
        <v>-365.12841894403812</v>
      </c>
      <c r="H206" s="124">
        <f t="shared" si="59"/>
        <v>0</v>
      </c>
      <c r="I206" s="123">
        <f t="shared" si="49"/>
        <v>0</v>
      </c>
      <c r="J206" s="124">
        <f t="shared" si="60"/>
        <v>-191.49621644106824</v>
      </c>
      <c r="K206" s="123">
        <f t="shared" si="50"/>
        <v>-547.10469037213204</v>
      </c>
      <c r="L206" s="123">
        <f t="shared" si="51"/>
        <v>-912.23310931617016</v>
      </c>
      <c r="M206" s="123">
        <f t="shared" si="52"/>
        <v>42054.76689068383</v>
      </c>
      <c r="N206" s="70">
        <f t="shared" si="53"/>
        <v>14719.904406959688</v>
      </c>
      <c r="O206" s="23">
        <f t="shared" si="61"/>
        <v>0.99283057511506345</v>
      </c>
      <c r="P206" s="286">
        <v>-1515.129151162133</v>
      </c>
      <c r="Q206" s="320">
        <v>2857</v>
      </c>
      <c r="R206" s="125">
        <f t="shared" si="54"/>
        <v>0.10054255186734411</v>
      </c>
      <c r="S206" s="23">
        <f t="shared" si="55"/>
        <v>5.9294391235110218E-2</v>
      </c>
      <c r="T206" s="23"/>
      <c r="U206" s="268">
        <v>38905</v>
      </c>
      <c r="V206" s="125">
        <f t="shared" si="56"/>
        <v>0.10440817375658655</v>
      </c>
      <c r="W206" s="262">
        <v>39561.776398864036</v>
      </c>
      <c r="X206" s="266">
        <v>13665.261678960309</v>
      </c>
      <c r="Y206" s="266">
        <v>13895.952370517751</v>
      </c>
      <c r="Z206" s="141"/>
      <c r="AA206" s="124"/>
      <c r="AB206" s="124"/>
      <c r="AC206" s="124"/>
      <c r="AD206" s="124"/>
    </row>
    <row r="207" spans="1:30">
      <c r="A207" s="82">
        <v>1224</v>
      </c>
      <c r="B207" s="83" t="s">
        <v>261</v>
      </c>
      <c r="C207" s="268">
        <v>182281</v>
      </c>
      <c r="D207" s="124">
        <f t="shared" si="47"/>
        <v>13830.121396054628</v>
      </c>
      <c r="E207" s="125">
        <f t="shared" si="57"/>
        <v>0.93281634173275951</v>
      </c>
      <c r="F207" s="124">
        <f t="shared" si="58"/>
        <v>597.64700172877815</v>
      </c>
      <c r="G207" s="124">
        <f t="shared" si="48"/>
        <v>7876.9874827852955</v>
      </c>
      <c r="H207" s="124">
        <f t="shared" si="59"/>
        <v>0</v>
      </c>
      <c r="I207" s="123">
        <f t="shared" si="49"/>
        <v>0</v>
      </c>
      <c r="J207" s="124">
        <f t="shared" si="60"/>
        <v>-191.49621644106824</v>
      </c>
      <c r="K207" s="123">
        <f t="shared" si="50"/>
        <v>-2523.9201326932794</v>
      </c>
      <c r="L207" s="123">
        <f t="shared" si="51"/>
        <v>5353.0673500920166</v>
      </c>
      <c r="M207" s="123">
        <f t="shared" si="52"/>
        <v>187634.06735009202</v>
      </c>
      <c r="N207" s="70">
        <f t="shared" si="53"/>
        <v>14236.27218134234</v>
      </c>
      <c r="O207" s="23">
        <f t="shared" si="61"/>
        <v>0.96021046784882169</v>
      </c>
      <c r="P207" s="286">
        <v>8200.4704892135396</v>
      </c>
      <c r="Q207" s="320">
        <v>13180</v>
      </c>
      <c r="R207" s="125">
        <f t="shared" si="54"/>
        <v>6.2898387613527007E-2</v>
      </c>
      <c r="S207" s="23">
        <f t="shared" si="55"/>
        <v>4.4133684923877842E-2</v>
      </c>
      <c r="T207" s="23"/>
      <c r="U207" s="268">
        <v>172288</v>
      </c>
      <c r="V207" s="125">
        <f t="shared" si="56"/>
        <v>5.800171805349183E-2</v>
      </c>
      <c r="W207" s="262">
        <v>180534.81338158017</v>
      </c>
      <c r="X207" s="266">
        <v>13011.706064496639</v>
      </c>
      <c r="Y207" s="266">
        <v>13634.530124732284</v>
      </c>
      <c r="Z207" s="141"/>
      <c r="AA207" s="124"/>
      <c r="AB207" s="124"/>
      <c r="AC207" s="124"/>
      <c r="AD207" s="124"/>
    </row>
    <row r="208" spans="1:30">
      <c r="A208" s="82">
        <v>1227</v>
      </c>
      <c r="B208" s="83" t="s">
        <v>262</v>
      </c>
      <c r="C208" s="268">
        <v>15456</v>
      </c>
      <c r="D208" s="124">
        <f t="shared" si="47"/>
        <v>14102.189781021898</v>
      </c>
      <c r="E208" s="125">
        <f t="shared" si="57"/>
        <v>0.95116685567970927</v>
      </c>
      <c r="F208" s="124">
        <f t="shared" si="58"/>
        <v>434.40597074841645</v>
      </c>
      <c r="G208" s="124">
        <f t="shared" si="48"/>
        <v>476.1089439402644</v>
      </c>
      <c r="H208" s="124">
        <f t="shared" si="59"/>
        <v>0</v>
      </c>
      <c r="I208" s="123">
        <f t="shared" si="49"/>
        <v>0</v>
      </c>
      <c r="J208" s="124">
        <f t="shared" si="60"/>
        <v>-191.49621644106824</v>
      </c>
      <c r="K208" s="123">
        <f t="shared" si="50"/>
        <v>-209.87985321941079</v>
      </c>
      <c r="L208" s="123">
        <f t="shared" si="51"/>
        <v>266.22909072085361</v>
      </c>
      <c r="M208" s="123">
        <f t="shared" si="52"/>
        <v>15722.229090720853</v>
      </c>
      <c r="N208" s="70">
        <f t="shared" si="53"/>
        <v>14345.099535329246</v>
      </c>
      <c r="O208" s="23">
        <f t="shared" si="61"/>
        <v>0.96755067342760148</v>
      </c>
      <c r="P208" s="286">
        <v>873.16361579499574</v>
      </c>
      <c r="Q208" s="320">
        <v>1096</v>
      </c>
      <c r="R208" s="125">
        <f t="shared" si="54"/>
        <v>5.5473269209150487E-2</v>
      </c>
      <c r="S208" s="23">
        <f t="shared" si="55"/>
        <v>4.1443085474135555E-2</v>
      </c>
      <c r="T208" s="23"/>
      <c r="U208" s="268">
        <v>14804</v>
      </c>
      <c r="V208" s="125">
        <f t="shared" si="56"/>
        <v>4.4042150770062148E-2</v>
      </c>
      <c r="W208" s="262">
        <v>15261.87125041846</v>
      </c>
      <c r="X208" s="266">
        <v>13361.010830324909</v>
      </c>
      <c r="Y208" s="266">
        <v>13774.252031063592</v>
      </c>
      <c r="Z208" s="141"/>
      <c r="AA208" s="124"/>
      <c r="AB208" s="124"/>
      <c r="AC208" s="124"/>
      <c r="AD208" s="124"/>
    </row>
    <row r="209" spans="1:30">
      <c r="A209" s="82">
        <v>1228</v>
      </c>
      <c r="B209" s="83" t="s">
        <v>263</v>
      </c>
      <c r="C209" s="268">
        <v>119291</v>
      </c>
      <c r="D209" s="124">
        <f t="shared" si="47"/>
        <v>17452.962692026336</v>
      </c>
      <c r="E209" s="125">
        <f t="shared" si="57"/>
        <v>1.1771703475732842</v>
      </c>
      <c r="F209" s="124">
        <f t="shared" si="58"/>
        <v>-1576.0577758542465</v>
      </c>
      <c r="G209" s="124">
        <f t="shared" si="48"/>
        <v>-10772.354897963774</v>
      </c>
      <c r="H209" s="124">
        <f t="shared" si="59"/>
        <v>0</v>
      </c>
      <c r="I209" s="123">
        <f t="shared" si="49"/>
        <v>0</v>
      </c>
      <c r="J209" s="124">
        <f t="shared" si="60"/>
        <v>-191.49621644106824</v>
      </c>
      <c r="K209" s="123">
        <f t="shared" si="50"/>
        <v>-1308.8766393747014</v>
      </c>
      <c r="L209" s="123">
        <f t="shared" si="51"/>
        <v>-12081.231537338475</v>
      </c>
      <c r="M209" s="123">
        <f t="shared" si="52"/>
        <v>107209.76846266152</v>
      </c>
      <c r="N209" s="70">
        <f t="shared" si="53"/>
        <v>15685.408699731021</v>
      </c>
      <c r="O209" s="23">
        <f t="shared" si="61"/>
        <v>1.0579520701850313</v>
      </c>
      <c r="P209" s="286">
        <v>4102.3723667507202</v>
      </c>
      <c r="Q209" s="320">
        <v>6835</v>
      </c>
      <c r="R209" s="125">
        <f t="shared" si="54"/>
        <v>4.9214956112523106E-2</v>
      </c>
      <c r="S209" s="23">
        <f t="shared" si="55"/>
        <v>3.9900274015098845E-2</v>
      </c>
      <c r="T209" s="23"/>
      <c r="U209" s="268">
        <v>116856</v>
      </c>
      <c r="V209" s="125">
        <f t="shared" si="56"/>
        <v>2.0837612103785857E-2</v>
      </c>
      <c r="W209" s="262">
        <v>105962.08008500873</v>
      </c>
      <c r="X209" s="266">
        <v>16634.306049822066</v>
      </c>
      <c r="Y209" s="266">
        <v>15083.570118862452</v>
      </c>
      <c r="Z209" s="141"/>
      <c r="AA209" s="124"/>
      <c r="AB209" s="124"/>
      <c r="AC209" s="124"/>
      <c r="AD209" s="124"/>
    </row>
    <row r="210" spans="1:30">
      <c r="A210" s="82">
        <v>1231</v>
      </c>
      <c r="B210" s="83" t="s">
        <v>264</v>
      </c>
      <c r="C210" s="268">
        <v>42990</v>
      </c>
      <c r="D210" s="124">
        <f t="shared" si="47"/>
        <v>12783.229259589652</v>
      </c>
      <c r="E210" s="125">
        <f t="shared" si="57"/>
        <v>0.86220538576496608</v>
      </c>
      <c r="F210" s="124">
        <f t="shared" si="58"/>
        <v>1225.7822836077637</v>
      </c>
      <c r="G210" s="124">
        <f t="shared" si="48"/>
        <v>4122.3058197729097</v>
      </c>
      <c r="H210" s="124">
        <f t="shared" si="59"/>
        <v>196.12267480843838</v>
      </c>
      <c r="I210" s="123">
        <f t="shared" si="49"/>
        <v>659.56055538077828</v>
      </c>
      <c r="J210" s="124">
        <f t="shared" si="60"/>
        <v>4.6264583673701338</v>
      </c>
      <c r="K210" s="123">
        <f t="shared" si="50"/>
        <v>15.55877948946576</v>
      </c>
      <c r="L210" s="123">
        <f t="shared" si="51"/>
        <v>4137.8645992623751</v>
      </c>
      <c r="M210" s="123">
        <f t="shared" si="52"/>
        <v>47127.864599262379</v>
      </c>
      <c r="N210" s="70">
        <f t="shared" si="53"/>
        <v>14013.638001564786</v>
      </c>
      <c r="O210" s="23">
        <f t="shared" si="61"/>
        <v>0.94519420044396607</v>
      </c>
      <c r="P210" s="286">
        <v>3102.8525626057499</v>
      </c>
      <c r="Q210" s="320">
        <v>3363</v>
      </c>
      <c r="R210" s="125">
        <f t="shared" si="54"/>
        <v>5.2875910578626263E-2</v>
      </c>
      <c r="S210" s="23">
        <f t="shared" si="55"/>
        <v>3.3285451556818009E-2</v>
      </c>
      <c r="T210" s="23"/>
      <c r="U210" s="268">
        <v>41001</v>
      </c>
      <c r="V210" s="125">
        <f t="shared" si="56"/>
        <v>4.851101192653838E-2</v>
      </c>
      <c r="W210" s="262">
        <v>45799.595319940534</v>
      </c>
      <c r="X210" s="266">
        <v>12141.249629848979</v>
      </c>
      <c r="Y210" s="266">
        <v>13562.213597850321</v>
      </c>
      <c r="Z210" s="141"/>
      <c r="AA210" s="124"/>
      <c r="AB210" s="124"/>
      <c r="AC210" s="124"/>
      <c r="AD210" s="124"/>
    </row>
    <row r="211" spans="1:30">
      <c r="A211" s="82">
        <v>1232</v>
      </c>
      <c r="B211" s="83" t="s">
        <v>265</v>
      </c>
      <c r="C211" s="268">
        <v>37984</v>
      </c>
      <c r="D211" s="124">
        <f t="shared" si="47"/>
        <v>40799.140708915147</v>
      </c>
      <c r="E211" s="125">
        <f t="shared" si="57"/>
        <v>2.7518272683266045</v>
      </c>
      <c r="F211" s="124">
        <f t="shared" si="58"/>
        <v>-15583.764585987532</v>
      </c>
      <c r="G211" s="124">
        <f t="shared" si="48"/>
        <v>-14508.484829554392</v>
      </c>
      <c r="H211" s="124">
        <f t="shared" si="59"/>
        <v>0</v>
      </c>
      <c r="I211" s="123">
        <f t="shared" si="49"/>
        <v>0</v>
      </c>
      <c r="J211" s="124">
        <f t="shared" si="60"/>
        <v>-191.49621644106824</v>
      </c>
      <c r="K211" s="123">
        <f t="shared" si="50"/>
        <v>-178.28297750663455</v>
      </c>
      <c r="L211" s="123">
        <f t="shared" si="51"/>
        <v>-14686.767807061027</v>
      </c>
      <c r="M211" s="123">
        <f t="shared" si="52"/>
        <v>23297.232192938973</v>
      </c>
      <c r="N211" s="70">
        <f t="shared" si="53"/>
        <v>25023.879906486545</v>
      </c>
      <c r="O211" s="23">
        <f t="shared" si="61"/>
        <v>1.6878148384863596</v>
      </c>
      <c r="P211" s="286">
        <v>-177.6389358529741</v>
      </c>
      <c r="Q211" s="320">
        <v>931</v>
      </c>
      <c r="R211" s="125">
        <f t="shared" si="54"/>
        <v>0.10077362880568454</v>
      </c>
      <c r="S211" s="23">
        <f t="shared" si="55"/>
        <v>7.6042657169791153E-2</v>
      </c>
      <c r="T211" s="23"/>
      <c r="U211" s="268">
        <v>34136</v>
      </c>
      <c r="V211" s="125">
        <f t="shared" si="56"/>
        <v>0.11272556831497539</v>
      </c>
      <c r="W211" s="262">
        <v>21418.289730717872</v>
      </c>
      <c r="X211" s="266">
        <v>37064.060803474487</v>
      </c>
      <c r="Y211" s="266">
        <v>23255.472020323421</v>
      </c>
      <c r="Z211" s="141"/>
      <c r="AA211" s="124"/>
      <c r="AB211" s="124"/>
      <c r="AC211" s="124"/>
      <c r="AD211" s="124"/>
    </row>
    <row r="212" spans="1:30">
      <c r="A212" s="82">
        <v>1233</v>
      </c>
      <c r="B212" s="83" t="s">
        <v>266</v>
      </c>
      <c r="C212" s="268">
        <v>21144</v>
      </c>
      <c r="D212" s="124">
        <f t="shared" si="47"/>
        <v>18929.27484333035</v>
      </c>
      <c r="E212" s="125">
        <f t="shared" si="57"/>
        <v>1.2767448965449142</v>
      </c>
      <c r="F212" s="124">
        <f t="shared" si="58"/>
        <v>-2461.8450666366543</v>
      </c>
      <c r="G212" s="124">
        <f t="shared" si="48"/>
        <v>-2749.8809394331429</v>
      </c>
      <c r="H212" s="124">
        <f t="shared" si="59"/>
        <v>0</v>
      </c>
      <c r="I212" s="123">
        <f t="shared" si="49"/>
        <v>0</v>
      </c>
      <c r="J212" s="124">
        <f t="shared" si="60"/>
        <v>-191.49621644106824</v>
      </c>
      <c r="K212" s="123">
        <f t="shared" si="50"/>
        <v>-213.90127376467322</v>
      </c>
      <c r="L212" s="123">
        <f t="shared" si="51"/>
        <v>-2963.782213197816</v>
      </c>
      <c r="M212" s="123">
        <f t="shared" si="52"/>
        <v>18180.217786802183</v>
      </c>
      <c r="N212" s="70">
        <f t="shared" si="53"/>
        <v>16275.933560252626</v>
      </c>
      <c r="O212" s="23">
        <f t="shared" si="61"/>
        <v>1.0977818897736835</v>
      </c>
      <c r="P212" s="286">
        <v>1149.8439405501927</v>
      </c>
      <c r="Q212" s="320">
        <v>1117</v>
      </c>
      <c r="R212" s="125">
        <f t="shared" si="54"/>
        <v>-3.0264576787451484E-3</v>
      </c>
      <c r="S212" s="23">
        <f t="shared" si="55"/>
        <v>1.5687867445210162E-2</v>
      </c>
      <c r="T212" s="23"/>
      <c r="U212" s="268">
        <v>21474</v>
      </c>
      <c r="V212" s="125">
        <f t="shared" si="56"/>
        <v>-1.5367421067337244E-2</v>
      </c>
      <c r="W212" s="262">
        <v>18123.757747493935</v>
      </c>
      <c r="X212" s="266">
        <v>18986.737400530503</v>
      </c>
      <c r="Y212" s="266">
        <v>16024.542659145831</v>
      </c>
      <c r="Z212" s="141"/>
      <c r="AA212" s="124"/>
      <c r="AB212" s="124"/>
      <c r="AC212" s="124"/>
      <c r="AD212" s="124"/>
    </row>
    <row r="213" spans="1:30">
      <c r="A213" s="82">
        <v>1234</v>
      </c>
      <c r="B213" s="83" t="s">
        <v>267</v>
      </c>
      <c r="C213" s="268">
        <v>10987</v>
      </c>
      <c r="D213" s="124">
        <f t="shared" si="47"/>
        <v>11801.288936627283</v>
      </c>
      <c r="E213" s="125">
        <f t="shared" si="57"/>
        <v>0.79597531058088677</v>
      </c>
      <c r="F213" s="124">
        <f t="shared" si="58"/>
        <v>1814.9464773851853</v>
      </c>
      <c r="G213" s="124">
        <f t="shared" si="48"/>
        <v>1689.7151704456076</v>
      </c>
      <c r="H213" s="124">
        <f t="shared" si="59"/>
        <v>539.80178784526765</v>
      </c>
      <c r="I213" s="123">
        <f t="shared" si="49"/>
        <v>502.55546448394415</v>
      </c>
      <c r="J213" s="124">
        <f t="shared" si="60"/>
        <v>348.30557140419944</v>
      </c>
      <c r="K213" s="123">
        <f t="shared" si="50"/>
        <v>324.27248697730971</v>
      </c>
      <c r="L213" s="123">
        <f t="shared" si="51"/>
        <v>2013.9876574229172</v>
      </c>
      <c r="M213" s="123">
        <f t="shared" si="52"/>
        <v>13000.987657422917</v>
      </c>
      <c r="N213" s="70">
        <f t="shared" si="53"/>
        <v>13964.540985416666</v>
      </c>
      <c r="O213" s="23">
        <f t="shared" si="61"/>
        <v>0.9418826966847621</v>
      </c>
      <c r="P213" s="286">
        <v>814.39249524507136</v>
      </c>
      <c r="Q213" s="320">
        <v>931</v>
      </c>
      <c r="R213" s="125">
        <f t="shared" si="54"/>
        <v>5.9832763295144295E-2</v>
      </c>
      <c r="S213" s="23">
        <f t="shared" si="55"/>
        <v>3.349916290828208E-2</v>
      </c>
      <c r="T213" s="23"/>
      <c r="U213" s="268">
        <v>10389</v>
      </c>
      <c r="V213" s="125">
        <f t="shared" si="56"/>
        <v>5.756088170179998E-2</v>
      </c>
      <c r="W213" s="262">
        <v>12606.605991561893</v>
      </c>
      <c r="X213" s="266">
        <v>11135.048231511255</v>
      </c>
      <c r="Y213" s="266">
        <v>13511.903527933433</v>
      </c>
      <c r="Z213" s="141"/>
      <c r="AA213" s="124"/>
      <c r="AB213" s="124"/>
      <c r="AC213" s="124"/>
      <c r="AD213" s="124"/>
    </row>
    <row r="214" spans="1:30">
      <c r="A214" s="82">
        <v>1235</v>
      </c>
      <c r="B214" s="83" t="s">
        <v>268</v>
      </c>
      <c r="C214" s="268">
        <v>194286</v>
      </c>
      <c r="D214" s="124">
        <f t="shared" si="47"/>
        <v>13328.256842971805</v>
      </c>
      <c r="E214" s="125">
        <f t="shared" si="57"/>
        <v>0.89896649739331536</v>
      </c>
      <c r="F214" s="124">
        <f t="shared" si="58"/>
        <v>898.76573357847224</v>
      </c>
      <c r="G214" s="124">
        <f t="shared" si="48"/>
        <v>13101.308098373389</v>
      </c>
      <c r="H214" s="124">
        <f t="shared" si="59"/>
        <v>5.3630206246850314</v>
      </c>
      <c r="I214" s="123">
        <f t="shared" si="49"/>
        <v>78.176751646033708</v>
      </c>
      <c r="J214" s="124">
        <f t="shared" si="60"/>
        <v>-186.13319581638322</v>
      </c>
      <c r="K214" s="123">
        <f t="shared" si="50"/>
        <v>-2713.263595415418</v>
      </c>
      <c r="L214" s="123">
        <f t="shared" si="51"/>
        <v>10388.044502957971</v>
      </c>
      <c r="M214" s="123">
        <f t="shared" si="52"/>
        <v>204674.04450295796</v>
      </c>
      <c r="N214" s="70">
        <f t="shared" si="53"/>
        <v>14040.889380733894</v>
      </c>
      <c r="O214" s="23">
        <f t="shared" si="61"/>
        <v>0.94703225602538355</v>
      </c>
      <c r="P214" s="286">
        <v>6451.1621781457134</v>
      </c>
      <c r="Q214" s="320">
        <v>14577</v>
      </c>
      <c r="R214" s="125">
        <f t="shared" si="54"/>
        <v>4.0705400359870796E-2</v>
      </c>
      <c r="S214" s="23">
        <f t="shared" si="55"/>
        <v>3.2760182923307651E-2</v>
      </c>
      <c r="T214" s="23"/>
      <c r="U214" s="268">
        <v>185880</v>
      </c>
      <c r="V214" s="125">
        <f t="shared" si="56"/>
        <v>4.5222724338282762E-2</v>
      </c>
      <c r="W214" s="262">
        <v>197325.06330281816</v>
      </c>
      <c r="X214" s="266">
        <v>12806.945018602728</v>
      </c>
      <c r="Y214" s="266">
        <v>13595.498367288008</v>
      </c>
      <c r="Z214" s="141"/>
      <c r="AA214" s="124"/>
      <c r="AB214" s="124"/>
      <c r="AC214" s="124"/>
      <c r="AD214" s="124"/>
    </row>
    <row r="215" spans="1:30">
      <c r="A215" s="82">
        <v>1238</v>
      </c>
      <c r="B215" s="83" t="s">
        <v>269</v>
      </c>
      <c r="C215" s="268">
        <v>108533</v>
      </c>
      <c r="D215" s="124">
        <f t="shared" si="47"/>
        <v>12836.546422235364</v>
      </c>
      <c r="E215" s="125">
        <f t="shared" si="57"/>
        <v>0.86580153067118004</v>
      </c>
      <c r="F215" s="124">
        <f t="shared" si="58"/>
        <v>1193.7919860203367</v>
      </c>
      <c r="G215" s="124">
        <f t="shared" si="48"/>
        <v>10093.511241801947</v>
      </c>
      <c r="H215" s="124">
        <f t="shared" si="59"/>
        <v>177.46166788243934</v>
      </c>
      <c r="I215" s="123">
        <f t="shared" si="49"/>
        <v>1500.4384019460247</v>
      </c>
      <c r="J215" s="124">
        <f t="shared" si="60"/>
        <v>-14.034548558628899</v>
      </c>
      <c r="K215" s="123">
        <f t="shared" si="50"/>
        <v>-118.66210806320734</v>
      </c>
      <c r="L215" s="123">
        <f t="shared" si="51"/>
        <v>9974.8491337387404</v>
      </c>
      <c r="M215" s="123">
        <f t="shared" si="52"/>
        <v>118507.84913373874</v>
      </c>
      <c r="N215" s="70">
        <f t="shared" si="53"/>
        <v>14016.303859697071</v>
      </c>
      <c r="O215" s="23">
        <f t="shared" si="61"/>
        <v>0.94537400768927671</v>
      </c>
      <c r="P215" s="286">
        <v>4011.0471506950362</v>
      </c>
      <c r="Q215" s="320">
        <v>8455</v>
      </c>
      <c r="R215" s="125">
        <f t="shared" si="54"/>
        <v>5.4655532286585692E-2</v>
      </c>
      <c r="S215" s="23">
        <f t="shared" si="55"/>
        <v>3.336746950873154E-2</v>
      </c>
      <c r="T215" s="23"/>
      <c r="U215" s="268">
        <v>102519</v>
      </c>
      <c r="V215" s="125">
        <f t="shared" si="56"/>
        <v>5.8662296744993611E-2</v>
      </c>
      <c r="W215" s="262">
        <v>114247.18785308237</v>
      </c>
      <c r="X215" s="266">
        <v>12171.316633028611</v>
      </c>
      <c r="Y215" s="266">
        <v>13563.716948009305</v>
      </c>
      <c r="Z215" s="141"/>
      <c r="AA215" s="124"/>
      <c r="AB215" s="124"/>
      <c r="AC215" s="124"/>
      <c r="AD215" s="124"/>
    </row>
    <row r="216" spans="1:30">
      <c r="A216" s="82">
        <v>1241</v>
      </c>
      <c r="B216" s="83" t="s">
        <v>270</v>
      </c>
      <c r="C216" s="268">
        <v>54288</v>
      </c>
      <c r="D216" s="124">
        <f t="shared" si="47"/>
        <v>13848.979591836734</v>
      </c>
      <c r="E216" s="125">
        <f t="shared" si="57"/>
        <v>0.93408829247689129</v>
      </c>
      <c r="F216" s="124">
        <f t="shared" si="58"/>
        <v>586.33208425951455</v>
      </c>
      <c r="G216" s="124">
        <f t="shared" si="48"/>
        <v>2298.4217702972969</v>
      </c>
      <c r="H216" s="124">
        <f t="shared" si="59"/>
        <v>0</v>
      </c>
      <c r="I216" s="123">
        <f t="shared" si="49"/>
        <v>0</v>
      </c>
      <c r="J216" s="124">
        <f t="shared" si="60"/>
        <v>-191.49621644106824</v>
      </c>
      <c r="K216" s="123">
        <f t="shared" si="50"/>
        <v>-750.66516844898752</v>
      </c>
      <c r="L216" s="123">
        <f t="shared" si="51"/>
        <v>1547.7566018483094</v>
      </c>
      <c r="M216" s="123">
        <f t="shared" si="52"/>
        <v>55835.756601848312</v>
      </c>
      <c r="N216" s="70">
        <f t="shared" si="53"/>
        <v>14243.815459655181</v>
      </c>
      <c r="O216" s="23">
        <f t="shared" si="61"/>
        <v>0.96071924814647436</v>
      </c>
      <c r="P216" s="286">
        <v>1292.3939543032698</v>
      </c>
      <c r="Q216" s="320">
        <v>3920</v>
      </c>
      <c r="R216" s="125">
        <f t="shared" si="54"/>
        <v>5.7619659827933337E-2</v>
      </c>
      <c r="S216" s="23">
        <f t="shared" si="55"/>
        <v>4.2156197456426743E-2</v>
      </c>
      <c r="T216" s="23"/>
      <c r="U216" s="268">
        <v>51003</v>
      </c>
      <c r="V216" s="125">
        <f t="shared" si="56"/>
        <v>6.4407976001411682E-2</v>
      </c>
      <c r="W216" s="262">
        <v>53235.456787346484</v>
      </c>
      <c r="X216" s="266">
        <v>13094.480102695763</v>
      </c>
      <c r="Y216" s="266">
        <v>13667.639740011933</v>
      </c>
      <c r="Z216" s="141"/>
      <c r="AA216" s="124"/>
      <c r="AB216" s="124"/>
      <c r="AC216" s="124"/>
      <c r="AD216" s="124"/>
    </row>
    <row r="217" spans="1:30">
      <c r="A217" s="82">
        <v>1242</v>
      </c>
      <c r="B217" s="83" t="s">
        <v>271</v>
      </c>
      <c r="C217" s="268">
        <v>33069</v>
      </c>
      <c r="D217" s="124">
        <f t="shared" si="47"/>
        <v>13426.309378806334</v>
      </c>
      <c r="E217" s="125">
        <f t="shared" si="57"/>
        <v>0.9055799612347013</v>
      </c>
      <c r="F217" s="124">
        <f t="shared" si="58"/>
        <v>839.93421207775464</v>
      </c>
      <c r="G217" s="124">
        <f t="shared" si="48"/>
        <v>2068.7579643475096</v>
      </c>
      <c r="H217" s="124">
        <f t="shared" si="59"/>
        <v>0</v>
      </c>
      <c r="I217" s="123">
        <f t="shared" si="49"/>
        <v>0</v>
      </c>
      <c r="J217" s="124">
        <f t="shared" si="60"/>
        <v>-191.49621644106824</v>
      </c>
      <c r="K217" s="123">
        <f t="shared" si="50"/>
        <v>-471.65518109435112</v>
      </c>
      <c r="L217" s="123">
        <f t="shared" si="51"/>
        <v>1597.1027832531586</v>
      </c>
      <c r="M217" s="123">
        <f t="shared" si="52"/>
        <v>34666.102783253162</v>
      </c>
      <c r="N217" s="70">
        <f t="shared" si="53"/>
        <v>14074.747374443023</v>
      </c>
      <c r="O217" s="23">
        <f t="shared" si="61"/>
        <v>0.9493159156495985</v>
      </c>
      <c r="P217" s="286">
        <v>1600.2780891451393</v>
      </c>
      <c r="Q217" s="320">
        <v>2463</v>
      </c>
      <c r="R217" s="125">
        <f t="shared" si="54"/>
        <v>-2.496620740017047E-2</v>
      </c>
      <c r="S217" s="23">
        <f t="shared" si="55"/>
        <v>9.8193576493802639E-3</v>
      </c>
      <c r="T217" s="23"/>
      <c r="U217" s="268">
        <v>34260</v>
      </c>
      <c r="V217" s="125">
        <f t="shared" si="56"/>
        <v>-3.4763572679509636E-2</v>
      </c>
      <c r="W217" s="262">
        <v>34677.46107494687</v>
      </c>
      <c r="X217" s="266">
        <v>13770.096463022508</v>
      </c>
      <c r="Y217" s="266">
        <v>13937.886284142634</v>
      </c>
      <c r="Z217" s="141"/>
      <c r="AA217" s="124"/>
      <c r="AB217" s="124"/>
      <c r="AC217" s="124"/>
      <c r="AD217" s="124"/>
    </row>
    <row r="218" spans="1:30">
      <c r="A218" s="82">
        <v>1243</v>
      </c>
      <c r="B218" s="83" t="s">
        <v>127</v>
      </c>
      <c r="C218" s="268">
        <v>273737</v>
      </c>
      <c r="D218" s="124">
        <f t="shared" si="47"/>
        <v>13305.643318913139</v>
      </c>
      <c r="E218" s="125">
        <f t="shared" si="57"/>
        <v>0.89744125663931096</v>
      </c>
      <c r="F218" s="124">
        <f t="shared" si="58"/>
        <v>912.33384801367208</v>
      </c>
      <c r="G218" s="124">
        <f t="shared" si="48"/>
        <v>18769.444255185277</v>
      </c>
      <c r="H218" s="124">
        <f t="shared" si="59"/>
        <v>13.277754045218261</v>
      </c>
      <c r="I218" s="123">
        <f t="shared" si="49"/>
        <v>273.16323397227529</v>
      </c>
      <c r="J218" s="124">
        <f t="shared" si="60"/>
        <v>-178.21846239584997</v>
      </c>
      <c r="K218" s="123">
        <f t="shared" si="50"/>
        <v>-3666.4884268698211</v>
      </c>
      <c r="L218" s="123">
        <f t="shared" si="51"/>
        <v>15102.955828315457</v>
      </c>
      <c r="M218" s="123">
        <f t="shared" si="52"/>
        <v>288839.95582831546</v>
      </c>
      <c r="N218" s="70">
        <f t="shared" si="53"/>
        <v>14039.758704530959</v>
      </c>
      <c r="O218" s="23">
        <f t="shared" si="61"/>
        <v>0.94695599398768326</v>
      </c>
      <c r="P218" s="286">
        <v>6266.6547191460468</v>
      </c>
      <c r="Q218" s="320">
        <v>20573</v>
      </c>
      <c r="R218" s="125">
        <f t="shared" si="54"/>
        <v>3.7069375723696903E-2</v>
      </c>
      <c r="S218" s="23">
        <f t="shared" si="55"/>
        <v>3.2589306903541317E-2</v>
      </c>
      <c r="T218" s="23"/>
      <c r="U218" s="268">
        <v>258551</v>
      </c>
      <c r="V218" s="125">
        <f t="shared" si="56"/>
        <v>5.8735027131977834E-2</v>
      </c>
      <c r="W218" s="262">
        <v>273999.75529684382</v>
      </c>
      <c r="X218" s="266">
        <v>12830.041683207623</v>
      </c>
      <c r="Y218" s="266">
        <v>13596.653200518253</v>
      </c>
      <c r="Z218" s="141"/>
      <c r="AA218" s="124"/>
      <c r="AB218" s="124"/>
      <c r="AC218" s="124"/>
      <c r="AD218" s="124"/>
    </row>
    <row r="219" spans="1:30">
      <c r="A219" s="82">
        <v>1244</v>
      </c>
      <c r="B219" s="83" t="s">
        <v>272</v>
      </c>
      <c r="C219" s="268">
        <v>105755</v>
      </c>
      <c r="D219" s="124">
        <f t="shared" si="47"/>
        <v>20380.612834842937</v>
      </c>
      <c r="E219" s="125">
        <f t="shared" si="57"/>
        <v>1.3746349842086969</v>
      </c>
      <c r="F219" s="124">
        <f t="shared" si="58"/>
        <v>-3332.647861544207</v>
      </c>
      <c r="G219" s="124">
        <f t="shared" si="48"/>
        <v>-17293.10975355289</v>
      </c>
      <c r="H219" s="124">
        <f t="shared" si="59"/>
        <v>0</v>
      </c>
      <c r="I219" s="123">
        <f t="shared" si="49"/>
        <v>0</v>
      </c>
      <c r="J219" s="124">
        <f t="shared" si="60"/>
        <v>-191.49621644106824</v>
      </c>
      <c r="K219" s="123">
        <f t="shared" si="50"/>
        <v>-993.67386711270319</v>
      </c>
      <c r="L219" s="123">
        <f t="shared" si="51"/>
        <v>-18286.783620665592</v>
      </c>
      <c r="M219" s="123">
        <f t="shared" si="52"/>
        <v>87468.216379334408</v>
      </c>
      <c r="N219" s="70">
        <f t="shared" si="53"/>
        <v>16856.468756857663</v>
      </c>
      <c r="O219" s="23">
        <f t="shared" si="61"/>
        <v>1.1369379248391966</v>
      </c>
      <c r="P219" s="286">
        <v>-4382.8664212041658</v>
      </c>
      <c r="Q219" s="320">
        <v>5189</v>
      </c>
      <c r="R219" s="125">
        <f t="shared" si="54"/>
        <v>-4.6559967187016368E-2</v>
      </c>
      <c r="S219" s="23">
        <f t="shared" si="55"/>
        <v>-7.2866087077490503E-3</v>
      </c>
      <c r="T219" s="23"/>
      <c r="U219" s="268">
        <v>110214</v>
      </c>
      <c r="V219" s="125">
        <f t="shared" si="56"/>
        <v>-4.0457655107336635E-2</v>
      </c>
      <c r="W219" s="262">
        <v>87549.89473570179</v>
      </c>
      <c r="X219" s="266">
        <v>21375.87276958883</v>
      </c>
      <c r="Y219" s="266">
        <v>16980.19680676916</v>
      </c>
      <c r="Z219" s="141"/>
      <c r="AA219" s="124"/>
      <c r="AB219" s="124"/>
      <c r="AC219" s="124"/>
      <c r="AD219" s="124"/>
    </row>
    <row r="220" spans="1:30">
      <c r="A220" s="82">
        <v>1245</v>
      </c>
      <c r="B220" s="83" t="s">
        <v>273</v>
      </c>
      <c r="C220" s="268">
        <v>87355</v>
      </c>
      <c r="D220" s="124">
        <f t="shared" si="47"/>
        <v>12329.569513055752</v>
      </c>
      <c r="E220" s="125">
        <f t="shared" si="57"/>
        <v>0.83160686728241051</v>
      </c>
      <c r="F220" s="124">
        <f t="shared" si="58"/>
        <v>1497.9781315281036</v>
      </c>
      <c r="G220" s="124">
        <f t="shared" si="48"/>
        <v>10613.175061876613</v>
      </c>
      <c r="H220" s="124">
        <f t="shared" si="59"/>
        <v>354.90358609530335</v>
      </c>
      <c r="I220" s="123">
        <f t="shared" si="49"/>
        <v>2514.4919074852241</v>
      </c>
      <c r="J220" s="124">
        <f t="shared" si="60"/>
        <v>163.40736965423511</v>
      </c>
      <c r="K220" s="123">
        <f t="shared" si="50"/>
        <v>1157.7412140002557</v>
      </c>
      <c r="L220" s="123">
        <f t="shared" si="51"/>
        <v>11770.916275876869</v>
      </c>
      <c r="M220" s="123">
        <f t="shared" si="52"/>
        <v>99125.916275876865</v>
      </c>
      <c r="N220" s="70">
        <f t="shared" si="53"/>
        <v>13990.95501423809</v>
      </c>
      <c r="O220" s="23">
        <f t="shared" si="61"/>
        <v>0.94366427451983825</v>
      </c>
      <c r="P220" s="286">
        <v>5222.0362285835954</v>
      </c>
      <c r="Q220" s="320">
        <v>7085</v>
      </c>
      <c r="R220" s="125">
        <f t="shared" si="54"/>
        <v>6.7729646182271647E-2</v>
      </c>
      <c r="S220" s="23">
        <f t="shared" si="55"/>
        <v>3.3876215097998735E-2</v>
      </c>
      <c r="T220" s="23"/>
      <c r="U220" s="268">
        <v>81502</v>
      </c>
      <c r="V220" s="125">
        <f t="shared" si="56"/>
        <v>7.1814188608868498E-2</v>
      </c>
      <c r="W220" s="262">
        <v>95512.556579253869</v>
      </c>
      <c r="X220" s="266">
        <v>11547.463870784924</v>
      </c>
      <c r="Y220" s="266">
        <v>13532.524309897119</v>
      </c>
      <c r="Z220" s="141"/>
      <c r="AA220" s="124"/>
      <c r="AB220" s="124"/>
      <c r="AC220" s="124"/>
      <c r="AD220" s="124"/>
    </row>
    <row r="221" spans="1:30">
      <c r="A221" s="82">
        <v>1246</v>
      </c>
      <c r="B221" s="83" t="s">
        <v>274</v>
      </c>
      <c r="C221" s="268">
        <v>359990</v>
      </c>
      <c r="D221" s="124">
        <f t="shared" si="47"/>
        <v>13993.780369290573</v>
      </c>
      <c r="E221" s="125">
        <f t="shared" si="57"/>
        <v>0.94385483954010663</v>
      </c>
      <c r="F221" s="124">
        <f t="shared" si="58"/>
        <v>499.45161778721155</v>
      </c>
      <c r="G221" s="124">
        <f t="shared" si="48"/>
        <v>12848.392867576016</v>
      </c>
      <c r="H221" s="124">
        <f t="shared" si="59"/>
        <v>0</v>
      </c>
      <c r="I221" s="123">
        <f t="shared" si="49"/>
        <v>0</v>
      </c>
      <c r="J221" s="124">
        <f t="shared" si="60"/>
        <v>-191.49621644106824</v>
      </c>
      <c r="K221" s="123">
        <f t="shared" si="50"/>
        <v>-4926.2401679464801</v>
      </c>
      <c r="L221" s="123">
        <f t="shared" si="51"/>
        <v>7922.1526996295361</v>
      </c>
      <c r="M221" s="123">
        <f t="shared" si="52"/>
        <v>367912.15269962954</v>
      </c>
      <c r="N221" s="70">
        <f t="shared" si="53"/>
        <v>14301.735770636717</v>
      </c>
      <c r="O221" s="23">
        <f t="shared" si="61"/>
        <v>0.96462586697176045</v>
      </c>
      <c r="P221" s="286">
        <v>2352.5978251152173</v>
      </c>
      <c r="Q221" s="320">
        <v>25725</v>
      </c>
      <c r="R221" s="125">
        <f t="shared" si="54"/>
        <v>5.1277035874047923E-2</v>
      </c>
      <c r="S221" s="23">
        <f t="shared" si="55"/>
        <v>3.9798351602105715E-2</v>
      </c>
      <c r="T221" s="23"/>
      <c r="U221" s="268">
        <v>335496</v>
      </c>
      <c r="V221" s="125">
        <f t="shared" si="56"/>
        <v>7.3008322006819754E-2</v>
      </c>
      <c r="W221" s="262">
        <v>346664.28140392317</v>
      </c>
      <c r="X221" s="266">
        <v>13311.22044119981</v>
      </c>
      <c r="Y221" s="266">
        <v>13754.335875413552</v>
      </c>
      <c r="Z221" s="141"/>
      <c r="AA221" s="124"/>
      <c r="AB221" s="124"/>
      <c r="AC221" s="124"/>
      <c r="AD221" s="124"/>
    </row>
    <row r="222" spans="1:30">
      <c r="A222" s="82">
        <v>1247</v>
      </c>
      <c r="B222" s="83" t="s">
        <v>275</v>
      </c>
      <c r="C222" s="268">
        <v>357318</v>
      </c>
      <c r="D222" s="124">
        <f t="shared" si="47"/>
        <v>12291.218052354579</v>
      </c>
      <c r="E222" s="125">
        <f t="shared" si="57"/>
        <v>0.82902013154474874</v>
      </c>
      <c r="F222" s="124">
        <f t="shared" si="58"/>
        <v>1520.9890079488075</v>
      </c>
      <c r="G222" s="124">
        <f t="shared" si="48"/>
        <v>44216.671450079783</v>
      </c>
      <c r="H222" s="124">
        <f t="shared" si="59"/>
        <v>368.32659734071393</v>
      </c>
      <c r="I222" s="123">
        <f t="shared" si="49"/>
        <v>10707.622511291895</v>
      </c>
      <c r="J222" s="124">
        <f t="shared" si="60"/>
        <v>176.83038089964569</v>
      </c>
      <c r="K222" s="123">
        <f t="shared" si="50"/>
        <v>5140.6360031335998</v>
      </c>
      <c r="L222" s="123">
        <f t="shared" si="51"/>
        <v>49357.307453213383</v>
      </c>
      <c r="M222" s="123">
        <f t="shared" si="52"/>
        <v>406675.30745321338</v>
      </c>
      <c r="N222" s="70">
        <f t="shared" si="53"/>
        <v>13989.037441203034</v>
      </c>
      <c r="O222" s="23">
        <f t="shared" si="61"/>
        <v>0.94353493773295538</v>
      </c>
      <c r="P222" s="286">
        <v>21103.243479344252</v>
      </c>
      <c r="Q222" s="320">
        <v>29071</v>
      </c>
      <c r="R222" s="125">
        <f t="shared" si="54"/>
        <v>2.7297917498698913E-2</v>
      </c>
      <c r="S222" s="23">
        <f t="shared" si="55"/>
        <v>3.2143702701059103E-2</v>
      </c>
      <c r="T222" s="23"/>
      <c r="U222" s="268">
        <v>344832</v>
      </c>
      <c r="V222" s="125">
        <f t="shared" si="56"/>
        <v>3.6208936525612474E-2</v>
      </c>
      <c r="W222" s="262">
        <v>390622.01032455027</v>
      </c>
      <c r="X222" s="266">
        <v>11964.609139169355</v>
      </c>
      <c r="Y222" s="266">
        <v>13553.381573316341</v>
      </c>
      <c r="Z222" s="141"/>
      <c r="AA222" s="124"/>
      <c r="AB222" s="124"/>
      <c r="AC222" s="124"/>
      <c r="AD222" s="124"/>
    </row>
    <row r="223" spans="1:30">
      <c r="A223" s="82">
        <v>1251</v>
      </c>
      <c r="B223" s="83" t="s">
        <v>276</v>
      </c>
      <c r="C223" s="268">
        <v>59291</v>
      </c>
      <c r="D223" s="124">
        <f t="shared" si="47"/>
        <v>14366.610128422582</v>
      </c>
      <c r="E223" s="125">
        <f t="shared" si="57"/>
        <v>0.96900152350933344</v>
      </c>
      <c r="F223" s="124">
        <f t="shared" si="58"/>
        <v>275.75376230800572</v>
      </c>
      <c r="G223" s="124">
        <f t="shared" si="48"/>
        <v>1138.0357770451396</v>
      </c>
      <c r="H223" s="124">
        <f t="shared" si="59"/>
        <v>0</v>
      </c>
      <c r="I223" s="123">
        <f t="shared" si="49"/>
        <v>0</v>
      </c>
      <c r="J223" s="124">
        <f t="shared" si="60"/>
        <v>-191.49621644106824</v>
      </c>
      <c r="K223" s="123">
        <f t="shared" si="50"/>
        <v>-790.30488525228861</v>
      </c>
      <c r="L223" s="123">
        <f t="shared" si="51"/>
        <v>347.73089179285103</v>
      </c>
      <c r="M223" s="123">
        <f t="shared" si="52"/>
        <v>59638.730891792853</v>
      </c>
      <c r="N223" s="70">
        <f t="shared" si="53"/>
        <v>14450.867674289522</v>
      </c>
      <c r="O223" s="23">
        <f t="shared" si="61"/>
        <v>0.97468454055945131</v>
      </c>
      <c r="P223" s="286">
        <v>3969.9571554616305</v>
      </c>
      <c r="Q223" s="320">
        <v>4127</v>
      </c>
      <c r="R223" s="125">
        <f t="shared" si="54"/>
        <v>3.9020743382383552E-2</v>
      </c>
      <c r="S223" s="23">
        <f t="shared" si="55"/>
        <v>3.5112407951754444E-2</v>
      </c>
      <c r="T223" s="23"/>
      <c r="U223" s="268">
        <v>57009</v>
      </c>
      <c r="V223" s="125">
        <f t="shared" si="56"/>
        <v>4.0028767387605468E-2</v>
      </c>
      <c r="W223" s="262">
        <v>57559.862062703345</v>
      </c>
      <c r="X223" s="266">
        <v>13827.067669172933</v>
      </c>
      <c r="Y223" s="266">
        <v>13960.6747666028</v>
      </c>
      <c r="Z223" s="141"/>
      <c r="AA223" s="124"/>
      <c r="AB223" s="124"/>
      <c r="AC223" s="124"/>
      <c r="AD223" s="124"/>
    </row>
    <row r="224" spans="1:30">
      <c r="A224" s="82">
        <v>1252</v>
      </c>
      <c r="B224" s="83" t="s">
        <v>277</v>
      </c>
      <c r="C224" s="268">
        <v>21244</v>
      </c>
      <c r="D224" s="124">
        <f t="shared" si="47"/>
        <v>55905.26315789474</v>
      </c>
      <c r="E224" s="125">
        <f t="shared" si="57"/>
        <v>3.7707075425550083</v>
      </c>
      <c r="F224" s="124">
        <f t="shared" si="58"/>
        <v>-24647.438055375289</v>
      </c>
      <c r="G224" s="124">
        <f t="shared" si="48"/>
        <v>-9366.0264610426093</v>
      </c>
      <c r="H224" s="124">
        <f t="shared" si="59"/>
        <v>0</v>
      </c>
      <c r="I224" s="123">
        <f t="shared" si="49"/>
        <v>0</v>
      </c>
      <c r="J224" s="124">
        <f t="shared" si="60"/>
        <v>-191.49621644106824</v>
      </c>
      <c r="K224" s="123">
        <f t="shared" si="50"/>
        <v>-72.768562247605942</v>
      </c>
      <c r="L224" s="123">
        <f t="shared" si="51"/>
        <v>-9438.7950232902149</v>
      </c>
      <c r="M224" s="123">
        <f t="shared" si="52"/>
        <v>11805.204976709785</v>
      </c>
      <c r="N224" s="70">
        <f t="shared" si="53"/>
        <v>31066.328886078383</v>
      </c>
      <c r="O224" s="23">
        <f t="shared" si="61"/>
        <v>2.0953669481777211</v>
      </c>
      <c r="P224" s="286">
        <v>404.73920985592849</v>
      </c>
      <c r="Q224" s="320">
        <v>380</v>
      </c>
      <c r="R224" s="125">
        <f t="shared" si="54"/>
        <v>7.9818235386236655E-2</v>
      </c>
      <c r="S224" s="23">
        <f t="shared" si="55"/>
        <v>6.6143097794938877E-2</v>
      </c>
      <c r="T224" s="23"/>
      <c r="U224" s="268">
        <v>19829</v>
      </c>
      <c r="V224" s="125">
        <f t="shared" si="56"/>
        <v>7.1360129103837808E-2</v>
      </c>
      <c r="W224" s="262">
        <v>11160.23166869158</v>
      </c>
      <c r="X224" s="266">
        <v>51772.845953002608</v>
      </c>
      <c r="Y224" s="266">
        <v>29138.986080134673</v>
      </c>
      <c r="Z224" s="141"/>
      <c r="AA224" s="124"/>
      <c r="AB224" s="124"/>
      <c r="AC224" s="124"/>
      <c r="AD224" s="124"/>
    </row>
    <row r="225" spans="1:30">
      <c r="A225" s="82">
        <v>1253</v>
      </c>
      <c r="B225" s="83" t="s">
        <v>278</v>
      </c>
      <c r="C225" s="268">
        <v>93485</v>
      </c>
      <c r="D225" s="124">
        <f t="shared" si="47"/>
        <v>11505.846153846154</v>
      </c>
      <c r="E225" s="125">
        <f t="shared" si="57"/>
        <v>0.77604823633959641</v>
      </c>
      <c r="F225" s="124">
        <f t="shared" si="58"/>
        <v>1992.2121470538625</v>
      </c>
      <c r="G225" s="124">
        <f t="shared" si="48"/>
        <v>16186.723694812634</v>
      </c>
      <c r="H225" s="124">
        <f t="shared" si="59"/>
        <v>643.2067618186627</v>
      </c>
      <c r="I225" s="123">
        <f t="shared" si="49"/>
        <v>5226.0549397766345</v>
      </c>
      <c r="J225" s="124">
        <f t="shared" si="60"/>
        <v>451.71054537759449</v>
      </c>
      <c r="K225" s="123">
        <f t="shared" si="50"/>
        <v>3670.1481811929548</v>
      </c>
      <c r="L225" s="123">
        <f t="shared" si="51"/>
        <v>19856.871876005589</v>
      </c>
      <c r="M225" s="123">
        <f t="shared" si="52"/>
        <v>113341.87187600559</v>
      </c>
      <c r="N225" s="70">
        <f t="shared" si="53"/>
        <v>13949.768846277611</v>
      </c>
      <c r="O225" s="23">
        <f t="shared" si="61"/>
        <v>0.94088634297269758</v>
      </c>
      <c r="P225" s="286">
        <v>8628.6846658068789</v>
      </c>
      <c r="Q225" s="320">
        <v>8125</v>
      </c>
      <c r="R225" s="125">
        <f t="shared" si="54"/>
        <v>1.2420611434436185E-2</v>
      </c>
      <c r="S225" s="23">
        <f t="shared" si="55"/>
        <v>3.1529326640716539E-2</v>
      </c>
      <c r="T225" s="23"/>
      <c r="U225" s="268">
        <v>91213</v>
      </c>
      <c r="V225" s="125">
        <f t="shared" si="56"/>
        <v>2.4908730115224802E-2</v>
      </c>
      <c r="W225" s="262">
        <v>108538.69285988828</v>
      </c>
      <c r="X225" s="266">
        <v>11364.689758285573</v>
      </c>
      <c r="Y225" s="266">
        <v>13523.385604272151</v>
      </c>
      <c r="Z225" s="141"/>
      <c r="AA225" s="124"/>
      <c r="AB225" s="124"/>
      <c r="AC225" s="124"/>
      <c r="AD225" s="124"/>
    </row>
    <row r="226" spans="1:30">
      <c r="A226" s="82">
        <v>1256</v>
      </c>
      <c r="B226" s="83" t="s">
        <v>279</v>
      </c>
      <c r="C226" s="268">
        <v>97350</v>
      </c>
      <c r="D226" s="124">
        <f t="shared" si="47"/>
        <v>12049.758633494244</v>
      </c>
      <c r="E226" s="125">
        <f t="shared" si="57"/>
        <v>0.81273413626473112</v>
      </c>
      <c r="F226" s="124">
        <f t="shared" si="58"/>
        <v>1665.8646592650086</v>
      </c>
      <c r="G226" s="124">
        <f t="shared" si="48"/>
        <v>13458.520582202003</v>
      </c>
      <c r="H226" s="124">
        <f t="shared" si="59"/>
        <v>452.83739394183118</v>
      </c>
      <c r="I226" s="123">
        <f t="shared" si="49"/>
        <v>3658.473305656054</v>
      </c>
      <c r="J226" s="124">
        <f t="shared" si="60"/>
        <v>261.34117750076291</v>
      </c>
      <c r="K226" s="123">
        <f t="shared" si="50"/>
        <v>2111.3753730286635</v>
      </c>
      <c r="L226" s="123">
        <f t="shared" si="51"/>
        <v>15569.895955230666</v>
      </c>
      <c r="M226" s="123">
        <f t="shared" si="52"/>
        <v>112919.89595523066</v>
      </c>
      <c r="N226" s="70">
        <f t="shared" si="53"/>
        <v>13976.964470260016</v>
      </c>
      <c r="O226" s="23">
        <f t="shared" si="61"/>
        <v>0.94272063796895433</v>
      </c>
      <c r="P226" s="286">
        <v>6364.5665618527728</v>
      </c>
      <c r="Q226" s="320">
        <v>8079</v>
      </c>
      <c r="R226" s="125">
        <f t="shared" si="54"/>
        <v>3.7596903877200251E-2</v>
      </c>
      <c r="S226" s="23">
        <f t="shared" si="55"/>
        <v>3.2591798286176567E-2</v>
      </c>
      <c r="T226" s="23"/>
      <c r="U226" s="268">
        <v>93149</v>
      </c>
      <c r="V226" s="125">
        <f t="shared" si="56"/>
        <v>4.5099786363782757E-2</v>
      </c>
      <c r="W226" s="262">
        <v>108570.71710430649</v>
      </c>
      <c r="X226" s="266">
        <v>11613.140506171301</v>
      </c>
      <c r="Y226" s="266">
        <v>13535.808141666437</v>
      </c>
      <c r="Z226" s="141"/>
      <c r="AA226" s="124"/>
      <c r="AB226" s="124"/>
      <c r="AC226" s="124"/>
      <c r="AD226" s="124"/>
    </row>
    <row r="227" spans="1:30">
      <c r="A227" s="82">
        <v>1259</v>
      </c>
      <c r="B227" s="83" t="s">
        <v>280</v>
      </c>
      <c r="C227" s="268">
        <v>57207</v>
      </c>
      <c r="D227" s="124">
        <f t="shared" si="47"/>
        <v>11729.95694074226</v>
      </c>
      <c r="E227" s="125">
        <f t="shared" si="57"/>
        <v>0.79116409818842393</v>
      </c>
      <c r="F227" s="124">
        <f t="shared" si="58"/>
        <v>1857.7456749161988</v>
      </c>
      <c r="G227" s="124">
        <f t="shared" si="48"/>
        <v>9060.225656566301</v>
      </c>
      <c r="H227" s="124">
        <f t="shared" si="59"/>
        <v>564.76798640502557</v>
      </c>
      <c r="I227" s="123">
        <f t="shared" si="49"/>
        <v>2754.3734696973097</v>
      </c>
      <c r="J227" s="124">
        <f t="shared" si="60"/>
        <v>373.27176996395735</v>
      </c>
      <c r="K227" s="123">
        <f t="shared" si="50"/>
        <v>1820.44642211422</v>
      </c>
      <c r="L227" s="123">
        <f t="shared" si="51"/>
        <v>10880.672078680522</v>
      </c>
      <c r="M227" s="123">
        <f t="shared" si="52"/>
        <v>68087.672078680524</v>
      </c>
      <c r="N227" s="70">
        <f t="shared" si="53"/>
        <v>13960.974385622418</v>
      </c>
      <c r="O227" s="23">
        <f t="shared" si="61"/>
        <v>0.94164213606513902</v>
      </c>
      <c r="P227" s="286">
        <v>5215.8172387864788</v>
      </c>
      <c r="Q227" s="320">
        <v>4877</v>
      </c>
      <c r="R227" s="125">
        <f t="shared" si="54"/>
        <v>1.3012681711169507E-2</v>
      </c>
      <c r="S227" s="23">
        <f t="shared" si="55"/>
        <v>3.1539505413509396E-2</v>
      </c>
      <c r="T227" s="23"/>
      <c r="U227" s="268">
        <v>56889</v>
      </c>
      <c r="V227" s="125">
        <f t="shared" si="56"/>
        <v>5.589832832357749E-3</v>
      </c>
      <c r="W227" s="262">
        <v>66493.107434666221</v>
      </c>
      <c r="X227" s="266">
        <v>11579.279462650113</v>
      </c>
      <c r="Y227" s="266">
        <v>13534.115089490377</v>
      </c>
      <c r="Z227" s="141"/>
      <c r="AA227" s="124"/>
      <c r="AB227" s="124"/>
      <c r="AC227" s="124"/>
      <c r="AD227" s="124"/>
    </row>
    <row r="228" spans="1:30">
      <c r="A228" s="82">
        <v>1260</v>
      </c>
      <c r="B228" s="83" t="s">
        <v>281</v>
      </c>
      <c r="C228" s="268">
        <v>58353</v>
      </c>
      <c r="D228" s="124">
        <f t="shared" si="47"/>
        <v>11377.071553909143</v>
      </c>
      <c r="E228" s="125">
        <f t="shared" si="57"/>
        <v>0.76736262557875301</v>
      </c>
      <c r="F228" s="124">
        <f t="shared" si="58"/>
        <v>2069.4769070160692</v>
      </c>
      <c r="G228" s="124">
        <f t="shared" si="48"/>
        <v>10614.347056085418</v>
      </c>
      <c r="H228" s="124">
        <f t="shared" si="59"/>
        <v>688.27787179661652</v>
      </c>
      <c r="I228" s="123">
        <f t="shared" si="49"/>
        <v>3530.1772044448462</v>
      </c>
      <c r="J228" s="124">
        <f t="shared" si="60"/>
        <v>496.78165535554831</v>
      </c>
      <c r="K228" s="123">
        <f t="shared" si="50"/>
        <v>2547.9931103186073</v>
      </c>
      <c r="L228" s="123">
        <f t="shared" si="51"/>
        <v>13162.340166404025</v>
      </c>
      <c r="M228" s="123">
        <f t="shared" si="52"/>
        <v>71515.340166404028</v>
      </c>
      <c r="N228" s="70">
        <f t="shared" si="53"/>
        <v>13943.330116280762</v>
      </c>
      <c r="O228" s="23">
        <f t="shared" si="61"/>
        <v>0.94045206243465551</v>
      </c>
      <c r="P228" s="286">
        <v>5871.9185908828968</v>
      </c>
      <c r="Q228" s="320">
        <v>5129</v>
      </c>
      <c r="R228" s="125">
        <f t="shared" si="54"/>
        <v>2.2192254550084757E-2</v>
      </c>
      <c r="S228" s="23">
        <f t="shared" si="55"/>
        <v>3.1948380987766506E-2</v>
      </c>
      <c r="T228" s="23"/>
      <c r="U228" s="268">
        <v>57075</v>
      </c>
      <c r="V228" s="125">
        <f t="shared" si="56"/>
        <v>2.2391590013140606E-2</v>
      </c>
      <c r="W228" s="262">
        <v>69287.764924683172</v>
      </c>
      <c r="X228" s="266">
        <v>11130.070202808112</v>
      </c>
      <c r="Y228" s="266">
        <v>13511.654626498277</v>
      </c>
      <c r="Z228" s="141"/>
      <c r="AA228" s="124"/>
      <c r="AB228" s="124"/>
      <c r="AC228" s="124"/>
      <c r="AD228" s="124"/>
    </row>
    <row r="229" spans="1:30">
      <c r="A229" s="82">
        <v>1263</v>
      </c>
      <c r="B229" s="83" t="s">
        <v>282</v>
      </c>
      <c r="C229" s="268">
        <v>205717</v>
      </c>
      <c r="D229" s="124">
        <f t="shared" si="47"/>
        <v>13029.134207359553</v>
      </c>
      <c r="E229" s="125">
        <f t="shared" si="57"/>
        <v>0.87879122382262342</v>
      </c>
      <c r="F229" s="124">
        <f t="shared" si="58"/>
        <v>1078.2393149458233</v>
      </c>
      <c r="G229" s="124">
        <f t="shared" si="48"/>
        <v>17024.320543679602</v>
      </c>
      <c r="H229" s="124">
        <f t="shared" si="59"/>
        <v>110.05594308897307</v>
      </c>
      <c r="I229" s="123">
        <f t="shared" si="49"/>
        <v>1737.6732854317956</v>
      </c>
      <c r="J229" s="124">
        <f t="shared" si="60"/>
        <v>-81.440273352095176</v>
      </c>
      <c r="K229" s="123">
        <f t="shared" si="50"/>
        <v>-1285.8604759562306</v>
      </c>
      <c r="L229" s="123">
        <f t="shared" si="51"/>
        <v>15738.46006772337</v>
      </c>
      <c r="M229" s="123">
        <f t="shared" si="52"/>
        <v>221455.46006772338</v>
      </c>
      <c r="N229" s="70">
        <f t="shared" si="53"/>
        <v>14025.933248953284</v>
      </c>
      <c r="O229" s="23">
        <f t="shared" si="61"/>
        <v>0.94602349234684913</v>
      </c>
      <c r="P229" s="286">
        <v>6578.1900724215284</v>
      </c>
      <c r="Q229" s="320">
        <v>15789</v>
      </c>
      <c r="R229" s="125">
        <f t="shared" si="54"/>
        <v>4.9259544770747885E-2</v>
      </c>
      <c r="S229" s="23">
        <f t="shared" si="55"/>
        <v>3.3139992715883408E-2</v>
      </c>
      <c r="T229" s="23"/>
      <c r="U229" s="268">
        <v>195339</v>
      </c>
      <c r="V229" s="125">
        <f t="shared" si="56"/>
        <v>5.3128151572394658E-2</v>
      </c>
      <c r="W229" s="262">
        <v>213564.43221142568</v>
      </c>
      <c r="X229" s="266">
        <v>12417.455978640901</v>
      </c>
      <c r="Y229" s="266">
        <v>13576.023915289918</v>
      </c>
      <c r="Z229" s="141"/>
      <c r="AA229" s="124"/>
      <c r="AB229" s="124"/>
      <c r="AC229" s="124"/>
      <c r="AD229" s="124"/>
    </row>
    <row r="230" spans="1:30">
      <c r="A230" s="82">
        <v>1264</v>
      </c>
      <c r="B230" s="83" t="s">
        <v>283</v>
      </c>
      <c r="C230" s="268">
        <v>42276</v>
      </c>
      <c r="D230" s="124">
        <f t="shared" si="47"/>
        <v>14567.88421778084</v>
      </c>
      <c r="E230" s="125">
        <f t="shared" si="57"/>
        <v>0.98257709196199516</v>
      </c>
      <c r="F230" s="124">
        <f t="shared" si="58"/>
        <v>154.98930869305113</v>
      </c>
      <c r="G230" s="124">
        <f t="shared" si="48"/>
        <v>449.77897382723438</v>
      </c>
      <c r="H230" s="124">
        <f t="shared" si="59"/>
        <v>0</v>
      </c>
      <c r="I230" s="123">
        <f t="shared" si="49"/>
        <v>0</v>
      </c>
      <c r="J230" s="124">
        <f t="shared" si="60"/>
        <v>-191.49621644106824</v>
      </c>
      <c r="K230" s="123">
        <f t="shared" si="50"/>
        <v>-555.72202011197999</v>
      </c>
      <c r="L230" s="123">
        <f t="shared" si="51"/>
        <v>-105.94304628474561</v>
      </c>
      <c r="M230" s="123">
        <f t="shared" si="52"/>
        <v>42170.056953715255</v>
      </c>
      <c r="N230" s="70">
        <f t="shared" si="53"/>
        <v>14531.377310032825</v>
      </c>
      <c r="O230" s="23">
        <f t="shared" si="61"/>
        <v>0.980114767940516</v>
      </c>
      <c r="P230" s="286">
        <v>-75.728455258138865</v>
      </c>
      <c r="Q230" s="320">
        <v>2902</v>
      </c>
      <c r="R230" s="125">
        <f t="shared" si="54"/>
        <v>2.0697422682267826E-3</v>
      </c>
      <c r="S230" s="23">
        <f t="shared" si="55"/>
        <v>2.0106171366833545E-2</v>
      </c>
      <c r="T230" s="23"/>
      <c r="U230" s="268">
        <v>41927</v>
      </c>
      <c r="V230" s="125">
        <f t="shared" si="56"/>
        <v>8.3239916998592792E-3</v>
      </c>
      <c r="W230" s="262">
        <v>41082.480763724583</v>
      </c>
      <c r="X230" s="266">
        <v>14537.794729542302</v>
      </c>
      <c r="Y230" s="266">
        <v>14244.965590750548</v>
      </c>
      <c r="Z230" s="141"/>
      <c r="AA230" s="124"/>
      <c r="AB230" s="124"/>
      <c r="AC230" s="124"/>
      <c r="AD230" s="124"/>
    </row>
    <row r="231" spans="1:30">
      <c r="A231" s="82">
        <v>1265</v>
      </c>
      <c r="B231" s="83" t="s">
        <v>284</v>
      </c>
      <c r="C231" s="268">
        <v>6976</v>
      </c>
      <c r="D231" s="124">
        <f t="shared" si="47"/>
        <v>12434.937611408199</v>
      </c>
      <c r="E231" s="125">
        <f t="shared" si="57"/>
        <v>0.83871375240841572</v>
      </c>
      <c r="F231" s="124">
        <f t="shared" si="58"/>
        <v>1434.7572725166358</v>
      </c>
      <c r="G231" s="124">
        <f t="shared" si="48"/>
        <v>804.89882988183274</v>
      </c>
      <c r="H231" s="124">
        <f t="shared" si="59"/>
        <v>318.02475167194712</v>
      </c>
      <c r="I231" s="123">
        <f t="shared" si="49"/>
        <v>178.41188568796233</v>
      </c>
      <c r="J231" s="124">
        <f t="shared" si="60"/>
        <v>126.52853523087887</v>
      </c>
      <c r="K231" s="123">
        <f t="shared" si="50"/>
        <v>70.982508264523048</v>
      </c>
      <c r="L231" s="123">
        <f t="shared" si="51"/>
        <v>875.8813381463558</v>
      </c>
      <c r="M231" s="123">
        <f t="shared" si="52"/>
        <v>7851.881338146356</v>
      </c>
      <c r="N231" s="70">
        <f t="shared" si="53"/>
        <v>13996.223419155715</v>
      </c>
      <c r="O231" s="23">
        <f t="shared" si="61"/>
        <v>0.9440196187761386</v>
      </c>
      <c r="P231" s="286">
        <v>482.75122430986664</v>
      </c>
      <c r="Q231" s="320">
        <v>561</v>
      </c>
      <c r="R231" s="125">
        <f t="shared" si="54"/>
        <v>0.14931638763920849</v>
      </c>
      <c r="S231" s="23">
        <f t="shared" si="55"/>
        <v>3.7055182062816903E-2</v>
      </c>
      <c r="T231" s="23"/>
      <c r="U231" s="268">
        <v>6351</v>
      </c>
      <c r="V231" s="125">
        <f t="shared" si="56"/>
        <v>9.8409699259959058E-2</v>
      </c>
      <c r="W231" s="262">
        <v>7922.2237053020717</v>
      </c>
      <c r="X231" s="266">
        <v>10819.420783645655</v>
      </c>
      <c r="Y231" s="266">
        <v>13496.122155540157</v>
      </c>
      <c r="Z231" s="141"/>
      <c r="AA231" s="124"/>
      <c r="AB231" s="124"/>
      <c r="AC231" s="124"/>
      <c r="AD231" s="124"/>
    </row>
    <row r="232" spans="1:30">
      <c r="A232" s="82">
        <v>1266</v>
      </c>
      <c r="B232" s="83" t="s">
        <v>285</v>
      </c>
      <c r="C232" s="268">
        <v>32262</v>
      </c>
      <c r="D232" s="124">
        <f t="shared" si="47"/>
        <v>18648.554913294796</v>
      </c>
      <c r="E232" s="125">
        <f t="shared" si="57"/>
        <v>1.2578108517387752</v>
      </c>
      <c r="F232" s="124">
        <f t="shared" si="58"/>
        <v>-2293.4131086153225</v>
      </c>
      <c r="G232" s="124">
        <f t="shared" si="48"/>
        <v>-3967.6046779045082</v>
      </c>
      <c r="H232" s="124">
        <f t="shared" si="59"/>
        <v>0</v>
      </c>
      <c r="I232" s="123">
        <f t="shared" si="49"/>
        <v>0</v>
      </c>
      <c r="J232" s="124">
        <f t="shared" si="60"/>
        <v>-191.49621644106824</v>
      </c>
      <c r="K232" s="123">
        <f t="shared" si="50"/>
        <v>-331.28845444304807</v>
      </c>
      <c r="L232" s="123">
        <f t="shared" si="51"/>
        <v>-4298.8931323475563</v>
      </c>
      <c r="M232" s="123">
        <f t="shared" si="52"/>
        <v>27963.106867652445</v>
      </c>
      <c r="N232" s="70">
        <f t="shared" si="53"/>
        <v>16163.645588238409</v>
      </c>
      <c r="O232" s="23">
        <f t="shared" si="61"/>
        <v>1.090208271851228</v>
      </c>
      <c r="P232" s="286">
        <v>1082.760086975678</v>
      </c>
      <c r="Q232" s="320">
        <v>1730</v>
      </c>
      <c r="R232" s="125">
        <f t="shared" si="54"/>
        <v>2.4942271774952635E-2</v>
      </c>
      <c r="S232" s="23">
        <f t="shared" si="55"/>
        <v>2.9024104152886955E-2</v>
      </c>
      <c r="T232" s="23"/>
      <c r="U232" s="268">
        <v>31113</v>
      </c>
      <c r="V232" s="125">
        <f t="shared" si="56"/>
        <v>3.6929900684601294E-2</v>
      </c>
      <c r="W232" s="262">
        <v>26860.239565176504</v>
      </c>
      <c r="X232" s="266">
        <v>18194.736842105263</v>
      </c>
      <c r="Y232" s="266">
        <v>15707.742435775732</v>
      </c>
      <c r="Z232" s="141"/>
      <c r="AA232" s="124"/>
      <c r="AB232" s="124"/>
      <c r="AC232" s="124"/>
      <c r="AD232" s="124"/>
    </row>
    <row r="233" spans="1:30" ht="21.75" customHeight="1">
      <c r="A233" s="82">
        <v>1401</v>
      </c>
      <c r="B233" s="83" t="s">
        <v>286</v>
      </c>
      <c r="C233" s="268">
        <v>168765</v>
      </c>
      <c r="D233" s="124">
        <f t="shared" si="47"/>
        <v>14077.827827827829</v>
      </c>
      <c r="E233" s="125">
        <f t="shared" si="57"/>
        <v>0.94952368658486386</v>
      </c>
      <c r="F233" s="124">
        <f t="shared" si="58"/>
        <v>449.02314266485809</v>
      </c>
      <c r="G233" s="124">
        <f t="shared" si="48"/>
        <v>5382.8894342663189</v>
      </c>
      <c r="H233" s="124">
        <f t="shared" si="59"/>
        <v>0</v>
      </c>
      <c r="I233" s="123">
        <f t="shared" si="49"/>
        <v>0</v>
      </c>
      <c r="J233" s="124">
        <f t="shared" si="60"/>
        <v>-191.49621644106824</v>
      </c>
      <c r="K233" s="123">
        <f t="shared" si="50"/>
        <v>-2295.656642695526</v>
      </c>
      <c r="L233" s="123">
        <f t="shared" si="51"/>
        <v>3087.2327915707929</v>
      </c>
      <c r="M233" s="123">
        <f t="shared" si="52"/>
        <v>171852.2327915708</v>
      </c>
      <c r="N233" s="70">
        <f t="shared" si="53"/>
        <v>14335.354754051619</v>
      </c>
      <c r="O233" s="23">
        <f t="shared" si="61"/>
        <v>0.96689340578966343</v>
      </c>
      <c r="P233" s="286">
        <v>1154.2253888233572</v>
      </c>
      <c r="Q233" s="320">
        <v>11988</v>
      </c>
      <c r="R233" s="125">
        <f t="shared" si="54"/>
        <v>3.4078689133998884E-2</v>
      </c>
      <c r="S233" s="23">
        <f t="shared" si="55"/>
        <v>3.3148825216430228E-2</v>
      </c>
      <c r="T233" s="23"/>
      <c r="U233" s="268">
        <v>163353</v>
      </c>
      <c r="V233" s="125">
        <f t="shared" si="56"/>
        <v>3.3130704670253988E-2</v>
      </c>
      <c r="W233" s="262">
        <v>166490.94253950461</v>
      </c>
      <c r="X233" s="266">
        <v>13613.884490374197</v>
      </c>
      <c r="Y233" s="266">
        <v>13875.401495083308</v>
      </c>
      <c r="Z233" s="141"/>
      <c r="AA233" s="124"/>
      <c r="AB233" s="124"/>
      <c r="AC233" s="124"/>
      <c r="AD233" s="124"/>
    </row>
    <row r="234" spans="1:30">
      <c r="A234" s="82">
        <v>1411</v>
      </c>
      <c r="B234" s="83" t="s">
        <v>287</v>
      </c>
      <c r="C234" s="268">
        <v>33858</v>
      </c>
      <c r="D234" s="124">
        <f t="shared" si="47"/>
        <v>14438.379530916844</v>
      </c>
      <c r="E234" s="125">
        <f t="shared" si="57"/>
        <v>0.97384223817595528</v>
      </c>
      <c r="F234" s="124">
        <f t="shared" si="58"/>
        <v>232.69212081144906</v>
      </c>
      <c r="G234" s="124">
        <f t="shared" si="48"/>
        <v>545.66302330284793</v>
      </c>
      <c r="H234" s="124">
        <f t="shared" si="59"/>
        <v>0</v>
      </c>
      <c r="I234" s="123">
        <f t="shared" si="49"/>
        <v>0</v>
      </c>
      <c r="J234" s="124">
        <f t="shared" si="60"/>
        <v>-191.49621644106824</v>
      </c>
      <c r="K234" s="123">
        <f t="shared" si="50"/>
        <v>-449.05862755430502</v>
      </c>
      <c r="L234" s="123">
        <f t="shared" si="51"/>
        <v>96.604395748542913</v>
      </c>
      <c r="M234" s="123">
        <f t="shared" si="52"/>
        <v>33954.604395748545</v>
      </c>
      <c r="N234" s="70">
        <f t="shared" si="53"/>
        <v>14479.575435287228</v>
      </c>
      <c r="O234" s="23">
        <f t="shared" si="61"/>
        <v>0.97662082642610015</v>
      </c>
      <c r="P234" s="286">
        <v>410.36959766356466</v>
      </c>
      <c r="Q234" s="320">
        <v>2345</v>
      </c>
      <c r="R234" s="125">
        <f t="shared" si="54"/>
        <v>1.1445898121013869E-2</v>
      </c>
      <c r="S234" s="23">
        <f t="shared" si="55"/>
        <v>2.4026571046030013E-2</v>
      </c>
      <c r="T234" s="23"/>
      <c r="U234" s="268">
        <v>33846</v>
      </c>
      <c r="V234" s="125">
        <f t="shared" si="56"/>
        <v>3.5454706612302782E-4</v>
      </c>
      <c r="W234" s="262">
        <v>33525.568894171629</v>
      </c>
      <c r="X234" s="266">
        <v>14274.98945592577</v>
      </c>
      <c r="Y234" s="266">
        <v>14139.843481303935</v>
      </c>
      <c r="Z234" s="141"/>
      <c r="AA234" s="124"/>
      <c r="AB234" s="124"/>
      <c r="AC234" s="124"/>
      <c r="AD234" s="124"/>
    </row>
    <row r="235" spans="1:30">
      <c r="A235" s="82">
        <v>1412</v>
      </c>
      <c r="B235" s="83" t="s">
        <v>288</v>
      </c>
      <c r="C235" s="268">
        <v>10699</v>
      </c>
      <c r="D235" s="124">
        <f t="shared" si="47"/>
        <v>13257.744733581165</v>
      </c>
      <c r="E235" s="125">
        <f t="shared" si="57"/>
        <v>0.89421058484229454</v>
      </c>
      <c r="F235" s="124">
        <f t="shared" si="58"/>
        <v>941.0729992128563</v>
      </c>
      <c r="G235" s="124">
        <f t="shared" si="48"/>
        <v>759.44591036477493</v>
      </c>
      <c r="H235" s="124">
        <f t="shared" si="59"/>
        <v>30.042258911409043</v>
      </c>
      <c r="I235" s="123">
        <f t="shared" si="49"/>
        <v>24.244102941507098</v>
      </c>
      <c r="J235" s="124">
        <f t="shared" si="60"/>
        <v>-161.45395752965919</v>
      </c>
      <c r="K235" s="123">
        <f t="shared" si="50"/>
        <v>-130.29334372643495</v>
      </c>
      <c r="L235" s="123">
        <f t="shared" si="51"/>
        <v>629.15256663833998</v>
      </c>
      <c r="M235" s="123">
        <f t="shared" si="52"/>
        <v>11328.15256663834</v>
      </c>
      <c r="N235" s="70">
        <f t="shared" si="53"/>
        <v>14037.363775264363</v>
      </c>
      <c r="O235" s="23">
        <f t="shared" si="61"/>
        <v>0.94679446039783255</v>
      </c>
      <c r="P235" s="286">
        <v>268.1632584992189</v>
      </c>
      <c r="Q235" s="320">
        <v>807</v>
      </c>
      <c r="R235" s="125">
        <f t="shared" si="54"/>
        <v>2.4092744280907134E-2</v>
      </c>
      <c r="S235" s="23">
        <f t="shared" si="55"/>
        <v>3.1538264476676958E-2</v>
      </c>
      <c r="T235" s="23"/>
      <c r="U235" s="268">
        <v>10279</v>
      </c>
      <c r="V235" s="125">
        <f t="shared" si="56"/>
        <v>4.0860005837143692E-2</v>
      </c>
      <c r="W235" s="262">
        <v>10804.8990729533</v>
      </c>
      <c r="X235" s="266">
        <v>12945.843828715366</v>
      </c>
      <c r="Y235" s="266">
        <v>13608.185230419775</v>
      </c>
      <c r="Z235" s="141"/>
      <c r="AA235" s="124"/>
      <c r="AB235" s="124"/>
      <c r="AC235" s="124"/>
      <c r="AD235" s="124"/>
    </row>
    <row r="236" spans="1:30">
      <c r="A236" s="82">
        <v>1413</v>
      </c>
      <c r="B236" s="83" t="s">
        <v>289</v>
      </c>
      <c r="C236" s="268">
        <v>17786</v>
      </c>
      <c r="D236" s="124">
        <f t="shared" si="47"/>
        <v>12907.11175616836</v>
      </c>
      <c r="E236" s="125">
        <f t="shared" si="57"/>
        <v>0.8705610331200383</v>
      </c>
      <c r="F236" s="124">
        <f t="shared" si="58"/>
        <v>1151.4527856605389</v>
      </c>
      <c r="G236" s="124">
        <f t="shared" si="48"/>
        <v>1586.7019386402226</v>
      </c>
      <c r="H236" s="124">
        <f t="shared" si="59"/>
        <v>152.76380100589057</v>
      </c>
      <c r="I236" s="123">
        <f t="shared" si="49"/>
        <v>210.50851778611721</v>
      </c>
      <c r="J236" s="124">
        <f t="shared" si="60"/>
        <v>-38.732415435177671</v>
      </c>
      <c r="K236" s="123">
        <f t="shared" si="50"/>
        <v>-53.373268469674834</v>
      </c>
      <c r="L236" s="123">
        <f t="shared" si="51"/>
        <v>1533.3286701705476</v>
      </c>
      <c r="M236" s="123">
        <f t="shared" si="52"/>
        <v>19319.328670170547</v>
      </c>
      <c r="N236" s="70">
        <f t="shared" si="53"/>
        <v>14019.83212639372</v>
      </c>
      <c r="O236" s="23">
        <f t="shared" si="61"/>
        <v>0.94561198281171954</v>
      </c>
      <c r="P236" s="286">
        <v>870.79667932084635</v>
      </c>
      <c r="Q236" s="320">
        <v>1378</v>
      </c>
      <c r="R236" s="125">
        <f t="shared" si="54"/>
        <v>-3.3512460666001768E-2</v>
      </c>
      <c r="S236" s="23">
        <f t="shared" si="55"/>
        <v>1.8016695289161097E-2</v>
      </c>
      <c r="T236" s="23"/>
      <c r="U236" s="268">
        <v>19204</v>
      </c>
      <c r="V236" s="125">
        <f t="shared" si="56"/>
        <v>-7.3838783586752763E-2</v>
      </c>
      <c r="W236" s="262">
        <v>19803.720991066559</v>
      </c>
      <c r="X236" s="266">
        <v>13354.659248956885</v>
      </c>
      <c r="Y236" s="266">
        <v>13771.711398516383</v>
      </c>
      <c r="Z236" s="141"/>
      <c r="AA236" s="124"/>
      <c r="AB236" s="124"/>
      <c r="AC236" s="124"/>
      <c r="AD236" s="124"/>
    </row>
    <row r="237" spans="1:30">
      <c r="A237" s="82">
        <v>1416</v>
      </c>
      <c r="B237" s="83" t="s">
        <v>290</v>
      </c>
      <c r="C237" s="268">
        <v>57922</v>
      </c>
      <c r="D237" s="124">
        <f t="shared" si="47"/>
        <v>13943.668753009148</v>
      </c>
      <c r="E237" s="125">
        <f t="shared" si="57"/>
        <v>0.94047490286136637</v>
      </c>
      <c r="F237" s="124">
        <f t="shared" si="58"/>
        <v>529.51858755606656</v>
      </c>
      <c r="G237" s="124">
        <f t="shared" si="48"/>
        <v>2199.6202127079005</v>
      </c>
      <c r="H237" s="124">
        <f t="shared" si="59"/>
        <v>0</v>
      </c>
      <c r="I237" s="123">
        <f t="shared" si="49"/>
        <v>0</v>
      </c>
      <c r="J237" s="124">
        <f t="shared" si="60"/>
        <v>-191.49621644106824</v>
      </c>
      <c r="K237" s="123">
        <f t="shared" si="50"/>
        <v>-795.47528309619747</v>
      </c>
      <c r="L237" s="123">
        <f t="shared" si="51"/>
        <v>1404.144929611703</v>
      </c>
      <c r="M237" s="123">
        <f t="shared" si="52"/>
        <v>59326.144929611706</v>
      </c>
      <c r="N237" s="70">
        <f t="shared" si="53"/>
        <v>14281.691124124147</v>
      </c>
      <c r="O237" s="23">
        <f t="shared" si="61"/>
        <v>0.96327389230026439</v>
      </c>
      <c r="P237" s="286">
        <v>2030.5175730040248</v>
      </c>
      <c r="Q237" s="320">
        <v>4154</v>
      </c>
      <c r="R237" s="125">
        <f t="shared" si="54"/>
        <v>-5.488826576656379E-2</v>
      </c>
      <c r="S237" s="23">
        <f t="shared" si="55"/>
        <v>-3.4568432917854168E-3</v>
      </c>
      <c r="T237" s="23"/>
      <c r="U237" s="268">
        <v>61817</v>
      </c>
      <c r="V237" s="125">
        <f t="shared" si="56"/>
        <v>-6.3008557516540761E-2</v>
      </c>
      <c r="W237" s="262">
        <v>60047.861858531898</v>
      </c>
      <c r="X237" s="266">
        <v>14753.46062052506</v>
      </c>
      <c r="Y237" s="266">
        <v>14331.231947143651</v>
      </c>
      <c r="Z237" s="141"/>
      <c r="AA237" s="124"/>
      <c r="AB237" s="124"/>
      <c r="AC237" s="124"/>
      <c r="AD237" s="124"/>
    </row>
    <row r="238" spans="1:30">
      <c r="A238" s="82">
        <v>1417</v>
      </c>
      <c r="B238" s="83" t="s">
        <v>291</v>
      </c>
      <c r="C238" s="268">
        <v>44753</v>
      </c>
      <c r="D238" s="124">
        <f t="shared" si="47"/>
        <v>16736.350037397158</v>
      </c>
      <c r="E238" s="125">
        <f t="shared" si="57"/>
        <v>1.1288361373528817</v>
      </c>
      <c r="F238" s="124">
        <f t="shared" si="58"/>
        <v>-1146.0901830767398</v>
      </c>
      <c r="G238" s="124">
        <f t="shared" si="48"/>
        <v>-3064.645149547202</v>
      </c>
      <c r="H238" s="124">
        <f t="shared" si="59"/>
        <v>0</v>
      </c>
      <c r="I238" s="123">
        <f t="shared" si="49"/>
        <v>0</v>
      </c>
      <c r="J238" s="124">
        <f t="shared" si="60"/>
        <v>-191.49621644106824</v>
      </c>
      <c r="K238" s="123">
        <f t="shared" si="50"/>
        <v>-512.06088276341654</v>
      </c>
      <c r="L238" s="123">
        <f t="shared" si="51"/>
        <v>-3576.7060323106184</v>
      </c>
      <c r="M238" s="123">
        <f t="shared" si="52"/>
        <v>41176.29396768938</v>
      </c>
      <c r="N238" s="70">
        <f t="shared" si="53"/>
        <v>15398.763637879349</v>
      </c>
      <c r="O238" s="23">
        <f t="shared" si="61"/>
        <v>1.0386183860968703</v>
      </c>
      <c r="P238" s="286">
        <v>-122.37198117169874</v>
      </c>
      <c r="Q238" s="320">
        <v>2674</v>
      </c>
      <c r="R238" s="125">
        <f t="shared" si="54"/>
        <v>8.374595113224538E-2</v>
      </c>
      <c r="S238" s="23">
        <f t="shared" si="55"/>
        <v>5.4199322018463066E-2</v>
      </c>
      <c r="T238" s="23"/>
      <c r="U238" s="268">
        <v>42036</v>
      </c>
      <c r="V238" s="125">
        <f t="shared" si="56"/>
        <v>6.4635074697878006E-2</v>
      </c>
      <c r="W238" s="262">
        <v>39760.445436497335</v>
      </c>
      <c r="X238" s="266">
        <v>15443.056576047024</v>
      </c>
      <c r="Y238" s="266">
        <v>14607.070329352438</v>
      </c>
      <c r="Z238" s="141"/>
      <c r="AA238" s="124"/>
      <c r="AB238" s="124"/>
      <c r="AC238" s="124"/>
      <c r="AD238" s="124"/>
    </row>
    <row r="239" spans="1:30">
      <c r="A239" s="82">
        <v>1418</v>
      </c>
      <c r="B239" s="83" t="s">
        <v>292</v>
      </c>
      <c r="C239" s="268">
        <v>17716</v>
      </c>
      <c r="D239" s="124">
        <f t="shared" si="47"/>
        <v>14038.034865293186</v>
      </c>
      <c r="E239" s="125">
        <f t="shared" si="57"/>
        <v>0.94683972419037166</v>
      </c>
      <c r="F239" s="124">
        <f t="shared" si="58"/>
        <v>472.89892018564348</v>
      </c>
      <c r="G239" s="124">
        <f t="shared" si="48"/>
        <v>596.79843727428215</v>
      </c>
      <c r="H239" s="124">
        <f t="shared" si="59"/>
        <v>0</v>
      </c>
      <c r="I239" s="123">
        <f t="shared" si="49"/>
        <v>0</v>
      </c>
      <c r="J239" s="124">
        <f t="shared" si="60"/>
        <v>-191.49621644106824</v>
      </c>
      <c r="K239" s="123">
        <f t="shared" si="50"/>
        <v>-241.66822514862812</v>
      </c>
      <c r="L239" s="123">
        <f t="shared" si="51"/>
        <v>355.130212125654</v>
      </c>
      <c r="M239" s="123">
        <f t="shared" si="52"/>
        <v>18071.130212125652</v>
      </c>
      <c r="N239" s="70">
        <f t="shared" si="53"/>
        <v>14319.437569037758</v>
      </c>
      <c r="O239" s="23">
        <f t="shared" si="61"/>
        <v>0.96581982083186624</v>
      </c>
      <c r="P239" s="286">
        <v>796.31284957416437</v>
      </c>
      <c r="Q239" s="320">
        <v>1262</v>
      </c>
      <c r="R239" s="125">
        <f t="shared" si="54"/>
        <v>7.8046083144384965E-2</v>
      </c>
      <c r="S239" s="23">
        <f t="shared" si="55"/>
        <v>4.9924262467144084E-2</v>
      </c>
      <c r="T239" s="23"/>
      <c r="U239" s="268">
        <v>16772</v>
      </c>
      <c r="V239" s="125">
        <f t="shared" si="56"/>
        <v>5.6284283329358455E-2</v>
      </c>
      <c r="W239" s="262">
        <v>17566.443836226514</v>
      </c>
      <c r="X239" s="266">
        <v>13021.739130434782</v>
      </c>
      <c r="Y239" s="266">
        <v>13638.543351107543</v>
      </c>
      <c r="Z239" s="141"/>
      <c r="AA239" s="124"/>
      <c r="AB239" s="124"/>
      <c r="AC239" s="124"/>
      <c r="AD239" s="124"/>
    </row>
    <row r="240" spans="1:30">
      <c r="A240" s="82">
        <v>1419</v>
      </c>
      <c r="B240" s="83" t="s">
        <v>293</v>
      </c>
      <c r="C240" s="268">
        <v>32842</v>
      </c>
      <c r="D240" s="124">
        <f t="shared" si="47"/>
        <v>14005.117270788913</v>
      </c>
      <c r="E240" s="125">
        <f t="shared" si="57"/>
        <v>0.94461949276905677</v>
      </c>
      <c r="F240" s="124">
        <f t="shared" si="58"/>
        <v>492.64947688820757</v>
      </c>
      <c r="G240" s="124">
        <f t="shared" si="48"/>
        <v>1155.2630233028469</v>
      </c>
      <c r="H240" s="124">
        <f t="shared" si="59"/>
        <v>0</v>
      </c>
      <c r="I240" s="123">
        <f t="shared" si="49"/>
        <v>0</v>
      </c>
      <c r="J240" s="124">
        <f t="shared" si="60"/>
        <v>-191.49621644106824</v>
      </c>
      <c r="K240" s="123">
        <f t="shared" si="50"/>
        <v>-449.05862755430502</v>
      </c>
      <c r="L240" s="123">
        <f t="shared" si="51"/>
        <v>706.20439574854186</v>
      </c>
      <c r="M240" s="123">
        <f t="shared" si="52"/>
        <v>33548.204395748544</v>
      </c>
      <c r="N240" s="70">
        <f t="shared" si="53"/>
        <v>14306.270531236052</v>
      </c>
      <c r="O240" s="23">
        <f t="shared" si="61"/>
        <v>0.9649317282633405</v>
      </c>
      <c r="P240" s="286">
        <v>394.76959766356197</v>
      </c>
      <c r="Q240" s="320">
        <v>2345</v>
      </c>
      <c r="R240" s="125">
        <f t="shared" si="54"/>
        <v>6.5994303658193948E-2</v>
      </c>
      <c r="S240" s="23">
        <f t="shared" si="55"/>
        <v>4.5391865082877382E-2</v>
      </c>
      <c r="T240" s="23"/>
      <c r="U240" s="268">
        <v>30638</v>
      </c>
      <c r="V240" s="125">
        <f t="shared" si="56"/>
        <v>7.1936810496768713E-2</v>
      </c>
      <c r="W240" s="262">
        <v>31913.604833913221</v>
      </c>
      <c r="X240" s="266">
        <v>13138.078902229845</v>
      </c>
      <c r="Y240" s="266">
        <v>13685.079259825567</v>
      </c>
      <c r="Z240" s="141"/>
      <c r="AA240" s="124"/>
      <c r="AB240" s="124"/>
      <c r="AC240" s="124"/>
      <c r="AD240" s="124"/>
    </row>
    <row r="241" spans="1:30">
      <c r="A241" s="82">
        <v>1420</v>
      </c>
      <c r="B241" s="83" t="s">
        <v>294</v>
      </c>
      <c r="C241" s="268">
        <v>105153</v>
      </c>
      <c r="D241" s="124">
        <f t="shared" si="47"/>
        <v>13047.896761384787</v>
      </c>
      <c r="E241" s="125">
        <f t="shared" si="57"/>
        <v>0.88005672370553656</v>
      </c>
      <c r="F241" s="124">
        <f t="shared" si="58"/>
        <v>1066.9817825306829</v>
      </c>
      <c r="G241" s="124">
        <f t="shared" si="48"/>
        <v>8598.8061854147745</v>
      </c>
      <c r="H241" s="124">
        <f t="shared" si="59"/>
        <v>103.48904918014122</v>
      </c>
      <c r="I241" s="123">
        <f t="shared" si="49"/>
        <v>834.01824734275806</v>
      </c>
      <c r="J241" s="124">
        <f t="shared" si="60"/>
        <v>-88.007167260927019</v>
      </c>
      <c r="K241" s="123">
        <f t="shared" si="50"/>
        <v>-709.24976095581087</v>
      </c>
      <c r="L241" s="123">
        <f t="shared" si="51"/>
        <v>7889.5564244589641</v>
      </c>
      <c r="M241" s="123">
        <f t="shared" si="52"/>
        <v>113042.55642445896</v>
      </c>
      <c r="N241" s="70">
        <f t="shared" si="53"/>
        <v>14026.871376654544</v>
      </c>
      <c r="O241" s="23">
        <f t="shared" si="61"/>
        <v>0.94608676734099473</v>
      </c>
      <c r="P241" s="286">
        <v>4015.8021688292561</v>
      </c>
      <c r="Q241" s="320">
        <v>8059</v>
      </c>
      <c r="R241" s="125">
        <f t="shared" si="54"/>
        <v>5.0206245511418966E-2</v>
      </c>
      <c r="S241" s="23">
        <f t="shared" si="55"/>
        <v>3.3183706503623227E-2</v>
      </c>
      <c r="T241" s="23"/>
      <c r="U241" s="268">
        <v>98660</v>
      </c>
      <c r="V241" s="125">
        <f t="shared" si="56"/>
        <v>6.581187918102574E-2</v>
      </c>
      <c r="W241" s="262">
        <v>107809.85501499787</v>
      </c>
      <c r="X241" s="266">
        <v>12424.127943583931</v>
      </c>
      <c r="Y241" s="266">
        <v>13576.35751353707</v>
      </c>
      <c r="Z241" s="141"/>
      <c r="AA241" s="124"/>
      <c r="AB241" s="124"/>
      <c r="AC241" s="124"/>
      <c r="AD241" s="124"/>
    </row>
    <row r="242" spans="1:30">
      <c r="A242" s="82">
        <v>1421</v>
      </c>
      <c r="B242" s="83" t="s">
        <v>295</v>
      </c>
      <c r="C242" s="268">
        <v>56589</v>
      </c>
      <c r="D242" s="124">
        <f t="shared" si="47"/>
        <v>31827.334083239595</v>
      </c>
      <c r="E242" s="125">
        <f t="shared" si="57"/>
        <v>2.1466953540338007</v>
      </c>
      <c r="F242" s="124">
        <f t="shared" si="58"/>
        <v>-10200.680610582202</v>
      </c>
      <c r="G242" s="124">
        <f t="shared" si="48"/>
        <v>-18136.810125615153</v>
      </c>
      <c r="H242" s="124">
        <f t="shared" si="59"/>
        <v>0</v>
      </c>
      <c r="I242" s="123">
        <f t="shared" si="49"/>
        <v>0</v>
      </c>
      <c r="J242" s="124">
        <f t="shared" si="60"/>
        <v>-191.49621644106824</v>
      </c>
      <c r="K242" s="123">
        <f t="shared" si="50"/>
        <v>-340.48027283221933</v>
      </c>
      <c r="L242" s="123">
        <f t="shared" si="51"/>
        <v>-18477.290398447374</v>
      </c>
      <c r="M242" s="123">
        <f t="shared" si="52"/>
        <v>38111.709601552626</v>
      </c>
      <c r="N242" s="70">
        <f t="shared" si="53"/>
        <v>21435.157256216327</v>
      </c>
      <c r="O242" s="23">
        <f t="shared" si="61"/>
        <v>1.4457620727692382</v>
      </c>
      <c r="P242" s="286">
        <v>-1644.3991707267305</v>
      </c>
      <c r="Q242" s="320">
        <v>1778</v>
      </c>
      <c r="R242" s="125">
        <f t="shared" si="54"/>
        <v>8.0234867462140397E-2</v>
      </c>
      <c r="S242" s="23">
        <f t="shared" si="55"/>
        <v>6.0349233771269023E-2</v>
      </c>
      <c r="T242" s="23"/>
      <c r="U242" s="268">
        <v>52651</v>
      </c>
      <c r="V242" s="125">
        <f t="shared" si="56"/>
        <v>7.4794400866080413E-2</v>
      </c>
      <c r="W242" s="262">
        <v>36124.537837994394</v>
      </c>
      <c r="X242" s="266">
        <v>29463.34639059877</v>
      </c>
      <c r="Y242" s="266">
        <v>20215.186255173139</v>
      </c>
      <c r="Z242" s="141"/>
      <c r="AA242" s="124"/>
      <c r="AB242" s="124"/>
      <c r="AC242" s="124"/>
      <c r="AD242" s="124"/>
    </row>
    <row r="243" spans="1:30">
      <c r="A243" s="82">
        <v>1422</v>
      </c>
      <c r="B243" s="83" t="s">
        <v>296</v>
      </c>
      <c r="C243" s="268">
        <v>38536</v>
      </c>
      <c r="D243" s="124">
        <f t="shared" si="47"/>
        <v>17898.745935903389</v>
      </c>
      <c r="E243" s="125">
        <f t="shared" si="57"/>
        <v>1.2072376103868834</v>
      </c>
      <c r="F243" s="124">
        <f t="shared" si="58"/>
        <v>-1843.5277221804781</v>
      </c>
      <c r="G243" s="124">
        <f t="shared" si="48"/>
        <v>-3969.1151858545695</v>
      </c>
      <c r="H243" s="124">
        <f t="shared" si="59"/>
        <v>0</v>
      </c>
      <c r="I243" s="123">
        <f t="shared" si="49"/>
        <v>0</v>
      </c>
      <c r="J243" s="124">
        <f t="shared" si="60"/>
        <v>-191.49621644106824</v>
      </c>
      <c r="K243" s="123">
        <f t="shared" si="50"/>
        <v>-412.29135399761992</v>
      </c>
      <c r="L243" s="123">
        <f t="shared" si="51"/>
        <v>-4381.4065398521898</v>
      </c>
      <c r="M243" s="123">
        <f t="shared" si="52"/>
        <v>34154.593460147807</v>
      </c>
      <c r="N243" s="70">
        <f t="shared" si="53"/>
        <v>15863.721997281842</v>
      </c>
      <c r="O243" s="23">
        <f t="shared" si="61"/>
        <v>1.0699789753104711</v>
      </c>
      <c r="P243" s="286">
        <v>-196.19337152679964</v>
      </c>
      <c r="Q243" s="320">
        <v>2153</v>
      </c>
      <c r="R243" s="125">
        <f t="shared" si="54"/>
        <v>-4.6148335704208066E-2</v>
      </c>
      <c r="S243" s="23">
        <f t="shared" si="55"/>
        <v>-4.5186542667678643E-3</v>
      </c>
      <c r="T243" s="23"/>
      <c r="U243" s="268">
        <v>40513</v>
      </c>
      <c r="V243" s="125">
        <f t="shared" si="56"/>
        <v>-4.8799150889837828E-2</v>
      </c>
      <c r="W243" s="262">
        <v>34405.241181997706</v>
      </c>
      <c r="X243" s="266">
        <v>18764.705882352941</v>
      </c>
      <c r="Y243" s="266">
        <v>15935.730051874807</v>
      </c>
      <c r="Z243" s="141"/>
      <c r="AA243" s="124"/>
      <c r="AB243" s="124"/>
      <c r="AC243" s="124"/>
      <c r="AD243" s="124"/>
    </row>
    <row r="244" spans="1:30">
      <c r="A244" s="82">
        <v>1424</v>
      </c>
      <c r="B244" s="83" t="s">
        <v>297</v>
      </c>
      <c r="C244" s="268">
        <v>95115</v>
      </c>
      <c r="D244" s="124">
        <f t="shared" si="47"/>
        <v>18024.445707788516</v>
      </c>
      <c r="E244" s="125">
        <f t="shared" si="57"/>
        <v>1.2157158296308572</v>
      </c>
      <c r="F244" s="124">
        <f t="shared" si="58"/>
        <v>-1918.9475853115546</v>
      </c>
      <c r="G244" s="124">
        <f t="shared" si="48"/>
        <v>-10126.286407689075</v>
      </c>
      <c r="H244" s="124">
        <f t="shared" si="59"/>
        <v>0</v>
      </c>
      <c r="I244" s="123">
        <f t="shared" si="49"/>
        <v>0</v>
      </c>
      <c r="J244" s="124">
        <f t="shared" si="60"/>
        <v>-191.49621644106824</v>
      </c>
      <c r="K244" s="123">
        <f t="shared" si="50"/>
        <v>-1010.5255341595172</v>
      </c>
      <c r="L244" s="123">
        <f t="shared" si="51"/>
        <v>-11136.811941848591</v>
      </c>
      <c r="M244" s="123">
        <f t="shared" si="52"/>
        <v>83978.188058151412</v>
      </c>
      <c r="N244" s="70">
        <f t="shared" si="53"/>
        <v>15914.001906035894</v>
      </c>
      <c r="O244" s="23">
        <f t="shared" si="61"/>
        <v>1.0733702630080608</v>
      </c>
      <c r="P244" s="286">
        <v>-298.75839365858155</v>
      </c>
      <c r="Q244" s="320">
        <v>5277</v>
      </c>
      <c r="R244" s="125">
        <f t="shared" si="54"/>
        <v>6.2779422031442128E-2</v>
      </c>
      <c r="S244" s="23">
        <f t="shared" si="55"/>
        <v>4.602843986821932E-2</v>
      </c>
      <c r="T244" s="23"/>
      <c r="U244" s="268">
        <v>90955</v>
      </c>
      <c r="V244" s="125">
        <f t="shared" si="56"/>
        <v>4.5736902864053651E-2</v>
      </c>
      <c r="W244" s="262">
        <v>81591.273209381048</v>
      </c>
      <c r="X244" s="266">
        <v>16959.724035055006</v>
      </c>
      <c r="Y244" s="266">
        <v>15213.737312955631</v>
      </c>
      <c r="Z244" s="141"/>
      <c r="AA244" s="124"/>
      <c r="AB244" s="124"/>
      <c r="AC244" s="124"/>
      <c r="AD244" s="124"/>
    </row>
    <row r="245" spans="1:30">
      <c r="A245" s="82">
        <v>1426</v>
      </c>
      <c r="B245" s="83" t="s">
        <v>298</v>
      </c>
      <c r="C245" s="268">
        <v>92343</v>
      </c>
      <c r="D245" s="124">
        <f t="shared" si="47"/>
        <v>17680.068925904652</v>
      </c>
      <c r="E245" s="125">
        <f t="shared" si="57"/>
        <v>1.1924882468313132</v>
      </c>
      <c r="F245" s="124">
        <f t="shared" si="58"/>
        <v>-1712.3215161812361</v>
      </c>
      <c r="G245" s="124">
        <f t="shared" si="48"/>
        <v>-8943.4552790145972</v>
      </c>
      <c r="H245" s="124">
        <f t="shared" si="59"/>
        <v>0</v>
      </c>
      <c r="I245" s="123">
        <f t="shared" si="49"/>
        <v>0</v>
      </c>
      <c r="J245" s="124">
        <f t="shared" si="60"/>
        <v>-191.49621644106824</v>
      </c>
      <c r="K245" s="123">
        <f t="shared" si="50"/>
        <v>-1000.1847384716995</v>
      </c>
      <c r="L245" s="123">
        <f t="shared" si="51"/>
        <v>-9943.6400174862974</v>
      </c>
      <c r="M245" s="123">
        <f t="shared" si="52"/>
        <v>82399.359982513706</v>
      </c>
      <c r="N245" s="70">
        <f t="shared" si="53"/>
        <v>15776.251193282349</v>
      </c>
      <c r="O245" s="23">
        <f t="shared" si="61"/>
        <v>1.0640792298882431</v>
      </c>
      <c r="P245" s="286">
        <v>3573.5207712566225</v>
      </c>
      <c r="Q245" s="320">
        <v>5223</v>
      </c>
      <c r="R245" s="125">
        <f t="shared" si="54"/>
        <v>9.2204507783290503E-3</v>
      </c>
      <c r="S245" s="23">
        <f t="shared" si="55"/>
        <v>2.1959037848560865E-2</v>
      </c>
      <c r="T245" s="23"/>
      <c r="U245" s="268">
        <v>90238</v>
      </c>
      <c r="V245" s="125">
        <f t="shared" si="56"/>
        <v>2.3327201400740266E-2</v>
      </c>
      <c r="W245" s="262">
        <v>79517.345497207119</v>
      </c>
      <c r="X245" s="266">
        <v>17518.540089303049</v>
      </c>
      <c r="Y245" s="266">
        <v>15437.263734654847</v>
      </c>
      <c r="Z245" s="141"/>
      <c r="AA245" s="124"/>
      <c r="AB245" s="124"/>
      <c r="AC245" s="124"/>
      <c r="AD245" s="124"/>
    </row>
    <row r="246" spans="1:30">
      <c r="A246" s="82">
        <v>1428</v>
      </c>
      <c r="B246" s="83" t="s">
        <v>299</v>
      </c>
      <c r="C246" s="268">
        <v>37307</v>
      </c>
      <c r="D246" s="124">
        <f t="shared" si="47"/>
        <v>12223.787680209698</v>
      </c>
      <c r="E246" s="125">
        <f t="shared" si="57"/>
        <v>0.82447207652306176</v>
      </c>
      <c r="F246" s="124">
        <f t="shared" si="58"/>
        <v>1561.4472312357364</v>
      </c>
      <c r="G246" s="124">
        <f t="shared" si="48"/>
        <v>4765.5369497314668</v>
      </c>
      <c r="H246" s="124">
        <f t="shared" si="59"/>
        <v>391.92722759142242</v>
      </c>
      <c r="I246" s="123">
        <f t="shared" si="49"/>
        <v>1196.1618986090211</v>
      </c>
      <c r="J246" s="124">
        <f t="shared" si="60"/>
        <v>200.43101115035418</v>
      </c>
      <c r="K246" s="123">
        <f t="shared" si="50"/>
        <v>611.71544603088091</v>
      </c>
      <c r="L246" s="123">
        <f t="shared" si="51"/>
        <v>5377.252395762348</v>
      </c>
      <c r="M246" s="123">
        <f t="shared" si="52"/>
        <v>42684.252395762349</v>
      </c>
      <c r="N246" s="70">
        <f t="shared" si="53"/>
        <v>13985.665922595788</v>
      </c>
      <c r="O246" s="23">
        <f t="shared" si="61"/>
        <v>0.94330753498187092</v>
      </c>
      <c r="P246" s="286">
        <v>1762.5663753898598</v>
      </c>
      <c r="Q246" s="320">
        <v>3052</v>
      </c>
      <c r="R246" s="125">
        <f t="shared" si="54"/>
        <v>3.9997480634079818E-2</v>
      </c>
      <c r="S246" s="23">
        <f t="shared" si="55"/>
        <v>3.2698566759090483E-2</v>
      </c>
      <c r="T246" s="23"/>
      <c r="U246" s="268">
        <v>36025</v>
      </c>
      <c r="V246" s="125">
        <f t="shared" si="56"/>
        <v>3.5586398334489941E-2</v>
      </c>
      <c r="W246" s="262">
        <v>41508.788171636879</v>
      </c>
      <c r="X246" s="266">
        <v>11753.670473083197</v>
      </c>
      <c r="Y246" s="266">
        <v>13542.834640012032</v>
      </c>
      <c r="Z246" s="141"/>
      <c r="AA246" s="124"/>
      <c r="AB246" s="124"/>
      <c r="AC246" s="124"/>
      <c r="AD246" s="124"/>
    </row>
    <row r="247" spans="1:30">
      <c r="A247" s="82">
        <v>1429</v>
      </c>
      <c r="B247" s="83" t="s">
        <v>300</v>
      </c>
      <c r="C247" s="268">
        <v>32274</v>
      </c>
      <c r="D247" s="124">
        <f t="shared" si="47"/>
        <v>11340.126493323964</v>
      </c>
      <c r="E247" s="125">
        <f t="shared" si="57"/>
        <v>0.76487074895140872</v>
      </c>
      <c r="F247" s="124">
        <f t="shared" si="58"/>
        <v>2091.6439433671771</v>
      </c>
      <c r="G247" s="124">
        <f t="shared" si="48"/>
        <v>5952.818662822986</v>
      </c>
      <c r="H247" s="124">
        <f t="shared" si="59"/>
        <v>701.20864300142944</v>
      </c>
      <c r="I247" s="123">
        <f t="shared" si="49"/>
        <v>1995.6397979820683</v>
      </c>
      <c r="J247" s="124">
        <f t="shared" si="60"/>
        <v>509.71242656036122</v>
      </c>
      <c r="K247" s="123">
        <f t="shared" si="50"/>
        <v>1450.641565990788</v>
      </c>
      <c r="L247" s="123">
        <f t="shared" si="51"/>
        <v>7403.4602288137739</v>
      </c>
      <c r="M247" s="123">
        <f t="shared" si="52"/>
        <v>39677.460228813776</v>
      </c>
      <c r="N247" s="70">
        <f t="shared" si="53"/>
        <v>13941.482863251502</v>
      </c>
      <c r="O247" s="23">
        <f t="shared" si="61"/>
        <v>0.9403274686032882</v>
      </c>
      <c r="P247" s="286">
        <v>3385.7831272475541</v>
      </c>
      <c r="Q247" s="320">
        <v>2846</v>
      </c>
      <c r="R247" s="125">
        <f t="shared" si="54"/>
        <v>8.8102083766375232E-3</v>
      </c>
      <c r="S247" s="23">
        <f t="shared" si="55"/>
        <v>3.1387940034910217E-2</v>
      </c>
      <c r="T247" s="23"/>
      <c r="U247" s="268">
        <v>32172</v>
      </c>
      <c r="V247" s="125">
        <f t="shared" si="56"/>
        <v>3.1704587840358073E-3</v>
      </c>
      <c r="W247" s="262">
        <v>38686.242495016231</v>
      </c>
      <c r="X247" s="266">
        <v>11241.090146750525</v>
      </c>
      <c r="Y247" s="266">
        <v>13517.205623695399</v>
      </c>
      <c r="Z247" s="141"/>
      <c r="AA247" s="124"/>
      <c r="AB247" s="124"/>
      <c r="AC247" s="124"/>
      <c r="AD247" s="124"/>
    </row>
    <row r="248" spans="1:30">
      <c r="A248" s="82">
        <v>1430</v>
      </c>
      <c r="B248" s="83" t="s">
        <v>301</v>
      </c>
      <c r="C248" s="268">
        <v>34919</v>
      </c>
      <c r="D248" s="124">
        <f t="shared" si="47"/>
        <v>11616.433799068529</v>
      </c>
      <c r="E248" s="125">
        <f t="shared" si="57"/>
        <v>0.78350717033612693</v>
      </c>
      <c r="F248" s="124">
        <f t="shared" si="58"/>
        <v>1925.8595599204377</v>
      </c>
      <c r="G248" s="124">
        <f t="shared" si="48"/>
        <v>5789.1338371208358</v>
      </c>
      <c r="H248" s="124">
        <f t="shared" si="59"/>
        <v>604.5010859908316</v>
      </c>
      <c r="I248" s="123">
        <f t="shared" si="49"/>
        <v>1817.1302644884397</v>
      </c>
      <c r="J248" s="124">
        <f t="shared" si="60"/>
        <v>413.00486954976338</v>
      </c>
      <c r="K248" s="123">
        <f t="shared" si="50"/>
        <v>1241.4926378665887</v>
      </c>
      <c r="L248" s="123">
        <f t="shared" si="51"/>
        <v>7030.6264749874244</v>
      </c>
      <c r="M248" s="123">
        <f t="shared" si="52"/>
        <v>41949.626474987424</v>
      </c>
      <c r="N248" s="70">
        <f t="shared" si="53"/>
        <v>13955.298228538732</v>
      </c>
      <c r="O248" s="23">
        <f t="shared" si="61"/>
        <v>0.94125928967252426</v>
      </c>
      <c r="P248" s="286">
        <v>2488.0982714357542</v>
      </c>
      <c r="Q248" s="320">
        <v>3006</v>
      </c>
      <c r="R248" s="125">
        <f t="shared" si="54"/>
        <v>3.5878134994054789E-2</v>
      </c>
      <c r="S248" s="23">
        <f t="shared" si="55"/>
        <v>3.2513106602907613E-2</v>
      </c>
      <c r="T248" s="23"/>
      <c r="U248" s="268">
        <v>33261</v>
      </c>
      <c r="V248" s="125">
        <f t="shared" si="56"/>
        <v>4.9848170530050209E-2</v>
      </c>
      <c r="W248" s="262">
        <v>40088.028211117446</v>
      </c>
      <c r="X248" s="266">
        <v>11214.093054619016</v>
      </c>
      <c r="Y248" s="266">
        <v>13515.855769088823</v>
      </c>
      <c r="Z248" s="141"/>
      <c r="AA248" s="124"/>
      <c r="AB248" s="124"/>
      <c r="AC248" s="124"/>
      <c r="AD248" s="124"/>
    </row>
    <row r="249" spans="1:30">
      <c r="A249" s="82">
        <v>1431</v>
      </c>
      <c r="B249" s="83" t="s">
        <v>302</v>
      </c>
      <c r="C249" s="268">
        <v>40221</v>
      </c>
      <c r="D249" s="124">
        <f t="shared" si="47"/>
        <v>13217.548471902728</v>
      </c>
      <c r="E249" s="125">
        <f t="shared" si="57"/>
        <v>0.89149942065967869</v>
      </c>
      <c r="F249" s="124">
        <f t="shared" si="58"/>
        <v>965.19075621991828</v>
      </c>
      <c r="G249" s="124">
        <f t="shared" si="48"/>
        <v>2937.0754711772115</v>
      </c>
      <c r="H249" s="124">
        <f t="shared" si="59"/>
        <v>44.110950498861889</v>
      </c>
      <c r="I249" s="123">
        <f t="shared" si="49"/>
        <v>134.22962236803673</v>
      </c>
      <c r="J249" s="124">
        <f t="shared" si="60"/>
        <v>-147.38526594220636</v>
      </c>
      <c r="K249" s="123">
        <f t="shared" si="50"/>
        <v>-448.49336426213398</v>
      </c>
      <c r="L249" s="123">
        <f t="shared" si="51"/>
        <v>2488.5821069150775</v>
      </c>
      <c r="M249" s="123">
        <f t="shared" si="52"/>
        <v>42709.582106915077</v>
      </c>
      <c r="N249" s="70">
        <f t="shared" si="53"/>
        <v>14035.353962180439</v>
      </c>
      <c r="O249" s="23">
        <f t="shared" si="61"/>
        <v>0.94665890218870175</v>
      </c>
      <c r="P249" s="286">
        <v>1784.9833476090694</v>
      </c>
      <c r="Q249" s="320">
        <v>3043</v>
      </c>
      <c r="R249" s="125">
        <f t="shared" si="54"/>
        <v>3.7865189050512928E-2</v>
      </c>
      <c r="S249" s="23">
        <f t="shared" si="55"/>
        <v>3.2625028846415056E-2</v>
      </c>
      <c r="T249" s="23"/>
      <c r="U249" s="268">
        <v>38830</v>
      </c>
      <c r="V249" s="125">
        <f t="shared" si="56"/>
        <v>3.5822817409219679E-2</v>
      </c>
      <c r="W249" s="262">
        <v>41441.755753775156</v>
      </c>
      <c r="X249" s="266">
        <v>12735.323056739915</v>
      </c>
      <c r="Y249" s="266">
        <v>13591.91726919487</v>
      </c>
      <c r="Z249" s="141"/>
      <c r="AA249" s="124"/>
      <c r="AB249" s="124"/>
      <c r="AC249" s="124"/>
      <c r="AD249" s="124"/>
    </row>
    <row r="250" spans="1:30">
      <c r="A250" s="82">
        <v>1432</v>
      </c>
      <c r="B250" s="83" t="s">
        <v>303</v>
      </c>
      <c r="C250" s="268">
        <v>186810</v>
      </c>
      <c r="D250" s="124">
        <f t="shared" si="47"/>
        <v>14272.289708915883</v>
      </c>
      <c r="E250" s="125">
        <f t="shared" si="57"/>
        <v>0.96263978407441864</v>
      </c>
      <c r="F250" s="124">
        <f t="shared" si="58"/>
        <v>332.34601401202525</v>
      </c>
      <c r="G250" s="124">
        <f t="shared" si="48"/>
        <v>4350.0769774033988</v>
      </c>
      <c r="H250" s="124">
        <f t="shared" si="59"/>
        <v>0</v>
      </c>
      <c r="I250" s="123">
        <f t="shared" si="49"/>
        <v>0</v>
      </c>
      <c r="J250" s="124">
        <f t="shared" si="60"/>
        <v>-191.49621644106824</v>
      </c>
      <c r="K250" s="123">
        <f t="shared" si="50"/>
        <v>-2506.493976997142</v>
      </c>
      <c r="L250" s="123">
        <f t="shared" si="51"/>
        <v>1843.5830004062568</v>
      </c>
      <c r="M250" s="123">
        <f t="shared" si="52"/>
        <v>188653.58300040624</v>
      </c>
      <c r="N250" s="70">
        <f t="shared" si="53"/>
        <v>14413.139506486839</v>
      </c>
      <c r="O250" s="23">
        <f t="shared" si="61"/>
        <v>0.97213984478548521</v>
      </c>
      <c r="P250" s="286">
        <v>1259.9224152743614</v>
      </c>
      <c r="Q250" s="320">
        <v>13089</v>
      </c>
      <c r="R250" s="125">
        <f t="shared" si="54"/>
        <v>4.2201610010029297E-2</v>
      </c>
      <c r="S250" s="23">
        <f t="shared" si="55"/>
        <v>3.6350330357999443E-2</v>
      </c>
      <c r="T250" s="23"/>
      <c r="U250" s="268">
        <v>178150</v>
      </c>
      <c r="V250" s="125">
        <f t="shared" si="56"/>
        <v>4.8610721302273362E-2</v>
      </c>
      <c r="W250" s="262">
        <v>180923.88871542757</v>
      </c>
      <c r="X250" s="266">
        <v>13694.365439311247</v>
      </c>
      <c r="Y250" s="266">
        <v>13907.593874658127</v>
      </c>
      <c r="Z250" s="141"/>
      <c r="AA250" s="124"/>
      <c r="AB250" s="124"/>
      <c r="AC250" s="124"/>
      <c r="AD250" s="124"/>
    </row>
    <row r="251" spans="1:30">
      <c r="A251" s="82">
        <v>1433</v>
      </c>
      <c r="B251" s="83" t="s">
        <v>304</v>
      </c>
      <c r="C251" s="268">
        <v>33077</v>
      </c>
      <c r="D251" s="124">
        <f t="shared" si="47"/>
        <v>11708.672566371681</v>
      </c>
      <c r="E251" s="125">
        <f t="shared" si="57"/>
        <v>0.78972850614495149</v>
      </c>
      <c r="F251" s="124">
        <f t="shared" si="58"/>
        <v>1870.5162995385467</v>
      </c>
      <c r="G251" s="124">
        <f t="shared" si="48"/>
        <v>5284.2085461963943</v>
      </c>
      <c r="H251" s="124">
        <f t="shared" si="59"/>
        <v>572.21751743472851</v>
      </c>
      <c r="I251" s="123">
        <f t="shared" si="49"/>
        <v>1616.514486753108</v>
      </c>
      <c r="J251" s="124">
        <f t="shared" si="60"/>
        <v>380.72130099366029</v>
      </c>
      <c r="K251" s="123">
        <f t="shared" si="50"/>
        <v>1075.5376753070905</v>
      </c>
      <c r="L251" s="123">
        <f t="shared" si="51"/>
        <v>6359.7462215034848</v>
      </c>
      <c r="M251" s="123">
        <f t="shared" si="52"/>
        <v>39436.746221503483</v>
      </c>
      <c r="N251" s="70">
        <f t="shared" si="53"/>
        <v>13959.910166903886</v>
      </c>
      <c r="O251" s="23">
        <f t="shared" si="61"/>
        <v>0.94157035646296527</v>
      </c>
      <c r="P251" s="286">
        <v>3311.8705145728563</v>
      </c>
      <c r="Q251" s="320">
        <v>2825</v>
      </c>
      <c r="R251" s="125">
        <f t="shared" si="54"/>
        <v>1.6686468155326303E-2</v>
      </c>
      <c r="S251" s="23">
        <f t="shared" si="55"/>
        <v>3.1700145056479764E-2</v>
      </c>
      <c r="T251" s="23"/>
      <c r="U251" s="268">
        <v>32799</v>
      </c>
      <c r="V251" s="125">
        <f t="shared" si="56"/>
        <v>8.4758681667124001E-3</v>
      </c>
      <c r="W251" s="262">
        <v>38536.220379387225</v>
      </c>
      <c r="X251" s="266">
        <v>11516.502808988764</v>
      </c>
      <c r="Y251" s="266">
        <v>13530.976256807311</v>
      </c>
      <c r="Z251" s="141"/>
      <c r="AA251" s="124"/>
      <c r="AB251" s="124"/>
      <c r="AC251" s="124"/>
      <c r="AD251" s="124"/>
    </row>
    <row r="252" spans="1:30">
      <c r="A252" s="82">
        <v>1438</v>
      </c>
      <c r="B252" s="83" t="s">
        <v>305</v>
      </c>
      <c r="C252" s="268">
        <v>57801</v>
      </c>
      <c r="D252" s="124">
        <f t="shared" si="47"/>
        <v>15344.040350411467</v>
      </c>
      <c r="E252" s="125">
        <f t="shared" si="57"/>
        <v>1.0349274006484026</v>
      </c>
      <c r="F252" s="124">
        <f t="shared" si="58"/>
        <v>-310.70437088532526</v>
      </c>
      <c r="G252" s="124">
        <f t="shared" si="48"/>
        <v>-1170.4233651250202</v>
      </c>
      <c r="H252" s="124">
        <f t="shared" si="59"/>
        <v>0</v>
      </c>
      <c r="I252" s="123">
        <f t="shared" si="49"/>
        <v>0</v>
      </c>
      <c r="J252" s="124">
        <f t="shared" si="60"/>
        <v>-191.49621644106824</v>
      </c>
      <c r="K252" s="123">
        <f t="shared" si="50"/>
        <v>-721.36624733350402</v>
      </c>
      <c r="L252" s="123">
        <f t="shared" si="51"/>
        <v>-1891.7896124585241</v>
      </c>
      <c r="M252" s="123">
        <f t="shared" si="52"/>
        <v>55909.210387541476</v>
      </c>
      <c r="N252" s="70">
        <f t="shared" si="53"/>
        <v>14841.839763085074</v>
      </c>
      <c r="O252" s="23">
        <f t="shared" si="61"/>
        <v>1.001054891415079</v>
      </c>
      <c r="P252" s="286">
        <v>3026.7515882296966</v>
      </c>
      <c r="Q252" s="320">
        <v>3767</v>
      </c>
      <c r="R252" s="125">
        <f t="shared" si="54"/>
        <v>-0.10054515324435191</v>
      </c>
      <c r="S252" s="23">
        <f t="shared" si="55"/>
        <v>-2.6991395402488839E-2</v>
      </c>
      <c r="T252" s="23"/>
      <c r="U252" s="268">
        <v>65627</v>
      </c>
      <c r="V252" s="125">
        <f t="shared" si="56"/>
        <v>-0.11924969905679066</v>
      </c>
      <c r="W252" s="262">
        <v>58680.424097797666</v>
      </c>
      <c r="X252" s="266">
        <v>17059.26696126852</v>
      </c>
      <c r="Y252" s="266">
        <v>15253.554483441038</v>
      </c>
      <c r="Z252" s="141"/>
      <c r="AA252" s="124"/>
      <c r="AB252" s="124"/>
      <c r="AC252" s="124"/>
      <c r="AD252" s="124"/>
    </row>
    <row r="253" spans="1:30">
      <c r="A253" s="82">
        <v>1439</v>
      </c>
      <c r="B253" s="83" t="s">
        <v>306</v>
      </c>
      <c r="C253" s="268">
        <v>82099</v>
      </c>
      <c r="D253" s="124">
        <f t="shared" si="47"/>
        <v>13680.886518913514</v>
      </c>
      <c r="E253" s="125">
        <f t="shared" si="57"/>
        <v>0.92275072277200154</v>
      </c>
      <c r="F253" s="124">
        <f t="shared" si="58"/>
        <v>687.18792801344682</v>
      </c>
      <c r="G253" s="124">
        <f t="shared" si="48"/>
        <v>4123.8147560086945</v>
      </c>
      <c r="H253" s="124">
        <f t="shared" si="59"/>
        <v>0</v>
      </c>
      <c r="I253" s="123">
        <f t="shared" si="49"/>
        <v>0</v>
      </c>
      <c r="J253" s="124">
        <f t="shared" si="60"/>
        <v>-191.49621644106824</v>
      </c>
      <c r="K253" s="123">
        <f t="shared" si="50"/>
        <v>-1149.1687948628505</v>
      </c>
      <c r="L253" s="123">
        <f t="shared" si="51"/>
        <v>2974.645961145844</v>
      </c>
      <c r="M253" s="123">
        <f t="shared" si="52"/>
        <v>85073.645961145841</v>
      </c>
      <c r="N253" s="70">
        <f t="shared" si="53"/>
        <v>14176.578230485893</v>
      </c>
      <c r="O253" s="23">
        <f t="shared" si="61"/>
        <v>0.95618422026451844</v>
      </c>
      <c r="P253" s="286">
        <v>2036.6394693300813</v>
      </c>
      <c r="Q253" s="320">
        <v>6001</v>
      </c>
      <c r="R253" s="125">
        <f t="shared" si="54"/>
        <v>4.5799870659696276E-2</v>
      </c>
      <c r="S253" s="23">
        <f t="shared" si="55"/>
        <v>3.7623501849114303E-2</v>
      </c>
      <c r="T253" s="23"/>
      <c r="U253" s="268">
        <v>78896</v>
      </c>
      <c r="V253" s="125">
        <f t="shared" si="56"/>
        <v>4.0597748935307237E-2</v>
      </c>
      <c r="W253" s="262">
        <v>82398.811472268702</v>
      </c>
      <c r="X253" s="266">
        <v>13081.744321008126</v>
      </c>
      <c r="Y253" s="266">
        <v>13662.545427336876</v>
      </c>
      <c r="Z253" s="141"/>
      <c r="AA253" s="124"/>
      <c r="AB253" s="124"/>
      <c r="AC253" s="124"/>
      <c r="AD253" s="124"/>
    </row>
    <row r="254" spans="1:30">
      <c r="A254" s="82">
        <v>1441</v>
      </c>
      <c r="B254" s="83" t="s">
        <v>307</v>
      </c>
      <c r="C254" s="268">
        <v>33144</v>
      </c>
      <c r="D254" s="124">
        <f t="shared" si="47"/>
        <v>12021.762785636562</v>
      </c>
      <c r="E254" s="125">
        <f t="shared" si="57"/>
        <v>0.81084586763465538</v>
      </c>
      <c r="F254" s="124">
        <f t="shared" si="58"/>
        <v>1682.6621679796183</v>
      </c>
      <c r="G254" s="124">
        <f t="shared" si="48"/>
        <v>4639.0995971198072</v>
      </c>
      <c r="H254" s="124">
        <f t="shared" si="59"/>
        <v>462.63594069202014</v>
      </c>
      <c r="I254" s="123">
        <f t="shared" si="49"/>
        <v>1275.4872884878996</v>
      </c>
      <c r="J254" s="124">
        <f t="shared" si="60"/>
        <v>271.13972425095187</v>
      </c>
      <c r="K254" s="123">
        <f t="shared" si="50"/>
        <v>747.53221975987424</v>
      </c>
      <c r="L254" s="123">
        <f t="shared" si="51"/>
        <v>5386.6318168796815</v>
      </c>
      <c r="M254" s="123">
        <f t="shared" si="52"/>
        <v>38530.631816879679</v>
      </c>
      <c r="N254" s="70">
        <f t="shared" si="53"/>
        <v>13975.564677867133</v>
      </c>
      <c r="O254" s="23">
        <f t="shared" si="61"/>
        <v>0.9426262245374506</v>
      </c>
      <c r="P254" s="286">
        <v>2386.0915782928696</v>
      </c>
      <c r="Q254" s="320">
        <v>2757</v>
      </c>
      <c r="R254" s="125">
        <f t="shared" si="54"/>
        <v>4.1460717469399472E-2</v>
      </c>
      <c r="S254" s="23">
        <f t="shared" si="55"/>
        <v>3.2755297672860513E-2</v>
      </c>
      <c r="T254" s="23"/>
      <c r="U254" s="268">
        <v>32217</v>
      </c>
      <c r="V254" s="125">
        <f t="shared" si="56"/>
        <v>2.8773628829499954E-2</v>
      </c>
      <c r="W254" s="262">
        <v>37768.676765754819</v>
      </c>
      <c r="X254" s="266">
        <v>11543.174489430312</v>
      </c>
      <c r="Y254" s="266">
        <v>13532.309840829386</v>
      </c>
      <c r="Z254" s="141"/>
      <c r="AA254" s="124"/>
      <c r="AB254" s="124"/>
      <c r="AC254" s="124"/>
      <c r="AD254" s="124"/>
    </row>
    <row r="255" spans="1:30">
      <c r="A255" s="82">
        <v>1443</v>
      </c>
      <c r="B255" s="83" t="s">
        <v>308</v>
      </c>
      <c r="C255" s="268">
        <v>73838</v>
      </c>
      <c r="D255" s="124">
        <f t="shared" si="47"/>
        <v>11992.52882897515</v>
      </c>
      <c r="E255" s="125">
        <f t="shared" si="57"/>
        <v>0.80887409083484707</v>
      </c>
      <c r="F255" s="124">
        <f t="shared" si="58"/>
        <v>1700.2025419764652</v>
      </c>
      <c r="G255" s="124">
        <f t="shared" si="48"/>
        <v>10468.147050949097</v>
      </c>
      <c r="H255" s="124">
        <f t="shared" si="59"/>
        <v>472.86782552351428</v>
      </c>
      <c r="I255" s="123">
        <f t="shared" si="49"/>
        <v>2911.4472017482776</v>
      </c>
      <c r="J255" s="124">
        <f t="shared" si="60"/>
        <v>281.37160908244607</v>
      </c>
      <c r="K255" s="123">
        <f t="shared" si="50"/>
        <v>1732.4049971206205</v>
      </c>
      <c r="L255" s="123">
        <f t="shared" si="51"/>
        <v>12200.552048069718</v>
      </c>
      <c r="M255" s="123">
        <f t="shared" si="52"/>
        <v>86038.552048069716</v>
      </c>
      <c r="N255" s="70">
        <f t="shared" si="53"/>
        <v>13974.102980034062</v>
      </c>
      <c r="O255" s="23">
        <f t="shared" si="61"/>
        <v>0.94252763569746023</v>
      </c>
      <c r="P255" s="286">
        <v>5822.4383922920633</v>
      </c>
      <c r="Q255" s="320">
        <v>6157</v>
      </c>
      <c r="R255" s="125">
        <f t="shared" si="54"/>
        <v>4.0486097590678685E-2</v>
      </c>
      <c r="S255" s="23">
        <f t="shared" si="55"/>
        <v>3.271323333370374E-2</v>
      </c>
      <c r="T255" s="23"/>
      <c r="U255" s="268">
        <v>69893</v>
      </c>
      <c r="V255" s="125">
        <f t="shared" si="56"/>
        <v>5.6443420657290432E-2</v>
      </c>
      <c r="W255" s="262">
        <v>82054.686369594143</v>
      </c>
      <c r="X255" s="266">
        <v>11525.890501319262</v>
      </c>
      <c r="Y255" s="266">
        <v>13531.445641423836</v>
      </c>
      <c r="Z255" s="141"/>
      <c r="AA255" s="124"/>
      <c r="AB255" s="124"/>
      <c r="AC255" s="124"/>
      <c r="AD255" s="124"/>
    </row>
    <row r="256" spans="1:30">
      <c r="A256" s="82">
        <v>1444</v>
      </c>
      <c r="B256" s="83" t="s">
        <v>309</v>
      </c>
      <c r="C256" s="268">
        <v>13415</v>
      </c>
      <c r="D256" s="124">
        <f t="shared" si="47"/>
        <v>11417.021276595744</v>
      </c>
      <c r="E256" s="125">
        <f t="shared" si="57"/>
        <v>0.77005716115820089</v>
      </c>
      <c r="F256" s="124">
        <f t="shared" si="58"/>
        <v>2045.5070734041087</v>
      </c>
      <c r="G256" s="124">
        <f t="shared" si="48"/>
        <v>2403.4708112498279</v>
      </c>
      <c r="H256" s="124">
        <f t="shared" si="59"/>
        <v>674.29546885630634</v>
      </c>
      <c r="I256" s="123">
        <f t="shared" si="49"/>
        <v>792.29717590615996</v>
      </c>
      <c r="J256" s="124">
        <f t="shared" si="60"/>
        <v>482.79925241523813</v>
      </c>
      <c r="K256" s="123">
        <f t="shared" si="50"/>
        <v>567.28912158790479</v>
      </c>
      <c r="L256" s="123">
        <f t="shared" si="51"/>
        <v>2970.7599328377328</v>
      </c>
      <c r="M256" s="123">
        <f t="shared" si="52"/>
        <v>16385.759932837733</v>
      </c>
      <c r="N256" s="70">
        <f t="shared" si="53"/>
        <v>13945.327602415091</v>
      </c>
      <c r="O256" s="23">
        <f t="shared" si="61"/>
        <v>0.94058678921362782</v>
      </c>
      <c r="P256" s="286">
        <v>1313.4080901320735</v>
      </c>
      <c r="Q256" s="320">
        <v>1175</v>
      </c>
      <c r="R256" s="125">
        <f t="shared" si="54"/>
        <v>7.0652954157471748E-2</v>
      </c>
      <c r="S256" s="23">
        <f t="shared" si="55"/>
        <v>3.3880853860485366E-2</v>
      </c>
      <c r="T256" s="23"/>
      <c r="U256" s="268">
        <v>12775</v>
      </c>
      <c r="V256" s="125">
        <f t="shared" si="56"/>
        <v>5.0097847358121332E-2</v>
      </c>
      <c r="W256" s="262">
        <v>16159.021037396731</v>
      </c>
      <c r="X256" s="266">
        <v>10663.606010016694</v>
      </c>
      <c r="Y256" s="266">
        <v>13488.331416858708</v>
      </c>
      <c r="Z256" s="141"/>
      <c r="AA256" s="124"/>
      <c r="AB256" s="124"/>
      <c r="AC256" s="124"/>
      <c r="AD256" s="124"/>
    </row>
    <row r="257" spans="1:30">
      <c r="A257" s="82">
        <v>1445</v>
      </c>
      <c r="B257" s="83" t="s">
        <v>310</v>
      </c>
      <c r="C257" s="268">
        <v>73083</v>
      </c>
      <c r="D257" s="124">
        <f t="shared" si="47"/>
        <v>12441.777323799795</v>
      </c>
      <c r="E257" s="125">
        <f t="shared" si="57"/>
        <v>0.839175078474104</v>
      </c>
      <c r="F257" s="124">
        <f t="shared" si="58"/>
        <v>1430.653445081678</v>
      </c>
      <c r="G257" s="124">
        <f t="shared" si="48"/>
        <v>8403.6583364097769</v>
      </c>
      <c r="H257" s="124">
        <f t="shared" si="59"/>
        <v>315.63085233488835</v>
      </c>
      <c r="I257" s="123">
        <f t="shared" si="49"/>
        <v>1854.0156266151341</v>
      </c>
      <c r="J257" s="124">
        <f t="shared" si="60"/>
        <v>124.1346358938201</v>
      </c>
      <c r="K257" s="123">
        <f t="shared" si="50"/>
        <v>729.16685124029925</v>
      </c>
      <c r="L257" s="123">
        <f t="shared" si="51"/>
        <v>9132.8251876500763</v>
      </c>
      <c r="M257" s="123">
        <f t="shared" si="52"/>
        <v>82215.825187650073</v>
      </c>
      <c r="N257" s="70">
        <f t="shared" si="53"/>
        <v>13996.565404775292</v>
      </c>
      <c r="O257" s="23">
        <f t="shared" si="61"/>
        <v>0.94404268507942291</v>
      </c>
      <c r="P257" s="286">
        <v>3044.0422310091872</v>
      </c>
      <c r="Q257" s="320">
        <v>5874</v>
      </c>
      <c r="R257" s="125">
        <f t="shared" si="54"/>
        <v>-3.9349538525271489E-2</v>
      </c>
      <c r="S257" s="23">
        <f t="shared" si="55"/>
        <v>2.8371955311873562E-2</v>
      </c>
      <c r="T257" s="23"/>
      <c r="U257" s="268">
        <v>74898</v>
      </c>
      <c r="V257" s="125">
        <f t="shared" si="56"/>
        <v>-2.4232956821276935E-2</v>
      </c>
      <c r="W257" s="262">
        <v>78709.009242933171</v>
      </c>
      <c r="X257" s="266">
        <v>12951.409303129863</v>
      </c>
      <c r="Y257" s="266">
        <v>13610.411420185574</v>
      </c>
      <c r="Z257" s="141"/>
      <c r="AA257" s="124"/>
      <c r="AB257" s="124"/>
      <c r="AC257" s="124"/>
      <c r="AD257" s="124"/>
    </row>
    <row r="258" spans="1:30">
      <c r="A258" s="82">
        <v>1449</v>
      </c>
      <c r="B258" s="83" t="s">
        <v>311</v>
      </c>
      <c r="C258" s="268">
        <v>88995</v>
      </c>
      <c r="D258" s="124">
        <f t="shared" ref="D258:D294" si="62">C258*1000/Q258</f>
        <v>12369.006254343294</v>
      </c>
      <c r="E258" s="125">
        <f t="shared" si="57"/>
        <v>0.83426680320663171</v>
      </c>
      <c r="F258" s="124">
        <f t="shared" si="58"/>
        <v>1474.3160867555787</v>
      </c>
      <c r="G258" s="124">
        <f t="shared" ref="G258:G294" si="63">F258*Q258/1000</f>
        <v>10607.70424420639</v>
      </c>
      <c r="H258" s="124">
        <f t="shared" si="59"/>
        <v>341.10072664466378</v>
      </c>
      <c r="I258" s="123">
        <f t="shared" ref="I258:I294" si="64">H258*Q258/1000</f>
        <v>2454.2197282083562</v>
      </c>
      <c r="J258" s="124">
        <f t="shared" si="60"/>
        <v>149.60451020359554</v>
      </c>
      <c r="K258" s="123">
        <f t="shared" ref="K258:K294" si="65">J258*Q258/1000</f>
        <v>1076.4044509148698</v>
      </c>
      <c r="L258" s="123">
        <f t="shared" ref="L258:L294" si="66">K258+G258</f>
        <v>11684.10869512126</v>
      </c>
      <c r="M258" s="123">
        <f t="shared" ref="M258:M294" si="67">L258+C258</f>
        <v>100679.10869512126</v>
      </c>
      <c r="N258" s="70">
        <f t="shared" ref="N258:N294" si="68">M258*1000/Q258</f>
        <v>13992.926851302469</v>
      </c>
      <c r="O258" s="23">
        <f t="shared" si="61"/>
        <v>0.9437972713160494</v>
      </c>
      <c r="P258" s="286">
        <v>4625.5403902129892</v>
      </c>
      <c r="Q258" s="320">
        <v>7195</v>
      </c>
      <c r="R258" s="125">
        <f t="shared" ref="R258:R294" si="69">(D258-X258)/X258</f>
        <v>5.1497369402403757E-2</v>
      </c>
      <c r="S258" s="23">
        <f t="shared" ref="S258:S294" si="70">(N258-Y258)/Y258</f>
        <v>3.3198243719263068E-2</v>
      </c>
      <c r="T258" s="23"/>
      <c r="U258" s="268">
        <v>84907</v>
      </c>
      <c r="V258" s="125">
        <f t="shared" ref="V258:V294" si="71">(C258-U258)/U258</f>
        <v>4.8146795906109034E-2</v>
      </c>
      <c r="W258" s="262">
        <v>97755.630757871128</v>
      </c>
      <c r="X258" s="266">
        <v>11763.230811859241</v>
      </c>
      <c r="Y258" s="266">
        <v>13543.312656950835</v>
      </c>
      <c r="Z258" s="141"/>
      <c r="AA258" s="124"/>
      <c r="AB258" s="124"/>
      <c r="AC258" s="124"/>
      <c r="AD258" s="124"/>
    </row>
    <row r="259" spans="1:30" ht="25.5" customHeight="1">
      <c r="A259" s="82">
        <v>1502</v>
      </c>
      <c r="B259" s="83" t="s">
        <v>312</v>
      </c>
      <c r="C259" s="268">
        <v>376468</v>
      </c>
      <c r="D259" s="124">
        <f t="shared" si="62"/>
        <v>13995.092936802974</v>
      </c>
      <c r="E259" s="125">
        <f t="shared" si="57"/>
        <v>0.94394336981327864</v>
      </c>
      <c r="F259" s="124">
        <f t="shared" si="58"/>
        <v>498.66407727977094</v>
      </c>
      <c r="G259" s="124">
        <f t="shared" si="63"/>
        <v>13414.063678825838</v>
      </c>
      <c r="H259" s="124">
        <f t="shared" si="59"/>
        <v>0</v>
      </c>
      <c r="I259" s="123">
        <f t="shared" si="64"/>
        <v>0</v>
      </c>
      <c r="J259" s="124">
        <f t="shared" si="60"/>
        <v>-191.49621644106824</v>
      </c>
      <c r="K259" s="123">
        <f t="shared" si="65"/>
        <v>-5151.2482222647359</v>
      </c>
      <c r="L259" s="123">
        <f t="shared" si="66"/>
        <v>8262.8154565611021</v>
      </c>
      <c r="M259" s="123">
        <f t="shared" si="67"/>
        <v>384730.8154565611</v>
      </c>
      <c r="N259" s="70">
        <f t="shared" si="68"/>
        <v>14302.260797641677</v>
      </c>
      <c r="O259" s="23">
        <f t="shared" si="61"/>
        <v>0.96466127908102928</v>
      </c>
      <c r="P259" s="286">
        <v>3365.9493292749903</v>
      </c>
      <c r="Q259" s="320">
        <v>26900</v>
      </c>
      <c r="R259" s="125">
        <f t="shared" si="69"/>
        <v>2.2038604535287228E-2</v>
      </c>
      <c r="S259" s="23">
        <f t="shared" si="70"/>
        <v>2.8408975337710606E-2</v>
      </c>
      <c r="T259" s="23"/>
      <c r="U259" s="268">
        <v>367282</v>
      </c>
      <c r="V259" s="125">
        <f t="shared" si="71"/>
        <v>2.5010754678966025E-2</v>
      </c>
      <c r="W259" s="262">
        <v>373018.17498079775</v>
      </c>
      <c r="X259" s="266">
        <v>13693.311460741183</v>
      </c>
      <c r="Y259" s="266">
        <v>13907.1722832301</v>
      </c>
      <c r="Z259" s="141"/>
      <c r="AA259" s="124"/>
      <c r="AB259" s="124"/>
      <c r="AC259" s="124"/>
      <c r="AD259" s="124"/>
    </row>
    <row r="260" spans="1:30">
      <c r="A260" s="82">
        <v>1504</v>
      </c>
      <c r="B260" s="83" t="s">
        <v>313</v>
      </c>
      <c r="C260" s="268">
        <v>715134</v>
      </c>
      <c r="D260" s="124">
        <f t="shared" si="62"/>
        <v>15052.283729741108</v>
      </c>
      <c r="E260" s="125">
        <f t="shared" si="57"/>
        <v>1.0152489512858631</v>
      </c>
      <c r="F260" s="124">
        <f t="shared" si="58"/>
        <v>-135.65039848310951</v>
      </c>
      <c r="G260" s="124">
        <f t="shared" si="63"/>
        <v>-6444.7504319325335</v>
      </c>
      <c r="H260" s="124">
        <f t="shared" si="59"/>
        <v>0</v>
      </c>
      <c r="I260" s="123">
        <f t="shared" si="64"/>
        <v>0</v>
      </c>
      <c r="J260" s="124">
        <f t="shared" si="60"/>
        <v>-191.49621644106824</v>
      </c>
      <c r="K260" s="123">
        <f t="shared" si="65"/>
        <v>-9097.9852431151521</v>
      </c>
      <c r="L260" s="123">
        <f t="shared" si="66"/>
        <v>-15542.735675047687</v>
      </c>
      <c r="M260" s="123">
        <f t="shared" si="67"/>
        <v>699591.26432495227</v>
      </c>
      <c r="N260" s="70">
        <f t="shared" si="68"/>
        <v>14725.137114816927</v>
      </c>
      <c r="O260" s="23">
        <f t="shared" si="61"/>
        <v>0.9931835116700628</v>
      </c>
      <c r="P260" s="286">
        <v>-11008.53194669687</v>
      </c>
      <c r="Q260" s="320">
        <v>47510</v>
      </c>
      <c r="R260" s="125">
        <f t="shared" si="69"/>
        <v>5.5962669139984218E-2</v>
      </c>
      <c r="S260" s="23">
        <f t="shared" si="70"/>
        <v>4.1995400778272296E-2</v>
      </c>
      <c r="T260" s="23"/>
      <c r="U260" s="268">
        <v>672801</v>
      </c>
      <c r="V260" s="125">
        <f t="shared" si="71"/>
        <v>6.2920536681723122E-2</v>
      </c>
      <c r="W260" s="262">
        <v>667000.78154196835</v>
      </c>
      <c r="X260" s="266">
        <v>14254.560477976229</v>
      </c>
      <c r="Y260" s="266">
        <v>14131.67189012412</v>
      </c>
      <c r="Z260" s="141"/>
      <c r="AA260" s="124"/>
      <c r="AB260" s="124"/>
      <c r="AC260" s="124"/>
      <c r="AD260" s="124"/>
    </row>
    <row r="261" spans="1:30">
      <c r="A261" s="82">
        <v>1505</v>
      </c>
      <c r="B261" s="83" t="s">
        <v>314</v>
      </c>
      <c r="C261" s="268">
        <v>304597</v>
      </c>
      <c r="D261" s="124">
        <f t="shared" si="62"/>
        <v>12534.855967078189</v>
      </c>
      <c r="E261" s="125">
        <f t="shared" si="57"/>
        <v>0.84545306237821993</v>
      </c>
      <c r="F261" s="124">
        <f t="shared" si="58"/>
        <v>1374.806259114642</v>
      </c>
      <c r="G261" s="124">
        <f t="shared" si="63"/>
        <v>33407.792096485799</v>
      </c>
      <c r="H261" s="124">
        <f t="shared" si="59"/>
        <v>283.05332718745063</v>
      </c>
      <c r="I261" s="123">
        <f t="shared" si="64"/>
        <v>6878.19585065505</v>
      </c>
      <c r="J261" s="124">
        <f t="shared" si="60"/>
        <v>91.557110746382392</v>
      </c>
      <c r="K261" s="123">
        <f t="shared" si="65"/>
        <v>2224.8377911370922</v>
      </c>
      <c r="L261" s="123">
        <f t="shared" si="66"/>
        <v>35632.62988762289</v>
      </c>
      <c r="M261" s="123">
        <f t="shared" si="67"/>
        <v>340229.6298876229</v>
      </c>
      <c r="N261" s="70">
        <f t="shared" si="68"/>
        <v>14001.219336939213</v>
      </c>
      <c r="O261" s="23">
        <f t="shared" si="61"/>
        <v>0.94435658427462887</v>
      </c>
      <c r="P261" s="286">
        <v>18125.087523582439</v>
      </c>
      <c r="Q261" s="320">
        <v>24300</v>
      </c>
      <c r="R261" s="125">
        <f t="shared" si="69"/>
        <v>2.345351203024184E-2</v>
      </c>
      <c r="S261" s="23">
        <f t="shared" si="70"/>
        <v>3.1965128909990106E-2</v>
      </c>
      <c r="T261" s="23"/>
      <c r="U261" s="268">
        <v>299356</v>
      </c>
      <c r="V261" s="125">
        <f t="shared" si="71"/>
        <v>1.7507582944721337E-2</v>
      </c>
      <c r="W261" s="262">
        <v>331617.60358601913</v>
      </c>
      <c r="X261" s="266">
        <v>12247.606578839703</v>
      </c>
      <c r="Y261" s="266">
        <v>13567.531445299859</v>
      </c>
      <c r="Z261" s="141"/>
      <c r="AA261" s="124"/>
      <c r="AB261" s="124"/>
      <c r="AC261" s="124"/>
      <c r="AD261" s="124"/>
    </row>
    <row r="262" spans="1:30">
      <c r="A262" s="82">
        <v>1511</v>
      </c>
      <c r="B262" s="83" t="s">
        <v>315</v>
      </c>
      <c r="C262" s="268">
        <v>38513</v>
      </c>
      <c r="D262" s="124">
        <f t="shared" si="62"/>
        <v>12084.405396925007</v>
      </c>
      <c r="E262" s="125">
        <f t="shared" si="57"/>
        <v>0.81507099696109386</v>
      </c>
      <c r="F262" s="124">
        <f t="shared" si="58"/>
        <v>1645.0766012065508</v>
      </c>
      <c r="G262" s="124">
        <f t="shared" si="63"/>
        <v>5242.8591280452774</v>
      </c>
      <c r="H262" s="124">
        <f t="shared" si="59"/>
        <v>440.71102674106419</v>
      </c>
      <c r="I262" s="123">
        <f t="shared" si="64"/>
        <v>1404.5460422237716</v>
      </c>
      <c r="J262" s="124">
        <f t="shared" si="60"/>
        <v>249.21481029999595</v>
      </c>
      <c r="K262" s="123">
        <f t="shared" si="65"/>
        <v>794.24760042608705</v>
      </c>
      <c r="L262" s="123">
        <f t="shared" si="66"/>
        <v>6037.1067284713645</v>
      </c>
      <c r="M262" s="123">
        <f t="shared" si="67"/>
        <v>44550.106728471364</v>
      </c>
      <c r="N262" s="70">
        <f t="shared" si="68"/>
        <v>13978.696808431554</v>
      </c>
      <c r="O262" s="23">
        <f t="shared" si="61"/>
        <v>0.94283748100377252</v>
      </c>
      <c r="P262" s="286">
        <v>2890.7760282986528</v>
      </c>
      <c r="Q262" s="320">
        <v>3187</v>
      </c>
      <c r="R262" s="125">
        <f t="shared" si="69"/>
        <v>1.4530050491476154E-2</v>
      </c>
      <c r="S262" s="23">
        <f t="shared" si="70"/>
        <v>3.1583495649120247E-2</v>
      </c>
      <c r="T262" s="23"/>
      <c r="U262" s="268">
        <v>38152</v>
      </c>
      <c r="V262" s="125">
        <f t="shared" si="71"/>
        <v>9.462151394422311E-3</v>
      </c>
      <c r="W262" s="262">
        <v>43402.949025694266</v>
      </c>
      <c r="X262" s="266">
        <v>11911.333125195129</v>
      </c>
      <c r="Y262" s="266">
        <v>13550.717772617629</v>
      </c>
      <c r="Z262" s="141"/>
      <c r="AA262" s="124"/>
      <c r="AB262" s="124"/>
      <c r="AC262" s="124"/>
      <c r="AD262" s="124"/>
    </row>
    <row r="263" spans="1:30">
      <c r="A263" s="82">
        <v>1514</v>
      </c>
      <c r="B263" s="83" t="s">
        <v>178</v>
      </c>
      <c r="C263" s="268">
        <v>35061</v>
      </c>
      <c r="D263" s="124">
        <f t="shared" si="62"/>
        <v>13902.061855670103</v>
      </c>
      <c r="E263" s="125">
        <f t="shared" ref="E263:E326" si="72">D263/D$430</f>
        <v>0.93766859388871127</v>
      </c>
      <c r="F263" s="124">
        <f t="shared" ref="F263:F326" si="73">($D$430-D263)*0.6</f>
        <v>554.48272595949345</v>
      </c>
      <c r="G263" s="124">
        <f t="shared" si="63"/>
        <v>1398.4054348698423</v>
      </c>
      <c r="H263" s="124">
        <f t="shared" ref="H263:H326" si="74">IF(D263&lt;D$430*0.9,(D$430*0.9-D263)*0.35,0)</f>
        <v>0</v>
      </c>
      <c r="I263" s="123">
        <f t="shared" si="64"/>
        <v>0</v>
      </c>
      <c r="J263" s="124">
        <f t="shared" ref="J263:J326" si="75">H263+I$432</f>
        <v>-191.49621644106824</v>
      </c>
      <c r="K263" s="123">
        <f t="shared" si="65"/>
        <v>-482.95345786437412</v>
      </c>
      <c r="L263" s="123">
        <f t="shared" si="66"/>
        <v>915.45197700546828</v>
      </c>
      <c r="M263" s="123">
        <f t="shared" si="67"/>
        <v>35976.451977005469</v>
      </c>
      <c r="N263" s="70">
        <f t="shared" si="68"/>
        <v>14265.048365188528</v>
      </c>
      <c r="O263" s="23">
        <f t="shared" ref="O263:O326" si="76">N263/N$430</f>
        <v>0.96215136871120233</v>
      </c>
      <c r="P263" s="286">
        <v>544.332334885931</v>
      </c>
      <c r="Q263" s="320">
        <v>2522</v>
      </c>
      <c r="R263" s="125">
        <f t="shared" si="69"/>
        <v>0.13144404221224845</v>
      </c>
      <c r="S263" s="23">
        <f t="shared" si="70"/>
        <v>5.1258099246628878E-2</v>
      </c>
      <c r="T263" s="23"/>
      <c r="U263" s="268">
        <v>31209</v>
      </c>
      <c r="V263" s="125">
        <f t="shared" si="71"/>
        <v>0.12342593482649236</v>
      </c>
      <c r="W263" s="262">
        <v>34466.533835548995</v>
      </c>
      <c r="X263" s="266">
        <v>12287.007874015748</v>
      </c>
      <c r="Y263" s="266">
        <v>13569.501510058661</v>
      </c>
      <c r="Z263" s="141"/>
      <c r="AA263" s="124"/>
      <c r="AB263" s="124"/>
      <c r="AC263" s="124"/>
      <c r="AD263" s="124"/>
    </row>
    <row r="264" spans="1:30">
      <c r="A264" s="82">
        <v>1515</v>
      </c>
      <c r="B264" s="83" t="s">
        <v>316</v>
      </c>
      <c r="C264" s="268">
        <v>134334</v>
      </c>
      <c r="D264" s="124">
        <f t="shared" si="62"/>
        <v>14984.272169548243</v>
      </c>
      <c r="E264" s="125">
        <f t="shared" si="72"/>
        <v>1.0106616961954815</v>
      </c>
      <c r="F264" s="124">
        <f t="shared" si="73"/>
        <v>-94.843462367390742</v>
      </c>
      <c r="G264" s="124">
        <f t="shared" si="63"/>
        <v>-850.27164012365802</v>
      </c>
      <c r="H264" s="124">
        <f t="shared" si="74"/>
        <v>0</v>
      </c>
      <c r="I264" s="123">
        <f t="shared" si="64"/>
        <v>0</v>
      </c>
      <c r="J264" s="124">
        <f t="shared" si="75"/>
        <v>-191.49621644106824</v>
      </c>
      <c r="K264" s="123">
        <f t="shared" si="65"/>
        <v>-1716.7635803941769</v>
      </c>
      <c r="L264" s="123">
        <f t="shared" si="66"/>
        <v>-2567.0352205178351</v>
      </c>
      <c r="M264" s="123">
        <f t="shared" si="67"/>
        <v>131766.96477948216</v>
      </c>
      <c r="N264" s="70">
        <f t="shared" si="68"/>
        <v>14697.932490739784</v>
      </c>
      <c r="O264" s="23">
        <f t="shared" si="76"/>
        <v>0.99134860963391036</v>
      </c>
      <c r="P264" s="286">
        <v>1147.8053062063277</v>
      </c>
      <c r="Q264" s="320">
        <v>8965</v>
      </c>
      <c r="R264" s="125">
        <f t="shared" si="69"/>
        <v>2.3098288073573107E-2</v>
      </c>
      <c r="S264" s="23">
        <f t="shared" si="70"/>
        <v>2.8673564368647764E-2</v>
      </c>
      <c r="T264" s="23"/>
      <c r="U264" s="268">
        <v>131184</v>
      </c>
      <c r="V264" s="125">
        <f t="shared" si="71"/>
        <v>2.4012074643249177E-2</v>
      </c>
      <c r="W264" s="262">
        <v>127979.74583934851</v>
      </c>
      <c r="X264" s="266">
        <v>14645.975214915708</v>
      </c>
      <c r="Y264" s="266">
        <v>14288.237784899911</v>
      </c>
      <c r="Z264" s="141"/>
      <c r="AA264" s="124"/>
      <c r="AB264" s="124"/>
      <c r="AC264" s="124"/>
      <c r="AD264" s="124"/>
    </row>
    <row r="265" spans="1:30">
      <c r="A265" s="82">
        <v>1516</v>
      </c>
      <c r="B265" s="83" t="s">
        <v>317</v>
      </c>
      <c r="C265" s="268">
        <v>130659</v>
      </c>
      <c r="D265" s="124">
        <f t="shared" si="62"/>
        <v>15272.822910578609</v>
      </c>
      <c r="E265" s="125">
        <f t="shared" si="72"/>
        <v>1.0301239148517116</v>
      </c>
      <c r="F265" s="124">
        <f t="shared" si="73"/>
        <v>-267.97390698560991</v>
      </c>
      <c r="G265" s="124">
        <f t="shared" si="63"/>
        <v>-2292.5167742618928</v>
      </c>
      <c r="H265" s="124">
        <f t="shared" si="74"/>
        <v>0</v>
      </c>
      <c r="I265" s="123">
        <f t="shared" si="64"/>
        <v>0</v>
      </c>
      <c r="J265" s="124">
        <f t="shared" si="75"/>
        <v>-191.49621644106824</v>
      </c>
      <c r="K265" s="123">
        <f t="shared" si="65"/>
        <v>-1638.2501316533389</v>
      </c>
      <c r="L265" s="123">
        <f t="shared" si="66"/>
        <v>-3930.7669059152317</v>
      </c>
      <c r="M265" s="123">
        <f t="shared" si="67"/>
        <v>126728.23309408478</v>
      </c>
      <c r="N265" s="70">
        <f t="shared" si="68"/>
        <v>14813.352787151931</v>
      </c>
      <c r="O265" s="23">
        <f t="shared" si="76"/>
        <v>0.99913349709640253</v>
      </c>
      <c r="P265" s="286">
        <v>-1517.3343675855963</v>
      </c>
      <c r="Q265" s="320">
        <v>8555</v>
      </c>
      <c r="R265" s="125">
        <f t="shared" si="69"/>
        <v>1.3713168424151701E-2</v>
      </c>
      <c r="S265" s="23">
        <f t="shared" si="70"/>
        <v>2.4696312266215881E-2</v>
      </c>
      <c r="T265" s="23"/>
      <c r="U265" s="268">
        <v>127415</v>
      </c>
      <c r="V265" s="125">
        <f t="shared" si="71"/>
        <v>2.5460110662009969E-2</v>
      </c>
      <c r="W265" s="262">
        <v>122257.22198988168</v>
      </c>
      <c r="X265" s="266">
        <v>15066.217334752277</v>
      </c>
      <c r="Y265" s="266">
        <v>14456.334632834538</v>
      </c>
      <c r="Z265" s="141"/>
      <c r="AA265" s="124"/>
      <c r="AB265" s="124"/>
      <c r="AC265" s="124"/>
      <c r="AD265" s="124"/>
    </row>
    <row r="266" spans="1:30">
      <c r="A266" s="82">
        <v>1517</v>
      </c>
      <c r="B266" s="83" t="s">
        <v>318</v>
      </c>
      <c r="C266" s="268">
        <v>61005</v>
      </c>
      <c r="D266" s="124">
        <f t="shared" si="62"/>
        <v>11845.631067961165</v>
      </c>
      <c r="E266" s="125">
        <f t="shared" si="72"/>
        <v>0.79896610607363672</v>
      </c>
      <c r="F266" s="124">
        <f t="shared" si="73"/>
        <v>1788.3411985848561</v>
      </c>
      <c r="G266" s="124">
        <f t="shared" si="63"/>
        <v>9209.9571727120092</v>
      </c>
      <c r="H266" s="124">
        <f t="shared" si="74"/>
        <v>524.2820418784089</v>
      </c>
      <c r="I266" s="123">
        <f t="shared" si="64"/>
        <v>2700.0525156738058</v>
      </c>
      <c r="J266" s="124">
        <f t="shared" si="75"/>
        <v>332.78582543734069</v>
      </c>
      <c r="K266" s="123">
        <f t="shared" si="65"/>
        <v>1713.8470010023045</v>
      </c>
      <c r="L266" s="123">
        <f t="shared" si="66"/>
        <v>10923.804173714314</v>
      </c>
      <c r="M266" s="123">
        <f t="shared" si="67"/>
        <v>71928.804173714307</v>
      </c>
      <c r="N266" s="70">
        <f t="shared" si="68"/>
        <v>13966.758091983362</v>
      </c>
      <c r="O266" s="23">
        <f t="shared" si="76"/>
        <v>0.9420322364593996</v>
      </c>
      <c r="P266" s="286">
        <v>4974.9312035575931</v>
      </c>
      <c r="Q266" s="320">
        <v>5150</v>
      </c>
      <c r="R266" s="125">
        <f t="shared" si="69"/>
        <v>2.1243009666766045E-2</v>
      </c>
      <c r="S266" s="23">
        <f t="shared" si="70"/>
        <v>3.189079862045939E-2</v>
      </c>
      <c r="T266" s="23"/>
      <c r="U266" s="268">
        <v>60142</v>
      </c>
      <c r="V266" s="125">
        <f t="shared" si="71"/>
        <v>1.4349373150211167E-2</v>
      </c>
      <c r="W266" s="262">
        <v>70179.55853831557</v>
      </c>
      <c r="X266" s="266">
        <v>11599.228543876567</v>
      </c>
      <c r="Y266" s="266">
        <v>13535.112543551701</v>
      </c>
      <c r="Z266" s="141"/>
      <c r="AA266" s="124"/>
      <c r="AB266" s="124"/>
      <c r="AC266" s="124"/>
      <c r="AD266" s="124"/>
    </row>
    <row r="267" spans="1:30">
      <c r="A267" s="82">
        <v>1519</v>
      </c>
      <c r="B267" s="83" t="s">
        <v>319</v>
      </c>
      <c r="C267" s="268">
        <v>106859</v>
      </c>
      <c r="D267" s="124">
        <f t="shared" si="62"/>
        <v>11630.278624292556</v>
      </c>
      <c r="E267" s="125">
        <f t="shared" si="72"/>
        <v>0.78444097842410876</v>
      </c>
      <c r="F267" s="124">
        <f t="shared" si="73"/>
        <v>1917.5526647860215</v>
      </c>
      <c r="G267" s="124">
        <f t="shared" si="63"/>
        <v>17618.473884053965</v>
      </c>
      <c r="H267" s="124">
        <f t="shared" si="74"/>
        <v>599.6553971624221</v>
      </c>
      <c r="I267" s="123">
        <f t="shared" si="64"/>
        <v>5509.6337891283347</v>
      </c>
      <c r="J267" s="124">
        <f t="shared" si="75"/>
        <v>408.15918072135389</v>
      </c>
      <c r="K267" s="123">
        <f t="shared" si="65"/>
        <v>3750.1665524677996</v>
      </c>
      <c r="L267" s="123">
        <f t="shared" si="66"/>
        <v>21368.640436521764</v>
      </c>
      <c r="M267" s="123">
        <f t="shared" si="67"/>
        <v>128227.64043652176</v>
      </c>
      <c r="N267" s="70">
        <f t="shared" si="68"/>
        <v>13955.99046979993</v>
      </c>
      <c r="O267" s="23">
        <f t="shared" si="76"/>
        <v>0.94130598007692312</v>
      </c>
      <c r="P267" s="286">
        <v>10179.642155007214</v>
      </c>
      <c r="Q267" s="320">
        <v>9188</v>
      </c>
      <c r="R267" s="125">
        <f t="shared" si="69"/>
        <v>2.9034101002321819E-2</v>
      </c>
      <c r="S267" s="23">
        <f t="shared" si="70"/>
        <v>3.2228141916081601E-2</v>
      </c>
      <c r="T267" s="23"/>
      <c r="U267" s="268">
        <v>102872</v>
      </c>
      <c r="V267" s="125">
        <f t="shared" si="71"/>
        <v>3.8756901780853878E-2</v>
      </c>
      <c r="W267" s="262">
        <v>123061.38546108936</v>
      </c>
      <c r="X267" s="266">
        <v>11302.131399692375</v>
      </c>
      <c r="Y267" s="266">
        <v>13520.257686342491</v>
      </c>
      <c r="Z267" s="141"/>
      <c r="AA267" s="124"/>
      <c r="AB267" s="124"/>
      <c r="AC267" s="124"/>
      <c r="AD267" s="124"/>
    </row>
    <row r="268" spans="1:30">
      <c r="A268" s="82">
        <v>1520</v>
      </c>
      <c r="B268" s="83" t="s">
        <v>320</v>
      </c>
      <c r="C268" s="268">
        <v>133965</v>
      </c>
      <c r="D268" s="124">
        <f t="shared" si="62"/>
        <v>12390.399556048835</v>
      </c>
      <c r="E268" s="125">
        <f t="shared" si="72"/>
        <v>0.83570974219921645</v>
      </c>
      <c r="F268" s="124">
        <f t="shared" si="73"/>
        <v>1461.4801057322543</v>
      </c>
      <c r="G268" s="124">
        <f t="shared" si="63"/>
        <v>15801.522903177132</v>
      </c>
      <c r="H268" s="124">
        <f t="shared" si="74"/>
        <v>333.61307104772459</v>
      </c>
      <c r="I268" s="123">
        <f t="shared" si="64"/>
        <v>3607.0245241679982</v>
      </c>
      <c r="J268" s="124">
        <f t="shared" si="75"/>
        <v>142.11685460665635</v>
      </c>
      <c r="K268" s="123">
        <f t="shared" si="65"/>
        <v>1536.5674320071685</v>
      </c>
      <c r="L268" s="123">
        <f t="shared" si="66"/>
        <v>17338.090335184301</v>
      </c>
      <c r="M268" s="123">
        <f t="shared" si="67"/>
        <v>151303.0903351843</v>
      </c>
      <c r="N268" s="70">
        <f t="shared" si="68"/>
        <v>13993.996516387746</v>
      </c>
      <c r="O268" s="23">
        <f t="shared" si="76"/>
        <v>0.94386941826567872</v>
      </c>
      <c r="P268" s="286">
        <v>8851.30086851741</v>
      </c>
      <c r="Q268" s="320">
        <v>10812</v>
      </c>
      <c r="R268" s="125">
        <f t="shared" si="69"/>
        <v>1.026373856104335E-2</v>
      </c>
      <c r="S268" s="23">
        <f t="shared" si="70"/>
        <v>3.1368483511562337E-2</v>
      </c>
      <c r="T268" s="23"/>
      <c r="U268" s="268">
        <v>131770</v>
      </c>
      <c r="V268" s="125">
        <f t="shared" si="71"/>
        <v>1.6657812855733475E-2</v>
      </c>
      <c r="W268" s="262">
        <v>145778.64359414898</v>
      </c>
      <c r="X268" s="266">
        <v>12264.51973194341</v>
      </c>
      <c r="Y268" s="266">
        <v>13568.377102955041</v>
      </c>
      <c r="Z268" s="141"/>
      <c r="AA268" s="124"/>
      <c r="AB268" s="124"/>
      <c r="AC268" s="124"/>
      <c r="AD268" s="124"/>
    </row>
    <row r="269" spans="1:30">
      <c r="A269" s="82">
        <v>1523</v>
      </c>
      <c r="B269" s="83" t="s">
        <v>321</v>
      </c>
      <c r="C269" s="268">
        <v>29739</v>
      </c>
      <c r="D269" s="124">
        <f t="shared" si="62"/>
        <v>13118.21790913101</v>
      </c>
      <c r="E269" s="125">
        <f t="shared" si="72"/>
        <v>0.88479975624361629</v>
      </c>
      <c r="F269" s="124">
        <f t="shared" si="73"/>
        <v>1024.7890938829491</v>
      </c>
      <c r="G269" s="124">
        <f t="shared" si="63"/>
        <v>2323.1968758326457</v>
      </c>
      <c r="H269" s="124">
        <f t="shared" si="74"/>
        <v>78.876647468963256</v>
      </c>
      <c r="I269" s="123">
        <f t="shared" si="64"/>
        <v>178.81335981213971</v>
      </c>
      <c r="J269" s="124">
        <f t="shared" si="75"/>
        <v>-112.61956897210499</v>
      </c>
      <c r="K269" s="123">
        <f t="shared" si="65"/>
        <v>-255.30856285976199</v>
      </c>
      <c r="L269" s="123">
        <f t="shared" si="66"/>
        <v>2067.8883129728838</v>
      </c>
      <c r="M269" s="123">
        <f t="shared" si="67"/>
        <v>31806.888312972886</v>
      </c>
      <c r="N269" s="70">
        <f t="shared" si="68"/>
        <v>14030.387434041855</v>
      </c>
      <c r="O269" s="23">
        <f t="shared" si="76"/>
        <v>0.94632391896789869</v>
      </c>
      <c r="P269" s="286">
        <v>135.16394921651749</v>
      </c>
      <c r="Q269" s="320">
        <v>2267</v>
      </c>
      <c r="R269" s="125">
        <f t="shared" si="69"/>
        <v>7.1636957210730795E-2</v>
      </c>
      <c r="S269" s="23">
        <f t="shared" si="70"/>
        <v>3.4139050503713325E-2</v>
      </c>
      <c r="T269" s="23"/>
      <c r="U269" s="268">
        <v>28106</v>
      </c>
      <c r="V269" s="125">
        <f t="shared" si="71"/>
        <v>5.8101472995090019E-2</v>
      </c>
      <c r="W269" s="262">
        <v>31150.326963157677</v>
      </c>
      <c r="X269" s="266">
        <v>12241.289198606271</v>
      </c>
      <c r="Y269" s="266">
        <v>13567.215576288187</v>
      </c>
      <c r="Z269" s="141"/>
      <c r="AA269" s="124"/>
      <c r="AB269" s="124"/>
      <c r="AC269" s="124"/>
      <c r="AD269" s="124"/>
    </row>
    <row r="270" spans="1:30">
      <c r="A270" s="82">
        <v>1524</v>
      </c>
      <c r="B270" s="83" t="s">
        <v>322</v>
      </c>
      <c r="C270" s="268">
        <v>27164</v>
      </c>
      <c r="D270" s="124">
        <f t="shared" si="62"/>
        <v>16265.868263473054</v>
      </c>
      <c r="E270" s="125">
        <f t="shared" si="72"/>
        <v>1.0971030039525471</v>
      </c>
      <c r="F270" s="124">
        <f t="shared" si="73"/>
        <v>-863.80111872227712</v>
      </c>
      <c r="G270" s="124">
        <f t="shared" si="63"/>
        <v>-1442.5478682662028</v>
      </c>
      <c r="H270" s="124">
        <f t="shared" si="74"/>
        <v>0</v>
      </c>
      <c r="I270" s="123">
        <f t="shared" si="64"/>
        <v>0</v>
      </c>
      <c r="J270" s="124">
        <f t="shared" si="75"/>
        <v>-191.49621644106824</v>
      </c>
      <c r="K270" s="123">
        <f t="shared" si="65"/>
        <v>-319.79868145658395</v>
      </c>
      <c r="L270" s="123">
        <f t="shared" si="66"/>
        <v>-1762.3465497227867</v>
      </c>
      <c r="M270" s="123">
        <f t="shared" si="67"/>
        <v>25401.653450277212</v>
      </c>
      <c r="N270" s="70">
        <f t="shared" si="68"/>
        <v>15210.570928309708</v>
      </c>
      <c r="O270" s="23">
        <f t="shared" si="76"/>
        <v>1.0259251327367367</v>
      </c>
      <c r="P270" s="286">
        <v>1570.7591591036885</v>
      </c>
      <c r="Q270" s="320">
        <v>1670</v>
      </c>
      <c r="R270" s="125">
        <f t="shared" si="69"/>
        <v>-6.5496478886350754E-2</v>
      </c>
      <c r="S270" s="23">
        <f t="shared" si="70"/>
        <v>-1.1800385831190965E-2</v>
      </c>
      <c r="T270" s="23"/>
      <c r="U270" s="268">
        <v>28946</v>
      </c>
      <c r="V270" s="125">
        <f t="shared" si="71"/>
        <v>-6.1562910246666207E-2</v>
      </c>
      <c r="W270" s="262">
        <v>25597.236723326627</v>
      </c>
      <c r="X270" s="266">
        <v>17405.892964521947</v>
      </c>
      <c r="Y270" s="266">
        <v>15392.20488474241</v>
      </c>
      <c r="Z270" s="141"/>
      <c r="AA270" s="124"/>
      <c r="AB270" s="124"/>
      <c r="AC270" s="124"/>
      <c r="AD270" s="124"/>
    </row>
    <row r="271" spans="1:30">
      <c r="A271" s="82">
        <v>1525</v>
      </c>
      <c r="B271" s="83" t="s">
        <v>323</v>
      </c>
      <c r="C271" s="268">
        <v>58769</v>
      </c>
      <c r="D271" s="124">
        <f t="shared" si="62"/>
        <v>12812.077610638762</v>
      </c>
      <c r="E271" s="125">
        <f t="shared" si="72"/>
        <v>0.86415115417292299</v>
      </c>
      <c r="F271" s="124">
        <f t="shared" si="73"/>
        <v>1208.4732729782979</v>
      </c>
      <c r="G271" s="124">
        <f t="shared" si="63"/>
        <v>5543.2669031514524</v>
      </c>
      <c r="H271" s="124">
        <f t="shared" si="74"/>
        <v>186.02575194125001</v>
      </c>
      <c r="I271" s="123">
        <f t="shared" si="64"/>
        <v>853.30012415451381</v>
      </c>
      <c r="J271" s="124">
        <f t="shared" si="75"/>
        <v>-5.4704644998182346</v>
      </c>
      <c r="K271" s="123">
        <f t="shared" si="65"/>
        <v>-25.093020660666244</v>
      </c>
      <c r="L271" s="123">
        <f t="shared" si="66"/>
        <v>5518.1738824907861</v>
      </c>
      <c r="M271" s="123">
        <f t="shared" si="67"/>
        <v>64287.173882490788</v>
      </c>
      <c r="N271" s="70">
        <f t="shared" si="68"/>
        <v>14015.080419117243</v>
      </c>
      <c r="O271" s="23">
        <f t="shared" si="76"/>
        <v>0.94529148886436398</v>
      </c>
      <c r="P271" s="286">
        <v>2869.7335399453736</v>
      </c>
      <c r="Q271" s="320">
        <v>4587</v>
      </c>
      <c r="R271" s="125">
        <f t="shared" si="69"/>
        <v>0.10656942035614464</v>
      </c>
      <c r="S271" s="23">
        <f t="shared" si="70"/>
        <v>3.5541402313889053E-2</v>
      </c>
      <c r="T271" s="23"/>
      <c r="U271" s="268">
        <v>53526</v>
      </c>
      <c r="V271" s="125">
        <f t="shared" si="71"/>
        <v>9.7952396965960462E-2</v>
      </c>
      <c r="W271" s="262">
        <v>62567.963610922445</v>
      </c>
      <c r="X271" s="266">
        <v>11578.195976638546</v>
      </c>
      <c r="Y271" s="266">
        <v>13534.060915189801</v>
      </c>
      <c r="Z271" s="141"/>
      <c r="AA271" s="124"/>
      <c r="AB271" s="124"/>
      <c r="AC271" s="124"/>
      <c r="AD271" s="124"/>
    </row>
    <row r="272" spans="1:30">
      <c r="A272" s="82">
        <v>1526</v>
      </c>
      <c r="B272" s="83" t="s">
        <v>324</v>
      </c>
      <c r="C272" s="268">
        <v>10681</v>
      </c>
      <c r="D272" s="124">
        <f t="shared" si="62"/>
        <v>10988.683127572016</v>
      </c>
      <c r="E272" s="125">
        <f t="shared" si="72"/>
        <v>0.74116653802087407</v>
      </c>
      <c r="F272" s="124">
        <f t="shared" si="73"/>
        <v>2302.5099628183457</v>
      </c>
      <c r="G272" s="124">
        <f t="shared" si="63"/>
        <v>2238.039683859432</v>
      </c>
      <c r="H272" s="124">
        <f t="shared" si="74"/>
        <v>824.21382101461109</v>
      </c>
      <c r="I272" s="123">
        <f t="shared" si="64"/>
        <v>801.13583402620202</v>
      </c>
      <c r="J272" s="124">
        <f t="shared" si="75"/>
        <v>632.71760457354287</v>
      </c>
      <c r="K272" s="123">
        <f t="shared" si="65"/>
        <v>615.00151164548367</v>
      </c>
      <c r="L272" s="123">
        <f t="shared" si="66"/>
        <v>2853.0411955049158</v>
      </c>
      <c r="M272" s="123">
        <f t="shared" si="67"/>
        <v>13534.041195504917</v>
      </c>
      <c r="N272" s="70">
        <f t="shared" si="68"/>
        <v>13923.910694963906</v>
      </c>
      <c r="O272" s="23">
        <f t="shared" si="76"/>
        <v>0.93914225805676166</v>
      </c>
      <c r="P272" s="286">
        <v>1205.0195009432982</v>
      </c>
      <c r="Q272" s="320">
        <v>972</v>
      </c>
      <c r="R272" s="125">
        <f t="shared" si="69"/>
        <v>5.9035917070375601E-2</v>
      </c>
      <c r="S272" s="23">
        <f t="shared" si="70"/>
        <v>3.3394318058750851E-2</v>
      </c>
      <c r="T272" s="23"/>
      <c r="U272" s="268">
        <v>10428</v>
      </c>
      <c r="V272" s="125">
        <f t="shared" si="71"/>
        <v>2.4261603375527425E-2</v>
      </c>
      <c r="W272" s="262">
        <v>13541.326871939662</v>
      </c>
      <c r="X272" s="266">
        <v>10376.119402985074</v>
      </c>
      <c r="Y272" s="266">
        <v>13473.957086507127</v>
      </c>
      <c r="Z272" s="141"/>
      <c r="AA272" s="124"/>
      <c r="AB272" s="124"/>
      <c r="AC272" s="124"/>
      <c r="AD272" s="124"/>
    </row>
    <row r="273" spans="1:30">
      <c r="A273" s="82">
        <v>1528</v>
      </c>
      <c r="B273" s="83" t="s">
        <v>325</v>
      </c>
      <c r="C273" s="268">
        <v>93094</v>
      </c>
      <c r="D273" s="124">
        <f t="shared" si="62"/>
        <v>12097.98570500325</v>
      </c>
      <c r="E273" s="125">
        <f t="shared" si="72"/>
        <v>0.81598696385237246</v>
      </c>
      <c r="F273" s="124">
        <f t="shared" si="73"/>
        <v>1636.9284163596053</v>
      </c>
      <c r="G273" s="124">
        <f t="shared" si="63"/>
        <v>12596.164163887164</v>
      </c>
      <c r="H273" s="124">
        <f t="shared" si="74"/>
        <v>435.95791891367935</v>
      </c>
      <c r="I273" s="123">
        <f t="shared" si="64"/>
        <v>3354.6961860407628</v>
      </c>
      <c r="J273" s="124">
        <f t="shared" si="75"/>
        <v>244.46170247261111</v>
      </c>
      <c r="K273" s="123">
        <f t="shared" si="65"/>
        <v>1881.1328005267426</v>
      </c>
      <c r="L273" s="123">
        <f t="shared" si="66"/>
        <v>14477.296964413907</v>
      </c>
      <c r="M273" s="123">
        <f t="shared" si="67"/>
        <v>107571.29696441391</v>
      </c>
      <c r="N273" s="70">
        <f t="shared" si="68"/>
        <v>13979.375823835466</v>
      </c>
      <c r="O273" s="23">
        <f t="shared" si="76"/>
        <v>0.94288327934833638</v>
      </c>
      <c r="P273" s="286">
        <v>5125.800215801095</v>
      </c>
      <c r="Q273" s="320">
        <v>7695</v>
      </c>
      <c r="R273" s="125">
        <f t="shared" si="69"/>
        <v>3.0439210130169234E-2</v>
      </c>
      <c r="S273" s="23">
        <f t="shared" si="70"/>
        <v>3.2283880048480304E-2</v>
      </c>
      <c r="T273" s="23"/>
      <c r="U273" s="268">
        <v>90344</v>
      </c>
      <c r="V273" s="125">
        <f t="shared" si="71"/>
        <v>3.043921013016913E-2</v>
      </c>
      <c r="W273" s="262">
        <v>104207.08784037383</v>
      </c>
      <c r="X273" s="266">
        <v>11740.610786224821</v>
      </c>
      <c r="Y273" s="266">
        <v>13542.181655669114</v>
      </c>
      <c r="Z273" s="141"/>
      <c r="AA273" s="124"/>
      <c r="AB273" s="124"/>
      <c r="AC273" s="124"/>
      <c r="AD273" s="124"/>
    </row>
    <row r="274" spans="1:30">
      <c r="A274" s="82">
        <v>1529</v>
      </c>
      <c r="B274" s="83" t="s">
        <v>326</v>
      </c>
      <c r="C274" s="268">
        <v>56777</v>
      </c>
      <c r="D274" s="124">
        <f t="shared" si="62"/>
        <v>12131.837606837607</v>
      </c>
      <c r="E274" s="125">
        <f t="shared" si="72"/>
        <v>0.81827021259079857</v>
      </c>
      <c r="F274" s="124">
        <f t="shared" si="73"/>
        <v>1616.6172752589907</v>
      </c>
      <c r="G274" s="124">
        <f t="shared" si="63"/>
        <v>7565.7688482120766</v>
      </c>
      <c r="H274" s="124">
        <f t="shared" si="74"/>
        <v>424.10975327165414</v>
      </c>
      <c r="I274" s="123">
        <f t="shared" si="64"/>
        <v>1984.8336453113413</v>
      </c>
      <c r="J274" s="124">
        <f t="shared" si="75"/>
        <v>232.6135368305859</v>
      </c>
      <c r="K274" s="123">
        <f t="shared" si="65"/>
        <v>1088.631352367142</v>
      </c>
      <c r="L274" s="123">
        <f t="shared" si="66"/>
        <v>8654.400200579219</v>
      </c>
      <c r="M274" s="123">
        <f t="shared" si="67"/>
        <v>65431.400200579221</v>
      </c>
      <c r="N274" s="70">
        <f t="shared" si="68"/>
        <v>13981.068418927183</v>
      </c>
      <c r="O274" s="23">
        <f t="shared" si="76"/>
        <v>0.94299744178525768</v>
      </c>
      <c r="P274" s="286">
        <v>4046.767967504763</v>
      </c>
      <c r="Q274" s="320">
        <v>4680</v>
      </c>
      <c r="R274" s="125">
        <f t="shared" si="69"/>
        <v>3.1485782935474188E-2</v>
      </c>
      <c r="S274" s="23">
        <f t="shared" si="70"/>
        <v>3.2329182097907201E-2</v>
      </c>
      <c r="T274" s="23"/>
      <c r="U274" s="268">
        <v>54891</v>
      </c>
      <c r="V274" s="125">
        <f t="shared" si="71"/>
        <v>3.4359002386547884E-2</v>
      </c>
      <c r="W274" s="262">
        <v>63206.240260042192</v>
      </c>
      <c r="X274" s="266">
        <v>11761.517034497536</v>
      </c>
      <c r="Y274" s="266">
        <v>13543.226968082748</v>
      </c>
      <c r="Z274" s="141"/>
      <c r="AA274" s="124"/>
      <c r="AB274" s="124"/>
      <c r="AC274" s="124"/>
      <c r="AD274" s="124"/>
    </row>
    <row r="275" spans="1:30">
      <c r="A275" s="82">
        <v>1531</v>
      </c>
      <c r="B275" s="83" t="s">
        <v>327</v>
      </c>
      <c r="C275" s="268">
        <v>110200</v>
      </c>
      <c r="D275" s="124">
        <f t="shared" si="62"/>
        <v>12068.776694776037</v>
      </c>
      <c r="E275" s="125">
        <f t="shared" si="72"/>
        <v>0.81401686964383169</v>
      </c>
      <c r="F275" s="124">
        <f t="shared" si="73"/>
        <v>1654.4538224959326</v>
      </c>
      <c r="G275" s="124">
        <f t="shared" si="63"/>
        <v>15106.817853210361</v>
      </c>
      <c r="H275" s="124">
        <f t="shared" si="74"/>
        <v>446.1810724932036</v>
      </c>
      <c r="I275" s="123">
        <f t="shared" si="64"/>
        <v>4074.0793729354423</v>
      </c>
      <c r="J275" s="124">
        <f t="shared" si="75"/>
        <v>254.68485605213536</v>
      </c>
      <c r="K275" s="123">
        <f t="shared" si="65"/>
        <v>2325.527420612048</v>
      </c>
      <c r="L275" s="123">
        <f t="shared" si="66"/>
        <v>17432.345273822408</v>
      </c>
      <c r="M275" s="123">
        <f t="shared" si="67"/>
        <v>127632.3452738224</v>
      </c>
      <c r="N275" s="70">
        <f t="shared" si="68"/>
        <v>13977.915373324104</v>
      </c>
      <c r="O275" s="23">
        <f t="shared" si="76"/>
        <v>0.94278477463790922</v>
      </c>
      <c r="P275" s="286">
        <v>8165.7436348901701</v>
      </c>
      <c r="Q275" s="320">
        <v>9131</v>
      </c>
      <c r="R275" s="125">
        <f t="shared" si="69"/>
        <v>5.7034767349242862E-3</v>
      </c>
      <c r="S275" s="23">
        <f t="shared" si="70"/>
        <v>3.118719077648267E-2</v>
      </c>
      <c r="T275" s="23"/>
      <c r="U275" s="268">
        <v>108087</v>
      </c>
      <c r="V275" s="125">
        <f t="shared" si="71"/>
        <v>1.9549066955323026E-2</v>
      </c>
      <c r="W275" s="262">
        <v>122091.39610503535</v>
      </c>
      <c r="X275" s="266">
        <v>12000.333074275564</v>
      </c>
      <c r="Y275" s="266">
        <v>13555.16777007165</v>
      </c>
      <c r="Z275" s="141"/>
      <c r="AA275" s="124"/>
      <c r="AB275" s="124"/>
      <c r="AC275" s="124"/>
      <c r="AD275" s="124"/>
    </row>
    <row r="276" spans="1:30">
      <c r="A276" s="82">
        <v>1532</v>
      </c>
      <c r="B276" s="83" t="s">
        <v>328</v>
      </c>
      <c r="C276" s="268">
        <v>110287</v>
      </c>
      <c r="D276" s="124">
        <f t="shared" si="62"/>
        <v>13300.410033767486</v>
      </c>
      <c r="E276" s="125">
        <f t="shared" si="72"/>
        <v>0.89708828114726613</v>
      </c>
      <c r="F276" s="124">
        <f t="shared" si="73"/>
        <v>915.47381910106344</v>
      </c>
      <c r="G276" s="124">
        <f t="shared" si="63"/>
        <v>7591.1089079860176</v>
      </c>
      <c r="H276" s="124">
        <f t="shared" si="74"/>
        <v>15.109403846196527</v>
      </c>
      <c r="I276" s="123">
        <f t="shared" si="64"/>
        <v>125.2871766926616</v>
      </c>
      <c r="J276" s="124">
        <f t="shared" si="75"/>
        <v>-176.38681259487171</v>
      </c>
      <c r="K276" s="123">
        <f t="shared" si="65"/>
        <v>-1462.5994500366762</v>
      </c>
      <c r="L276" s="123">
        <f t="shared" si="66"/>
        <v>6128.5094579493416</v>
      </c>
      <c r="M276" s="123">
        <f t="shared" si="67"/>
        <v>116415.50945794935</v>
      </c>
      <c r="N276" s="70">
        <f t="shared" si="68"/>
        <v>14039.497040273678</v>
      </c>
      <c r="O276" s="23">
        <f t="shared" si="76"/>
        <v>0.94693834521308107</v>
      </c>
      <c r="P276" s="286">
        <v>3522.5754086015199</v>
      </c>
      <c r="Q276" s="320">
        <v>8292</v>
      </c>
      <c r="R276" s="125">
        <f t="shared" si="69"/>
        <v>6.3148579323292472E-2</v>
      </c>
      <c r="S276" s="23">
        <f t="shared" si="70"/>
        <v>3.3785231390674311E-2</v>
      </c>
      <c r="T276" s="23"/>
      <c r="U276" s="268">
        <v>102285</v>
      </c>
      <c r="V276" s="125">
        <f t="shared" si="71"/>
        <v>7.8232389890990864E-2</v>
      </c>
      <c r="W276" s="262">
        <v>111035.56552734197</v>
      </c>
      <c r="X276" s="266">
        <v>12510.396281800391</v>
      </c>
      <c r="Y276" s="266">
        <v>13580.670930447892</v>
      </c>
      <c r="Z276" s="141"/>
      <c r="AA276" s="124"/>
      <c r="AB276" s="124"/>
      <c r="AC276" s="124"/>
      <c r="AD276" s="124"/>
    </row>
    <row r="277" spans="1:30">
      <c r="A277" s="82">
        <v>1534</v>
      </c>
      <c r="B277" s="83" t="s">
        <v>329</v>
      </c>
      <c r="C277" s="268">
        <v>121636</v>
      </c>
      <c r="D277" s="124">
        <f t="shared" si="62"/>
        <v>13016.158373461743</v>
      </c>
      <c r="E277" s="125">
        <f t="shared" si="72"/>
        <v>0.87791602760699661</v>
      </c>
      <c r="F277" s="124">
        <f t="shared" si="73"/>
        <v>1086.024815284509</v>
      </c>
      <c r="G277" s="124">
        <f t="shared" si="63"/>
        <v>10148.901898833738</v>
      </c>
      <c r="H277" s="124">
        <f t="shared" si="74"/>
        <v>114.59748495320655</v>
      </c>
      <c r="I277" s="123">
        <f t="shared" si="64"/>
        <v>1070.9134968877152</v>
      </c>
      <c r="J277" s="124">
        <f t="shared" si="75"/>
        <v>-76.898731487861696</v>
      </c>
      <c r="K277" s="123">
        <f t="shared" si="65"/>
        <v>-718.61864575406753</v>
      </c>
      <c r="L277" s="123">
        <f t="shared" si="66"/>
        <v>9430.2832530796695</v>
      </c>
      <c r="M277" s="123">
        <f t="shared" si="67"/>
        <v>131066.28325307967</v>
      </c>
      <c r="N277" s="70">
        <f t="shared" si="68"/>
        <v>14025.284457258391</v>
      </c>
      <c r="O277" s="23">
        <f t="shared" si="76"/>
        <v>0.9459797325360676</v>
      </c>
      <c r="P277" s="286">
        <v>5423.0580129499804</v>
      </c>
      <c r="Q277" s="320">
        <v>9345</v>
      </c>
      <c r="R277" s="125">
        <f t="shared" si="69"/>
        <v>2.295160459523627E-2</v>
      </c>
      <c r="S277" s="23">
        <f t="shared" si="70"/>
        <v>3.1926713964454172E-2</v>
      </c>
      <c r="T277" s="23"/>
      <c r="U277" s="268">
        <v>118487</v>
      </c>
      <c r="V277" s="125">
        <f t="shared" si="71"/>
        <v>2.6576755255850851E-2</v>
      </c>
      <c r="W277" s="262">
        <v>126562.71719552451</v>
      </c>
      <c r="X277" s="266">
        <v>12724.11941580756</v>
      </c>
      <c r="Y277" s="266">
        <v>13591.357087148252</v>
      </c>
      <c r="Z277" s="141"/>
      <c r="AA277" s="124"/>
      <c r="AB277" s="124"/>
      <c r="AC277" s="124"/>
      <c r="AD277" s="124"/>
    </row>
    <row r="278" spans="1:30">
      <c r="A278" s="82">
        <v>1535</v>
      </c>
      <c r="B278" s="83" t="s">
        <v>330</v>
      </c>
      <c r="C278" s="268">
        <v>82665</v>
      </c>
      <c r="D278" s="124">
        <f t="shared" si="62"/>
        <v>12603.293184936729</v>
      </c>
      <c r="E278" s="125">
        <f t="shared" si="72"/>
        <v>0.85006902729804934</v>
      </c>
      <c r="F278" s="124">
        <f t="shared" si="73"/>
        <v>1333.7439283995179</v>
      </c>
      <c r="G278" s="124">
        <f t="shared" si="63"/>
        <v>8748.0264263724384</v>
      </c>
      <c r="H278" s="124">
        <f t="shared" si="74"/>
        <v>259.10030093696167</v>
      </c>
      <c r="I278" s="123">
        <f t="shared" si="64"/>
        <v>1699.4388738455316</v>
      </c>
      <c r="J278" s="124">
        <f t="shared" si="75"/>
        <v>67.604084495893431</v>
      </c>
      <c r="K278" s="123">
        <f t="shared" si="65"/>
        <v>443.41519020856504</v>
      </c>
      <c r="L278" s="123">
        <f t="shared" si="66"/>
        <v>9191.4416165810035</v>
      </c>
      <c r="M278" s="123">
        <f t="shared" si="67"/>
        <v>91856.441616580996</v>
      </c>
      <c r="N278" s="70">
        <f t="shared" si="68"/>
        <v>14004.641197832138</v>
      </c>
      <c r="O278" s="23">
        <f t="shared" si="76"/>
        <v>0.94458738252062013</v>
      </c>
      <c r="P278" s="286">
        <v>4512.8726920649024</v>
      </c>
      <c r="Q278" s="320">
        <v>6559</v>
      </c>
      <c r="R278" s="125">
        <f t="shared" si="69"/>
        <v>4.5479142311743083E-2</v>
      </c>
      <c r="S278" s="23">
        <f t="shared" si="70"/>
        <v>3.2950380494900552E-2</v>
      </c>
      <c r="T278" s="23"/>
      <c r="U278" s="268">
        <v>79286</v>
      </c>
      <c r="V278" s="125">
        <f t="shared" si="71"/>
        <v>4.2617864440128141E-2</v>
      </c>
      <c r="W278" s="262">
        <v>89170.328892285732</v>
      </c>
      <c r="X278" s="266">
        <v>12055.040291926411</v>
      </c>
      <c r="Y278" s="266">
        <v>13557.903130954193</v>
      </c>
      <c r="Z278" s="141"/>
      <c r="AA278" s="124"/>
      <c r="AB278" s="124"/>
      <c r="AC278" s="124"/>
      <c r="AD278" s="124"/>
    </row>
    <row r="279" spans="1:30">
      <c r="A279" s="82">
        <v>1539</v>
      </c>
      <c r="B279" s="83" t="s">
        <v>331</v>
      </c>
      <c r="C279" s="268">
        <v>94512</v>
      </c>
      <c r="D279" s="124">
        <f t="shared" si="62"/>
        <v>12589.84947382443</v>
      </c>
      <c r="E279" s="125">
        <f t="shared" si="72"/>
        <v>0.84916227362178276</v>
      </c>
      <c r="F279" s="124">
        <f t="shared" si="73"/>
        <v>1341.8101550668973</v>
      </c>
      <c r="G279" s="124">
        <f t="shared" si="63"/>
        <v>10072.968834087198</v>
      </c>
      <c r="H279" s="124">
        <f t="shared" si="74"/>
        <v>263.80559982626625</v>
      </c>
      <c r="I279" s="123">
        <f t="shared" si="64"/>
        <v>1980.3886378957807</v>
      </c>
      <c r="J279" s="124">
        <f t="shared" si="75"/>
        <v>72.309383385198004</v>
      </c>
      <c r="K279" s="123">
        <f t="shared" si="65"/>
        <v>542.82654107268138</v>
      </c>
      <c r="L279" s="123">
        <f t="shared" si="66"/>
        <v>10615.79537515988</v>
      </c>
      <c r="M279" s="123">
        <f t="shared" si="67"/>
        <v>105127.79537515988</v>
      </c>
      <c r="N279" s="70">
        <f t="shared" si="68"/>
        <v>14003.969012276528</v>
      </c>
      <c r="O279" s="23">
        <f t="shared" si="76"/>
        <v>0.94454204483680715</v>
      </c>
      <c r="P279" s="286">
        <v>5970.5349213799745</v>
      </c>
      <c r="Q279" s="320">
        <v>7507</v>
      </c>
      <c r="R279" s="125">
        <f t="shared" si="69"/>
        <v>2.5107876482448926E-2</v>
      </c>
      <c r="S279" s="23">
        <f t="shared" si="70"/>
        <v>3.2038934432607274E-2</v>
      </c>
      <c r="T279" s="23"/>
      <c r="U279" s="268">
        <v>92148</v>
      </c>
      <c r="V279" s="125">
        <f t="shared" si="71"/>
        <v>2.565438208100013E-2</v>
      </c>
      <c r="W279" s="262">
        <v>101809.89882603312</v>
      </c>
      <c r="X279" s="266">
        <v>12281.487405037984</v>
      </c>
      <c r="Y279" s="266">
        <v>13569.225486609774</v>
      </c>
      <c r="Z279" s="141"/>
      <c r="AA279" s="124"/>
      <c r="AB279" s="124"/>
      <c r="AC279" s="124"/>
      <c r="AD279" s="124"/>
    </row>
    <row r="280" spans="1:30">
      <c r="A280" s="82">
        <v>1543</v>
      </c>
      <c r="B280" s="83" t="s">
        <v>332</v>
      </c>
      <c r="C280" s="268">
        <v>43047</v>
      </c>
      <c r="D280" s="124">
        <f t="shared" si="62"/>
        <v>14612.016293279023</v>
      </c>
      <c r="E280" s="125">
        <f t="shared" si="72"/>
        <v>0.98555371957359605</v>
      </c>
      <c r="F280" s="124">
        <f t="shared" si="73"/>
        <v>128.51006339414161</v>
      </c>
      <c r="G280" s="124">
        <f t="shared" si="63"/>
        <v>378.59064675914118</v>
      </c>
      <c r="H280" s="124">
        <f t="shared" si="74"/>
        <v>0</v>
      </c>
      <c r="I280" s="123">
        <f t="shared" si="64"/>
        <v>0</v>
      </c>
      <c r="J280" s="124">
        <f t="shared" si="75"/>
        <v>-191.49621644106824</v>
      </c>
      <c r="K280" s="123">
        <f t="shared" si="65"/>
        <v>-564.14785363538704</v>
      </c>
      <c r="L280" s="123">
        <f t="shared" si="66"/>
        <v>-185.55720687624586</v>
      </c>
      <c r="M280" s="123">
        <f t="shared" si="67"/>
        <v>42861.442793123751</v>
      </c>
      <c r="N280" s="70">
        <f t="shared" si="68"/>
        <v>14549.030140232095</v>
      </c>
      <c r="O280" s="23">
        <f t="shared" si="76"/>
        <v>0.98130541898515611</v>
      </c>
      <c r="P280" s="286">
        <v>2013.7255585146513</v>
      </c>
      <c r="Q280" s="320">
        <v>2946</v>
      </c>
      <c r="R280" s="125">
        <f t="shared" si="69"/>
        <v>3.8458319989104442E-2</v>
      </c>
      <c r="S280" s="23">
        <f t="shared" si="70"/>
        <v>3.4914348094484862E-2</v>
      </c>
      <c r="T280" s="23"/>
      <c r="U280" s="268">
        <v>41692</v>
      </c>
      <c r="V280" s="125">
        <f t="shared" si="71"/>
        <v>3.2500239854168667E-2</v>
      </c>
      <c r="W280" s="262">
        <v>41654.438731940339</v>
      </c>
      <c r="X280" s="266">
        <v>14070.874114073575</v>
      </c>
      <c r="Y280" s="266">
        <v>14058.197344563057</v>
      </c>
      <c r="Z280" s="141"/>
      <c r="AA280" s="124"/>
      <c r="AB280" s="124"/>
      <c r="AC280" s="124"/>
      <c r="AD280" s="124"/>
    </row>
    <row r="281" spans="1:30">
      <c r="A281" s="82">
        <v>1545</v>
      </c>
      <c r="B281" s="83" t="s">
        <v>333</v>
      </c>
      <c r="C281" s="268">
        <v>26560</v>
      </c>
      <c r="D281" s="124">
        <f t="shared" si="62"/>
        <v>12962.420693020986</v>
      </c>
      <c r="E281" s="125">
        <f t="shared" si="72"/>
        <v>0.87429151954618867</v>
      </c>
      <c r="F281" s="124">
        <f t="shared" si="73"/>
        <v>1118.2674235489637</v>
      </c>
      <c r="G281" s="124">
        <f t="shared" si="63"/>
        <v>2291.3299508518267</v>
      </c>
      <c r="H281" s="124">
        <f t="shared" si="74"/>
        <v>133.40567310747173</v>
      </c>
      <c r="I281" s="123">
        <f t="shared" si="64"/>
        <v>273.34822419720956</v>
      </c>
      <c r="J281" s="124">
        <f t="shared" si="75"/>
        <v>-58.090543333596514</v>
      </c>
      <c r="K281" s="123">
        <f t="shared" si="65"/>
        <v>-119.02752329053926</v>
      </c>
      <c r="L281" s="123">
        <f t="shared" si="66"/>
        <v>2172.3024275612875</v>
      </c>
      <c r="M281" s="123">
        <f t="shared" si="67"/>
        <v>28732.302427561288</v>
      </c>
      <c r="N281" s="70">
        <f t="shared" si="68"/>
        <v>14022.597573236353</v>
      </c>
      <c r="O281" s="23">
        <f t="shared" si="76"/>
        <v>0.94579850713302727</v>
      </c>
      <c r="P281" s="286">
        <v>1353.2999110256269</v>
      </c>
      <c r="Q281" s="320">
        <v>2049</v>
      </c>
      <c r="R281" s="125">
        <f t="shared" si="69"/>
        <v>6.9261241689696038E-2</v>
      </c>
      <c r="S281" s="23">
        <f t="shared" si="70"/>
        <v>3.4016480819533401E-2</v>
      </c>
      <c r="T281" s="23"/>
      <c r="U281" s="268">
        <v>25276</v>
      </c>
      <c r="V281" s="125">
        <f t="shared" si="71"/>
        <v>5.07991770849818E-2</v>
      </c>
      <c r="W281" s="262">
        <v>28275.290077606165</v>
      </c>
      <c r="X281" s="266">
        <v>12122.781774580335</v>
      </c>
      <c r="Y281" s="266">
        <v>13561.290205086889</v>
      </c>
      <c r="Z281" s="141"/>
      <c r="AA281" s="124"/>
      <c r="AB281" s="124"/>
      <c r="AC281" s="124"/>
      <c r="AD281" s="124"/>
    </row>
    <row r="282" spans="1:30">
      <c r="A282" s="82">
        <v>1546</v>
      </c>
      <c r="B282" s="83" t="s">
        <v>334</v>
      </c>
      <c r="C282" s="268">
        <v>18907</v>
      </c>
      <c r="D282" s="124">
        <f t="shared" si="62"/>
        <v>14969.912905779889</v>
      </c>
      <c r="E282" s="125">
        <f t="shared" si="72"/>
        <v>1.0096931901704951</v>
      </c>
      <c r="F282" s="124">
        <f t="shared" si="73"/>
        <v>-86.227904106378261</v>
      </c>
      <c r="G282" s="124">
        <f t="shared" si="63"/>
        <v>-108.90584288635574</v>
      </c>
      <c r="H282" s="124">
        <f t="shared" si="74"/>
        <v>0</v>
      </c>
      <c r="I282" s="123">
        <f t="shared" si="64"/>
        <v>0</v>
      </c>
      <c r="J282" s="124">
        <f t="shared" si="75"/>
        <v>-191.49621644106824</v>
      </c>
      <c r="K282" s="123">
        <f t="shared" si="65"/>
        <v>-241.85972136506919</v>
      </c>
      <c r="L282" s="123">
        <f t="shared" si="66"/>
        <v>-350.76556425142496</v>
      </c>
      <c r="M282" s="123">
        <f t="shared" si="67"/>
        <v>18556.234435748574</v>
      </c>
      <c r="N282" s="70">
        <f t="shared" si="68"/>
        <v>14692.188785232442</v>
      </c>
      <c r="O282" s="23">
        <f t="shared" si="76"/>
        <v>0.99096120722391579</v>
      </c>
      <c r="P282" s="286">
        <v>360.45953170536518</v>
      </c>
      <c r="Q282" s="320">
        <v>1263</v>
      </c>
      <c r="R282" s="125">
        <f t="shared" si="69"/>
        <v>-1.7306175617631214E-2</v>
      </c>
      <c r="S282" s="23">
        <f t="shared" si="70"/>
        <v>1.1631139872411619E-2</v>
      </c>
      <c r="T282" s="23"/>
      <c r="U282" s="268">
        <v>18981</v>
      </c>
      <c r="V282" s="125">
        <f t="shared" si="71"/>
        <v>-3.8986354775828458E-3</v>
      </c>
      <c r="W282" s="262">
        <v>18095.9902328713</v>
      </c>
      <c r="X282" s="266">
        <v>15233.54735152488</v>
      </c>
      <c r="Y282" s="266">
        <v>14523.266639543581</v>
      </c>
      <c r="Z282" s="141"/>
      <c r="AA282" s="124"/>
      <c r="AB282" s="124"/>
      <c r="AC282" s="124"/>
      <c r="AD282" s="124"/>
    </row>
    <row r="283" spans="1:30">
      <c r="A283" s="82">
        <v>1547</v>
      </c>
      <c r="B283" s="83" t="s">
        <v>335</v>
      </c>
      <c r="C283" s="268">
        <v>49099</v>
      </c>
      <c r="D283" s="124">
        <f t="shared" si="62"/>
        <v>13803.486083778465</v>
      </c>
      <c r="E283" s="125">
        <f t="shared" si="72"/>
        <v>0.93101983873420679</v>
      </c>
      <c r="F283" s="124">
        <f t="shared" si="73"/>
        <v>613.62818909447594</v>
      </c>
      <c r="G283" s="124">
        <f t="shared" si="63"/>
        <v>2182.6754686090508</v>
      </c>
      <c r="H283" s="124">
        <f t="shared" si="74"/>
        <v>0</v>
      </c>
      <c r="I283" s="123">
        <f t="shared" si="64"/>
        <v>0</v>
      </c>
      <c r="J283" s="124">
        <f t="shared" si="75"/>
        <v>-191.49621644106824</v>
      </c>
      <c r="K283" s="123">
        <f t="shared" si="65"/>
        <v>-681.15204188087978</v>
      </c>
      <c r="L283" s="123">
        <f t="shared" si="66"/>
        <v>1501.523426728171</v>
      </c>
      <c r="M283" s="123">
        <f t="shared" si="67"/>
        <v>50600.52342672817</v>
      </c>
      <c r="N283" s="70">
        <f t="shared" si="68"/>
        <v>14225.618056431871</v>
      </c>
      <c r="O283" s="23">
        <f t="shared" si="76"/>
        <v>0.95949186664940034</v>
      </c>
      <c r="P283" s="286">
        <v>1442.5483406777346</v>
      </c>
      <c r="Q283" s="320">
        <v>3557</v>
      </c>
      <c r="R283" s="125">
        <f t="shared" si="69"/>
        <v>1.226255887654996E-3</v>
      </c>
      <c r="S283" s="23">
        <f t="shared" si="70"/>
        <v>2.0161259396896992E-2</v>
      </c>
      <c r="T283" s="23"/>
      <c r="U283" s="268">
        <v>48901</v>
      </c>
      <c r="V283" s="125">
        <f t="shared" si="71"/>
        <v>4.0489969530275458E-3</v>
      </c>
      <c r="W283" s="262">
        <v>49461.06978811758</v>
      </c>
      <c r="X283" s="266">
        <v>13786.580208627009</v>
      </c>
      <c r="Y283" s="266">
        <v>13944.479782384433</v>
      </c>
      <c r="Z283" s="141"/>
      <c r="AA283" s="124"/>
      <c r="AB283" s="124"/>
      <c r="AC283" s="124"/>
      <c r="AD283" s="124"/>
    </row>
    <row r="284" spans="1:30">
      <c r="A284" s="82">
        <v>1548</v>
      </c>
      <c r="B284" s="83" t="s">
        <v>336</v>
      </c>
      <c r="C284" s="268">
        <v>121246</v>
      </c>
      <c r="D284" s="124">
        <f t="shared" si="62"/>
        <v>12403.682864450127</v>
      </c>
      <c r="E284" s="125">
        <f t="shared" si="72"/>
        <v>0.83660567700659549</v>
      </c>
      <c r="F284" s="124">
        <f t="shared" si="73"/>
        <v>1453.5101206914787</v>
      </c>
      <c r="G284" s="124">
        <f t="shared" si="63"/>
        <v>14208.061429759204</v>
      </c>
      <c r="H284" s="124">
        <f t="shared" si="74"/>
        <v>328.96391310727211</v>
      </c>
      <c r="I284" s="123">
        <f t="shared" si="64"/>
        <v>3215.6222506235849</v>
      </c>
      <c r="J284" s="124">
        <f t="shared" si="75"/>
        <v>137.46769666620386</v>
      </c>
      <c r="K284" s="123">
        <f t="shared" si="65"/>
        <v>1343.7467349121428</v>
      </c>
      <c r="L284" s="123">
        <f t="shared" si="66"/>
        <v>15551.808164671347</v>
      </c>
      <c r="M284" s="123">
        <f t="shared" si="67"/>
        <v>136797.80816467135</v>
      </c>
      <c r="N284" s="70">
        <f t="shared" si="68"/>
        <v>13994.660681807813</v>
      </c>
      <c r="O284" s="23">
        <f t="shared" si="76"/>
        <v>0.94391421500604777</v>
      </c>
      <c r="P284" s="286">
        <v>7000.9970902476653</v>
      </c>
      <c r="Q284" s="320">
        <v>9775</v>
      </c>
      <c r="R284" s="125">
        <f t="shared" si="69"/>
        <v>5.6183945231157231E-2</v>
      </c>
      <c r="S284" s="23">
        <f t="shared" si="70"/>
        <v>3.3400144367891745E-2</v>
      </c>
      <c r="T284" s="23"/>
      <c r="U284" s="268">
        <v>114397</v>
      </c>
      <c r="V284" s="125">
        <f t="shared" si="71"/>
        <v>5.9870451148194448E-2</v>
      </c>
      <c r="W284" s="262">
        <v>131915.97702444205</v>
      </c>
      <c r="X284" s="266">
        <v>11743.866132840571</v>
      </c>
      <c r="Y284" s="266">
        <v>13542.344422999902</v>
      </c>
      <c r="Z284" s="141"/>
      <c r="AA284" s="124"/>
      <c r="AB284" s="124"/>
      <c r="AC284" s="124"/>
      <c r="AD284" s="124"/>
    </row>
    <row r="285" spans="1:30">
      <c r="A285" s="82">
        <v>1551</v>
      </c>
      <c r="B285" s="83" t="s">
        <v>337</v>
      </c>
      <c r="C285" s="268">
        <v>40872</v>
      </c>
      <c r="D285" s="124">
        <f t="shared" si="62"/>
        <v>11881.39534883721</v>
      </c>
      <c r="E285" s="125">
        <f t="shared" si="72"/>
        <v>0.80137834127361207</v>
      </c>
      <c r="F285" s="124">
        <f t="shared" si="73"/>
        <v>1766.8826300592293</v>
      </c>
      <c r="G285" s="124">
        <f t="shared" si="63"/>
        <v>6078.0762474037492</v>
      </c>
      <c r="H285" s="124">
        <f t="shared" si="74"/>
        <v>511.76454357179324</v>
      </c>
      <c r="I285" s="123">
        <f t="shared" si="64"/>
        <v>1760.4700298869686</v>
      </c>
      <c r="J285" s="124">
        <f t="shared" si="75"/>
        <v>320.26832713072497</v>
      </c>
      <c r="K285" s="123">
        <f t="shared" si="65"/>
        <v>1101.7230453296938</v>
      </c>
      <c r="L285" s="123">
        <f t="shared" si="66"/>
        <v>7179.7992927334435</v>
      </c>
      <c r="M285" s="123">
        <f t="shared" si="67"/>
        <v>48051.799292733442</v>
      </c>
      <c r="N285" s="70">
        <f t="shared" si="68"/>
        <v>13968.546306027163</v>
      </c>
      <c r="O285" s="23">
        <f t="shared" si="76"/>
        <v>0.94215284821939838</v>
      </c>
      <c r="P285" s="286">
        <v>3416.1756000462351</v>
      </c>
      <c r="Q285" s="320">
        <v>3440</v>
      </c>
      <c r="R285" s="125">
        <f t="shared" si="69"/>
        <v>3.2618880149054466E-2</v>
      </c>
      <c r="S285" s="23">
        <f t="shared" si="70"/>
        <v>3.2378156587057422E-2</v>
      </c>
      <c r="T285" s="23"/>
      <c r="U285" s="268">
        <v>39742</v>
      </c>
      <c r="V285" s="125">
        <f t="shared" si="71"/>
        <v>2.8433395400332143E-2</v>
      </c>
      <c r="W285" s="262">
        <v>46734.191955900089</v>
      </c>
      <c r="X285" s="266">
        <v>11506.079907353793</v>
      </c>
      <c r="Y285" s="266">
        <v>13530.455111725561</v>
      </c>
      <c r="Z285" s="141"/>
      <c r="AA285" s="124"/>
      <c r="AB285" s="124"/>
      <c r="AC285" s="124"/>
      <c r="AD285" s="124"/>
    </row>
    <row r="286" spans="1:30">
      <c r="A286" s="82">
        <v>1554</v>
      </c>
      <c r="B286" s="83" t="s">
        <v>338</v>
      </c>
      <c r="C286" s="268">
        <v>76522</v>
      </c>
      <c r="D286" s="124">
        <f t="shared" si="62"/>
        <v>13060.590544461513</v>
      </c>
      <c r="E286" s="125">
        <f t="shared" si="72"/>
        <v>0.88091289611019519</v>
      </c>
      <c r="F286" s="124">
        <f t="shared" si="73"/>
        <v>1059.3655126846475</v>
      </c>
      <c r="G286" s="124">
        <f t="shared" si="63"/>
        <v>6206.8225388193496</v>
      </c>
      <c r="H286" s="124">
        <f t="shared" si="74"/>
        <v>99.04622510328727</v>
      </c>
      <c r="I286" s="123">
        <f t="shared" si="64"/>
        <v>580.31183288016007</v>
      </c>
      <c r="J286" s="124">
        <f t="shared" si="75"/>
        <v>-92.449991337780972</v>
      </c>
      <c r="K286" s="123">
        <f t="shared" si="65"/>
        <v>-541.66449924805875</v>
      </c>
      <c r="L286" s="123">
        <f t="shared" si="66"/>
        <v>5665.1580395712908</v>
      </c>
      <c r="M286" s="123">
        <f t="shared" si="67"/>
        <v>82187.158039571295</v>
      </c>
      <c r="N286" s="70">
        <f t="shared" si="68"/>
        <v>14027.50606580838</v>
      </c>
      <c r="O286" s="23">
        <f t="shared" si="76"/>
        <v>0.9461295759612276</v>
      </c>
      <c r="P286" s="286">
        <v>2596.318936241536</v>
      </c>
      <c r="Q286" s="320">
        <v>5859</v>
      </c>
      <c r="R286" s="125">
        <f t="shared" si="69"/>
        <v>4.6176402100573409E-2</v>
      </c>
      <c r="S286" s="23">
        <f t="shared" si="70"/>
        <v>3.3002225722547802E-2</v>
      </c>
      <c r="T286" s="23"/>
      <c r="U286" s="268">
        <v>73107</v>
      </c>
      <c r="V286" s="125">
        <f t="shared" si="71"/>
        <v>4.6712353126239621E-2</v>
      </c>
      <c r="W286" s="262">
        <v>79520.714937391705</v>
      </c>
      <c r="X286" s="266">
        <v>12484.118852459016</v>
      </c>
      <c r="Y286" s="266">
        <v>13579.357058980822</v>
      </c>
      <c r="Z286" s="141"/>
      <c r="AA286" s="124"/>
      <c r="AB286" s="124"/>
      <c r="AC286" s="124"/>
      <c r="AD286" s="124"/>
    </row>
    <row r="287" spans="1:30">
      <c r="A287" s="82">
        <v>1557</v>
      </c>
      <c r="B287" s="83" t="s">
        <v>339</v>
      </c>
      <c r="C287" s="268">
        <v>30617</v>
      </c>
      <c r="D287" s="124">
        <f t="shared" si="62"/>
        <v>11672.51239039268</v>
      </c>
      <c r="E287" s="125">
        <f t="shared" si="72"/>
        <v>0.78728956854583776</v>
      </c>
      <c r="F287" s="124">
        <f t="shared" si="73"/>
        <v>1892.2124051259473</v>
      </c>
      <c r="G287" s="124">
        <f t="shared" si="63"/>
        <v>4963.2731386453597</v>
      </c>
      <c r="H287" s="124">
        <f t="shared" si="74"/>
        <v>584.87357902737881</v>
      </c>
      <c r="I287" s="123">
        <f t="shared" si="64"/>
        <v>1534.1233977888146</v>
      </c>
      <c r="J287" s="124">
        <f t="shared" si="75"/>
        <v>393.3773625863106</v>
      </c>
      <c r="K287" s="123">
        <f t="shared" si="65"/>
        <v>1031.8288220638926</v>
      </c>
      <c r="L287" s="123">
        <f t="shared" si="66"/>
        <v>5995.1019607092521</v>
      </c>
      <c r="M287" s="123">
        <f t="shared" si="67"/>
        <v>36612.101960709253</v>
      </c>
      <c r="N287" s="70">
        <f t="shared" si="68"/>
        <v>13958.102158104937</v>
      </c>
      <c r="O287" s="23">
        <f t="shared" si="76"/>
        <v>0.94144840958300968</v>
      </c>
      <c r="P287" s="286">
        <v>2102.8301450352565</v>
      </c>
      <c r="Q287" s="320">
        <v>2623</v>
      </c>
      <c r="R287" s="125">
        <f t="shared" si="69"/>
        <v>3.6877142561674167E-2</v>
      </c>
      <c r="S287" s="23">
        <f t="shared" si="70"/>
        <v>3.2555242351210878E-2</v>
      </c>
      <c r="T287" s="23"/>
      <c r="U287" s="268">
        <v>29393</v>
      </c>
      <c r="V287" s="125">
        <f t="shared" si="71"/>
        <v>4.1642567958357433E-2</v>
      </c>
      <c r="W287" s="262">
        <v>35295.549564810412</v>
      </c>
      <c r="X287" s="266">
        <v>11257.372654155495</v>
      </c>
      <c r="Y287" s="266">
        <v>13518.01974906565</v>
      </c>
      <c r="Z287" s="141"/>
      <c r="AA287" s="124"/>
      <c r="AB287" s="124"/>
      <c r="AC287" s="124"/>
      <c r="AD287" s="124"/>
    </row>
    <row r="288" spans="1:30">
      <c r="A288" s="82">
        <v>1560</v>
      </c>
      <c r="B288" s="83" t="s">
        <v>340</v>
      </c>
      <c r="C288" s="268">
        <v>33845</v>
      </c>
      <c r="D288" s="124">
        <f t="shared" si="62"/>
        <v>10995.776478232619</v>
      </c>
      <c r="E288" s="125">
        <f t="shared" si="72"/>
        <v>0.7416449715229646</v>
      </c>
      <c r="F288" s="124">
        <f t="shared" si="73"/>
        <v>2298.2539524219833</v>
      </c>
      <c r="G288" s="124">
        <f t="shared" si="63"/>
        <v>7074.0256655548646</v>
      </c>
      <c r="H288" s="124">
        <f t="shared" si="74"/>
        <v>821.73114828339988</v>
      </c>
      <c r="I288" s="123">
        <f t="shared" si="64"/>
        <v>2529.2884744163048</v>
      </c>
      <c r="J288" s="124">
        <f t="shared" si="75"/>
        <v>630.23493184233166</v>
      </c>
      <c r="K288" s="123">
        <f t="shared" si="65"/>
        <v>1939.8631202106969</v>
      </c>
      <c r="L288" s="123">
        <f t="shared" si="66"/>
        <v>9013.8887857655609</v>
      </c>
      <c r="M288" s="123">
        <f t="shared" si="67"/>
        <v>42858.888785765565</v>
      </c>
      <c r="N288" s="70">
        <f t="shared" si="68"/>
        <v>13924.265362496935</v>
      </c>
      <c r="O288" s="23">
        <f t="shared" si="76"/>
        <v>0.93916617973186611</v>
      </c>
      <c r="P288" s="286">
        <v>3559.8700863204376</v>
      </c>
      <c r="Q288" s="320">
        <v>3078</v>
      </c>
      <c r="R288" s="125">
        <f t="shared" si="69"/>
        <v>6.1969776360635324E-2</v>
      </c>
      <c r="S288" s="23">
        <f t="shared" si="70"/>
        <v>3.3504962021182194E-2</v>
      </c>
      <c r="T288" s="23"/>
      <c r="U288" s="268">
        <v>32191</v>
      </c>
      <c r="V288" s="125">
        <f t="shared" si="71"/>
        <v>5.1380820726289959E-2</v>
      </c>
      <c r="W288" s="262">
        <v>41887.114820756622</v>
      </c>
      <c r="X288" s="266">
        <v>10354.133161788357</v>
      </c>
      <c r="Y288" s="266">
        <v>13472.85777444729</v>
      </c>
      <c r="Z288" s="141"/>
      <c r="AA288" s="124"/>
      <c r="AB288" s="124"/>
      <c r="AC288" s="124"/>
      <c r="AD288" s="124"/>
    </row>
    <row r="289" spans="1:30">
      <c r="A289" s="82">
        <v>1563</v>
      </c>
      <c r="B289" s="83" t="s">
        <v>341</v>
      </c>
      <c r="C289" s="268">
        <v>104944</v>
      </c>
      <c r="D289" s="124">
        <f t="shared" si="62"/>
        <v>14741.396263520157</v>
      </c>
      <c r="E289" s="125">
        <f t="shared" si="72"/>
        <v>0.99428016145199183</v>
      </c>
      <c r="F289" s="124">
        <f t="shared" si="73"/>
        <v>50.882081249461045</v>
      </c>
      <c r="G289" s="124">
        <f t="shared" si="63"/>
        <v>362.22953641491318</v>
      </c>
      <c r="H289" s="124">
        <f t="shared" si="74"/>
        <v>0</v>
      </c>
      <c r="I289" s="123">
        <f t="shared" si="64"/>
        <v>0</v>
      </c>
      <c r="J289" s="124">
        <f t="shared" si="75"/>
        <v>-191.49621644106824</v>
      </c>
      <c r="K289" s="123">
        <f t="shared" si="65"/>
        <v>-1363.2615648439648</v>
      </c>
      <c r="L289" s="123">
        <f t="shared" si="66"/>
        <v>-1001.0320284290517</v>
      </c>
      <c r="M289" s="123">
        <f t="shared" si="67"/>
        <v>103942.96797157095</v>
      </c>
      <c r="N289" s="70">
        <f t="shared" si="68"/>
        <v>14600.78212832855</v>
      </c>
      <c r="O289" s="23">
        <f t="shared" si="76"/>
        <v>0.98479599573651455</v>
      </c>
      <c r="P289" s="286">
        <v>1882.4300920114758</v>
      </c>
      <c r="Q289" s="320">
        <v>7119</v>
      </c>
      <c r="R289" s="125">
        <f t="shared" si="69"/>
        <v>2.0024176082387064E-2</v>
      </c>
      <c r="S289" s="23">
        <f t="shared" si="70"/>
        <v>2.7453474981017495E-2</v>
      </c>
      <c r="T289" s="23"/>
      <c r="U289" s="268">
        <v>102985</v>
      </c>
      <c r="V289" s="125">
        <f t="shared" si="71"/>
        <v>1.9022187697237462E-2</v>
      </c>
      <c r="W289" s="262">
        <v>101265.09470260103</v>
      </c>
      <c r="X289" s="266">
        <v>14452.006735896717</v>
      </c>
      <c r="Y289" s="266">
        <v>14210.650393292313</v>
      </c>
      <c r="Z289" s="141"/>
      <c r="AA289" s="124"/>
      <c r="AB289" s="124"/>
      <c r="AC289" s="124"/>
      <c r="AD289" s="124"/>
    </row>
    <row r="290" spans="1:30">
      <c r="A290" s="82">
        <v>1566</v>
      </c>
      <c r="B290" s="83" t="s">
        <v>342</v>
      </c>
      <c r="C290" s="268">
        <v>73251</v>
      </c>
      <c r="D290" s="124">
        <f t="shared" si="62"/>
        <v>12253.429240548678</v>
      </c>
      <c r="E290" s="125">
        <f t="shared" si="72"/>
        <v>0.82647134544390766</v>
      </c>
      <c r="F290" s="124">
        <f t="shared" si="73"/>
        <v>1543.6622950323485</v>
      </c>
      <c r="G290" s="124">
        <f t="shared" si="63"/>
        <v>9228.0131997033805</v>
      </c>
      <c r="H290" s="124">
        <f t="shared" si="74"/>
        <v>381.55268147277957</v>
      </c>
      <c r="I290" s="123">
        <f t="shared" si="64"/>
        <v>2280.9219298442758</v>
      </c>
      <c r="J290" s="124">
        <f t="shared" si="75"/>
        <v>190.05646503171133</v>
      </c>
      <c r="K290" s="123">
        <f t="shared" si="65"/>
        <v>1136.1575479595704</v>
      </c>
      <c r="L290" s="123">
        <f t="shared" si="66"/>
        <v>10364.170747662951</v>
      </c>
      <c r="M290" s="123">
        <f t="shared" si="67"/>
        <v>83615.170747662953</v>
      </c>
      <c r="N290" s="70">
        <f t="shared" si="68"/>
        <v>13987.148000612739</v>
      </c>
      <c r="O290" s="23">
        <f t="shared" si="76"/>
        <v>0.94340749842791327</v>
      </c>
      <c r="P290" s="286">
        <v>6538.7070747315192</v>
      </c>
      <c r="Q290" s="320">
        <v>5978</v>
      </c>
      <c r="R290" s="125">
        <f t="shared" si="69"/>
        <v>9.2072172022993809E-2</v>
      </c>
      <c r="S290" s="23">
        <f t="shared" si="70"/>
        <v>3.4845637705902502E-2</v>
      </c>
      <c r="T290" s="23"/>
      <c r="U290" s="268">
        <v>67165</v>
      </c>
      <c r="V290" s="125">
        <f t="shared" si="71"/>
        <v>9.0612670289585348E-2</v>
      </c>
      <c r="W290" s="262">
        <v>80907.784582518216</v>
      </c>
      <c r="X290" s="266">
        <v>11220.347477447378</v>
      </c>
      <c r="Y290" s="266">
        <v>13516.16849023024</v>
      </c>
      <c r="Z290" s="141"/>
      <c r="AA290" s="124"/>
      <c r="AB290" s="124"/>
      <c r="AC290" s="124"/>
      <c r="AD290" s="124"/>
    </row>
    <row r="291" spans="1:30">
      <c r="A291" s="82">
        <v>1567</v>
      </c>
      <c r="B291" s="83" t="s">
        <v>343</v>
      </c>
      <c r="C291" s="268">
        <v>24623</v>
      </c>
      <c r="D291" s="124">
        <f t="shared" si="62"/>
        <v>12076.017655713586</v>
      </c>
      <c r="E291" s="125">
        <f t="shared" si="72"/>
        <v>0.81450525918857719</v>
      </c>
      <c r="F291" s="124">
        <f t="shared" si="73"/>
        <v>1650.1092459334038</v>
      </c>
      <c r="G291" s="124">
        <f t="shared" si="63"/>
        <v>3364.5727524582107</v>
      </c>
      <c r="H291" s="124">
        <f t="shared" si="74"/>
        <v>443.64673616506178</v>
      </c>
      <c r="I291" s="123">
        <f t="shared" si="64"/>
        <v>904.59569504056105</v>
      </c>
      <c r="J291" s="124">
        <f t="shared" si="75"/>
        <v>252.15051972399354</v>
      </c>
      <c r="K291" s="123">
        <f t="shared" si="65"/>
        <v>514.13490971722285</v>
      </c>
      <c r="L291" s="123">
        <f t="shared" si="66"/>
        <v>3878.7076621754336</v>
      </c>
      <c r="M291" s="123">
        <f t="shared" si="67"/>
        <v>28501.707662175435</v>
      </c>
      <c r="N291" s="70">
        <f t="shared" si="68"/>
        <v>13978.277421370984</v>
      </c>
      <c r="O291" s="23">
        <f t="shared" si="76"/>
        <v>0.94280919411514674</v>
      </c>
      <c r="P291" s="286">
        <v>1777.1698687483358</v>
      </c>
      <c r="Q291" s="320">
        <v>2039</v>
      </c>
      <c r="R291" s="125">
        <f t="shared" si="69"/>
        <v>3.9823697159918549E-2</v>
      </c>
      <c r="S291" s="23">
        <f t="shared" si="70"/>
        <v>3.2687333037688143E-2</v>
      </c>
      <c r="T291" s="23"/>
      <c r="U291" s="268">
        <v>23529</v>
      </c>
      <c r="V291" s="125">
        <f t="shared" si="71"/>
        <v>4.6495813676739342E-2</v>
      </c>
      <c r="W291" s="262">
        <v>27423.586161741048</v>
      </c>
      <c r="X291" s="266">
        <v>11613.524185587365</v>
      </c>
      <c r="Y291" s="266">
        <v>13535.827325637239</v>
      </c>
      <c r="Z291" s="141"/>
      <c r="AA291" s="124"/>
      <c r="AB291" s="124"/>
      <c r="AC291" s="124"/>
      <c r="AD291" s="124"/>
    </row>
    <row r="292" spans="1:30">
      <c r="A292" s="82">
        <v>1571</v>
      </c>
      <c r="B292" s="83" t="s">
        <v>344</v>
      </c>
      <c r="C292" s="268">
        <v>17601</v>
      </c>
      <c r="D292" s="124">
        <f t="shared" si="62"/>
        <v>11203.691915977084</v>
      </c>
      <c r="E292" s="125">
        <f t="shared" si="72"/>
        <v>0.75566848675269238</v>
      </c>
      <c r="F292" s="124">
        <f t="shared" si="73"/>
        <v>2173.5046897753045</v>
      </c>
      <c r="G292" s="124">
        <f t="shared" si="63"/>
        <v>3414.5758676370033</v>
      </c>
      <c r="H292" s="124">
        <f t="shared" si="74"/>
        <v>748.9607450728372</v>
      </c>
      <c r="I292" s="123">
        <f t="shared" si="64"/>
        <v>1176.6173305094273</v>
      </c>
      <c r="J292" s="124">
        <f t="shared" si="75"/>
        <v>557.46452863176899</v>
      </c>
      <c r="K292" s="123">
        <f t="shared" si="65"/>
        <v>875.77677448050906</v>
      </c>
      <c r="L292" s="123">
        <f t="shared" si="66"/>
        <v>4290.352642117512</v>
      </c>
      <c r="M292" s="123">
        <f t="shared" si="67"/>
        <v>21891.352642117512</v>
      </c>
      <c r="N292" s="70">
        <f t="shared" si="68"/>
        <v>13934.661134384158</v>
      </c>
      <c r="O292" s="23">
        <f t="shared" si="76"/>
        <v>0.93986735549335243</v>
      </c>
      <c r="P292" s="286">
        <v>1701.9530719978602</v>
      </c>
      <c r="Q292" s="320">
        <v>1571</v>
      </c>
      <c r="R292" s="125">
        <f t="shared" si="69"/>
        <v>2.6983683423948555E-2</v>
      </c>
      <c r="S292" s="23">
        <f t="shared" si="70"/>
        <v>3.2149945501157524E-2</v>
      </c>
      <c r="T292" s="23"/>
      <c r="U292" s="268">
        <v>17444</v>
      </c>
      <c r="V292" s="125">
        <f t="shared" si="71"/>
        <v>9.0002293052052276E-3</v>
      </c>
      <c r="W292" s="262">
        <v>21587.486635056241</v>
      </c>
      <c r="X292" s="266">
        <v>10909.31832395247</v>
      </c>
      <c r="Y292" s="266">
        <v>13500.617032555499</v>
      </c>
      <c r="Z292" s="141"/>
      <c r="AA292" s="124"/>
      <c r="AB292" s="124"/>
      <c r="AC292" s="124"/>
      <c r="AD292" s="124"/>
    </row>
    <row r="293" spans="1:30">
      <c r="A293" s="82">
        <v>1573</v>
      </c>
      <c r="B293" s="83" t="s">
        <v>345</v>
      </c>
      <c r="C293" s="268">
        <v>26113</v>
      </c>
      <c r="D293" s="124">
        <f t="shared" si="62"/>
        <v>12022.559852670351</v>
      </c>
      <c r="E293" s="125">
        <f t="shared" si="72"/>
        <v>0.81089962834530149</v>
      </c>
      <c r="F293" s="124">
        <f t="shared" si="73"/>
        <v>1682.1839277593447</v>
      </c>
      <c r="G293" s="124">
        <f t="shared" si="63"/>
        <v>3653.7034910932966</v>
      </c>
      <c r="H293" s="124">
        <f t="shared" si="74"/>
        <v>462.35696723019396</v>
      </c>
      <c r="I293" s="123">
        <f t="shared" si="64"/>
        <v>1004.2393328239813</v>
      </c>
      <c r="J293" s="124">
        <f t="shared" si="75"/>
        <v>270.86075078912575</v>
      </c>
      <c r="K293" s="123">
        <f t="shared" si="65"/>
        <v>588.30955071398114</v>
      </c>
      <c r="L293" s="123">
        <f t="shared" si="66"/>
        <v>4242.0130418072777</v>
      </c>
      <c r="M293" s="123">
        <f t="shared" si="67"/>
        <v>30355.013041807277</v>
      </c>
      <c r="N293" s="70">
        <f t="shared" si="68"/>
        <v>13975.60453121882</v>
      </c>
      <c r="O293" s="23">
        <f t="shared" si="76"/>
        <v>0.94262891257298276</v>
      </c>
      <c r="P293" s="286">
        <v>2005.8830823547723</v>
      </c>
      <c r="Q293" s="320">
        <v>2172</v>
      </c>
      <c r="R293" s="125">
        <f t="shared" si="69"/>
        <v>2.5297271074224536E-2</v>
      </c>
      <c r="S293" s="23">
        <f t="shared" si="70"/>
        <v>3.2061352478387213E-2</v>
      </c>
      <c r="T293" s="23"/>
      <c r="U293" s="268">
        <v>25328</v>
      </c>
      <c r="V293" s="125">
        <f t="shared" si="71"/>
        <v>3.0993367024636766E-2</v>
      </c>
      <c r="W293" s="262">
        <v>29249.526411333005</v>
      </c>
      <c r="X293" s="266">
        <v>11725.925925925925</v>
      </c>
      <c r="Y293" s="266">
        <v>13541.44741265417</v>
      </c>
      <c r="Z293" s="141"/>
      <c r="AA293" s="124"/>
      <c r="AB293" s="124"/>
      <c r="AC293" s="124"/>
      <c r="AD293" s="124"/>
    </row>
    <row r="294" spans="1:30">
      <c r="A294" s="83">
        <v>1576</v>
      </c>
      <c r="B294" s="83" t="s">
        <v>346</v>
      </c>
      <c r="C294" s="268">
        <v>44177</v>
      </c>
      <c r="D294" s="124">
        <f t="shared" si="62"/>
        <v>12295.296409685499</v>
      </c>
      <c r="E294" s="125">
        <f t="shared" si="72"/>
        <v>0.82929520927232336</v>
      </c>
      <c r="F294" s="124">
        <f t="shared" si="73"/>
        <v>1518.5419935502555</v>
      </c>
      <c r="G294" s="124">
        <f t="shared" si="63"/>
        <v>5456.1213828260679</v>
      </c>
      <c r="H294" s="124">
        <f t="shared" si="74"/>
        <v>366.89917227489195</v>
      </c>
      <c r="I294" s="123">
        <f t="shared" si="64"/>
        <v>1318.2687259836866</v>
      </c>
      <c r="J294" s="124">
        <f t="shared" si="75"/>
        <v>175.40295583382371</v>
      </c>
      <c r="K294" s="123">
        <f t="shared" si="65"/>
        <v>630.22282031092868</v>
      </c>
      <c r="L294" s="123">
        <f t="shared" si="66"/>
        <v>6086.3442031369968</v>
      </c>
      <c r="M294" s="123">
        <f t="shared" si="67"/>
        <v>50263.344203137</v>
      </c>
      <c r="N294" s="70">
        <f t="shared" si="68"/>
        <v>13989.241359069581</v>
      </c>
      <c r="O294" s="23">
        <f t="shared" si="76"/>
        <v>0.94354869161933419</v>
      </c>
      <c r="P294" s="286">
        <v>2076.8032066761998</v>
      </c>
      <c r="Q294" s="320">
        <v>3593</v>
      </c>
      <c r="R294" s="125">
        <f t="shared" si="69"/>
        <v>4.9231360640161204E-2</v>
      </c>
      <c r="S294" s="23">
        <f t="shared" si="70"/>
        <v>3.309716377816993E-2</v>
      </c>
      <c r="T294" s="23"/>
      <c r="U294" s="268">
        <v>42069</v>
      </c>
      <c r="V294" s="125">
        <f t="shared" si="71"/>
        <v>5.0108155649052744E-2</v>
      </c>
      <c r="W294" s="262">
        <v>48612.442507724765</v>
      </c>
      <c r="X294" s="266">
        <v>11718.384401114206</v>
      </c>
      <c r="Y294" s="266">
        <v>13541.070336413582</v>
      </c>
      <c r="Z294" s="141"/>
      <c r="AA294" s="124"/>
      <c r="AB294" s="124"/>
      <c r="AC294" s="124"/>
      <c r="AD294" s="124"/>
    </row>
    <row r="295" spans="1:30" ht="24.75" customHeight="1">
      <c r="A295" s="82">
        <v>1804</v>
      </c>
      <c r="B295" s="83" t="s">
        <v>393</v>
      </c>
      <c r="C295" s="268">
        <v>723819</v>
      </c>
      <c r="D295" s="124">
        <f t="shared" ref="D295:D337" si="77">C295*1000/Q295</f>
        <v>14038.927033632026</v>
      </c>
      <c r="E295" s="125">
        <f t="shared" si="72"/>
        <v>0.94689989930975149</v>
      </c>
      <c r="F295" s="124">
        <f t="shared" si="73"/>
        <v>472.36361918233956</v>
      </c>
      <c r="G295" s="124">
        <f t="shared" ref="G295:G337" si="78">F295*Q295/1000</f>
        <v>24354.123477803063</v>
      </c>
      <c r="H295" s="124">
        <f t="shared" si="74"/>
        <v>0</v>
      </c>
      <c r="I295" s="123">
        <f t="shared" ref="I295:I337" si="79">H295*Q295/1000</f>
        <v>0</v>
      </c>
      <c r="J295" s="124">
        <f t="shared" si="75"/>
        <v>-191.49621644106824</v>
      </c>
      <c r="K295" s="123">
        <f t="shared" ref="K295:K337" si="80">J295*Q295/1000</f>
        <v>-9873.1619272685966</v>
      </c>
      <c r="L295" s="123">
        <f t="shared" ref="L295:L337" si="81">K295+G295</f>
        <v>14480.961550534466</v>
      </c>
      <c r="M295" s="123">
        <f t="shared" ref="M295:M337" si="82">L295+C295</f>
        <v>738299.96155053447</v>
      </c>
      <c r="N295" s="70">
        <f t="shared" ref="N295:N337" si="83">M295*1000/Q295</f>
        <v>14319.794436373299</v>
      </c>
      <c r="O295" s="23">
        <f t="shared" si="76"/>
        <v>0.96584389087961853</v>
      </c>
      <c r="P295" s="286">
        <v>8957.0373203999916</v>
      </c>
      <c r="Q295" s="320">
        <v>51558</v>
      </c>
      <c r="R295" s="125">
        <f t="shared" ref="R295:R337" si="84">(D295-X295)/X295</f>
        <v>4.407988174379128E-2</v>
      </c>
      <c r="S295" s="23">
        <f t="shared" ref="S295:S337" si="85">(N295-Y295)/Y295</f>
        <v>3.7039875630593674E-2</v>
      </c>
      <c r="T295" s="23"/>
      <c r="U295" s="268">
        <v>686053</v>
      </c>
      <c r="V295" s="125">
        <f t="shared" ref="V295:V337" si="86">(C295-U295)/U295</f>
        <v>5.5048225137124977E-2</v>
      </c>
      <c r="W295" s="262">
        <v>704528.88929499162</v>
      </c>
      <c r="X295" s="266">
        <v>13446.219277958528</v>
      </c>
      <c r="Y295" s="266">
        <v>13808.335410117041</v>
      </c>
      <c r="Z295" s="141"/>
      <c r="AA295" s="124"/>
      <c r="AB295" s="124"/>
      <c r="AC295" s="124"/>
      <c r="AD295" s="124"/>
    </row>
    <row r="296" spans="1:30">
      <c r="A296" s="82">
        <v>1805</v>
      </c>
      <c r="B296" s="83" t="s">
        <v>394</v>
      </c>
      <c r="C296" s="268">
        <v>255104</v>
      </c>
      <c r="D296" s="124">
        <f t="shared" si="77"/>
        <v>13687.305504882499</v>
      </c>
      <c r="E296" s="125">
        <f t="shared" si="72"/>
        <v>0.92318367161154902</v>
      </c>
      <c r="F296" s="124">
        <f t="shared" si="73"/>
        <v>683.33653643205582</v>
      </c>
      <c r="G296" s="124">
        <f t="shared" si="78"/>
        <v>12736.026366020656</v>
      </c>
      <c r="H296" s="124">
        <f t="shared" si="74"/>
        <v>0</v>
      </c>
      <c r="I296" s="123">
        <f t="shared" si="79"/>
        <v>0</v>
      </c>
      <c r="J296" s="124">
        <f t="shared" si="75"/>
        <v>-191.49621644106824</v>
      </c>
      <c r="K296" s="123">
        <f t="shared" si="80"/>
        <v>-3569.1064820286301</v>
      </c>
      <c r="L296" s="123">
        <f t="shared" si="81"/>
        <v>9166.9198839920264</v>
      </c>
      <c r="M296" s="123">
        <f t="shared" si="82"/>
        <v>264270.919883992</v>
      </c>
      <c r="N296" s="70">
        <f t="shared" si="83"/>
        <v>14179.145824873483</v>
      </c>
      <c r="O296" s="23">
        <f t="shared" si="76"/>
        <v>0.95635739980033718</v>
      </c>
      <c r="P296" s="286">
        <v>9659.4615613021142</v>
      </c>
      <c r="Q296" s="320">
        <v>18638</v>
      </c>
      <c r="R296" s="125">
        <f t="shared" si="84"/>
        <v>5.5887986515813108E-2</v>
      </c>
      <c r="S296" s="23">
        <f t="shared" si="85"/>
        <v>4.1436900622085229E-2</v>
      </c>
      <c r="T296" s="23"/>
      <c r="U296" s="268">
        <v>243131</v>
      </c>
      <c r="V296" s="125">
        <f t="shared" si="86"/>
        <v>4.9245057191390648E-2</v>
      </c>
      <c r="W296" s="262">
        <v>255362.62344119913</v>
      </c>
      <c r="X296" s="266">
        <v>12962.838558328001</v>
      </c>
      <c r="Y296" s="266">
        <v>13614.983122264828</v>
      </c>
      <c r="Z296" s="141"/>
      <c r="AA296" s="124"/>
      <c r="AB296" s="124"/>
      <c r="AC296" s="124"/>
      <c r="AD296" s="124"/>
    </row>
    <row r="297" spans="1:30">
      <c r="A297" s="82">
        <v>1811</v>
      </c>
      <c r="B297" s="83" t="s">
        <v>395</v>
      </c>
      <c r="C297" s="268">
        <v>22193</v>
      </c>
      <c r="D297" s="124">
        <f t="shared" si="77"/>
        <v>14934.724091520862</v>
      </c>
      <c r="E297" s="125">
        <f t="shared" si="72"/>
        <v>1.0073197691391813</v>
      </c>
      <c r="F297" s="124">
        <f t="shared" si="73"/>
        <v>-65.114615550962114</v>
      </c>
      <c r="G297" s="124">
        <f t="shared" si="78"/>
        <v>-96.760318708729699</v>
      </c>
      <c r="H297" s="124">
        <f t="shared" si="74"/>
        <v>0</v>
      </c>
      <c r="I297" s="123">
        <f t="shared" si="79"/>
        <v>0</v>
      </c>
      <c r="J297" s="124">
        <f t="shared" si="75"/>
        <v>-191.49621644106824</v>
      </c>
      <c r="K297" s="123">
        <f t="shared" si="80"/>
        <v>-284.56337763142744</v>
      </c>
      <c r="L297" s="123">
        <f t="shared" si="81"/>
        <v>-381.32369634015714</v>
      </c>
      <c r="M297" s="123">
        <f t="shared" si="82"/>
        <v>21811.676303659842</v>
      </c>
      <c r="N297" s="70">
        <f t="shared" si="83"/>
        <v>14678.113259528831</v>
      </c>
      <c r="O297" s="23">
        <f t="shared" si="76"/>
        <v>0.99001183881139032</v>
      </c>
      <c r="P297" s="286">
        <v>1049.1696469629217</v>
      </c>
      <c r="Q297" s="320">
        <v>1486</v>
      </c>
      <c r="R297" s="125">
        <f t="shared" si="84"/>
        <v>3.1986141896619143E-2</v>
      </c>
      <c r="S297" s="23">
        <f t="shared" si="85"/>
        <v>3.2319341128046436E-2</v>
      </c>
      <c r="T297" s="23"/>
      <c r="U297" s="268">
        <v>21317</v>
      </c>
      <c r="V297" s="125">
        <f t="shared" si="86"/>
        <v>4.1093962565088897E-2</v>
      </c>
      <c r="W297" s="264">
        <v>20943.965660529233</v>
      </c>
      <c r="X297" s="268">
        <v>14471.826205023761</v>
      </c>
      <c r="Y297" s="265">
        <v>14218.578180943132</v>
      </c>
      <c r="Z297" s="141"/>
      <c r="AA297" s="124"/>
      <c r="AB297" s="124"/>
      <c r="AC297" s="124"/>
      <c r="AD297" s="124"/>
    </row>
    <row r="298" spans="1:30">
      <c r="A298" s="82">
        <v>1812</v>
      </c>
      <c r="B298" s="83" t="s">
        <v>396</v>
      </c>
      <c r="C298" s="268">
        <v>20425</v>
      </c>
      <c r="D298" s="124">
        <f t="shared" si="77"/>
        <v>10111.386138613861</v>
      </c>
      <c r="E298" s="125">
        <f t="shared" si="72"/>
        <v>0.68199446393578567</v>
      </c>
      <c r="F298" s="124">
        <f t="shared" si="73"/>
        <v>2828.888156193238</v>
      </c>
      <c r="G298" s="124">
        <f t="shared" si="78"/>
        <v>5714.3540755103404</v>
      </c>
      <c r="H298" s="124">
        <f t="shared" si="74"/>
        <v>1131.267767149965</v>
      </c>
      <c r="I298" s="123">
        <f t="shared" si="79"/>
        <v>2285.1608896429293</v>
      </c>
      <c r="J298" s="124">
        <f t="shared" si="75"/>
        <v>939.77155070889683</v>
      </c>
      <c r="K298" s="123">
        <f t="shared" si="80"/>
        <v>1898.3385324319715</v>
      </c>
      <c r="L298" s="123">
        <f t="shared" si="81"/>
        <v>7612.692607942312</v>
      </c>
      <c r="M298" s="123">
        <f t="shared" si="82"/>
        <v>28037.692607942314</v>
      </c>
      <c r="N298" s="70">
        <f t="shared" si="83"/>
        <v>13880.045845515997</v>
      </c>
      <c r="O298" s="23">
        <f t="shared" si="76"/>
        <v>0.93618365435250706</v>
      </c>
      <c r="P298" s="286">
        <v>2851.6536953759869</v>
      </c>
      <c r="Q298" s="320">
        <v>2020</v>
      </c>
      <c r="R298" s="125">
        <f t="shared" si="84"/>
        <v>4.4404451798495038E-2</v>
      </c>
      <c r="S298" s="23">
        <f t="shared" si="85"/>
        <v>3.2801032944208899E-2</v>
      </c>
      <c r="T298" s="23"/>
      <c r="U298" s="268">
        <v>19818</v>
      </c>
      <c r="V298" s="125">
        <f t="shared" si="86"/>
        <v>3.0628721364416186E-2</v>
      </c>
      <c r="W298" s="262">
        <v>27510.094335184564</v>
      </c>
      <c r="X298" s="266">
        <v>9681.4851001465559</v>
      </c>
      <c r="Y298" s="266">
        <v>13439.225371365199</v>
      </c>
      <c r="Z298" s="141"/>
      <c r="AA298" s="124"/>
      <c r="AB298" s="124"/>
      <c r="AC298" s="124"/>
      <c r="AD298" s="124"/>
    </row>
    <row r="299" spans="1:30">
      <c r="A299" s="82">
        <v>1813</v>
      </c>
      <c r="B299" s="83" t="s">
        <v>397</v>
      </c>
      <c r="C299" s="268">
        <v>93525</v>
      </c>
      <c r="D299" s="124">
        <f t="shared" si="77"/>
        <v>11767.11122294917</v>
      </c>
      <c r="E299" s="125">
        <f t="shared" si="72"/>
        <v>0.79367008643071391</v>
      </c>
      <c r="F299" s="124">
        <f t="shared" si="73"/>
        <v>1835.4531055920531</v>
      </c>
      <c r="G299" s="124">
        <f t="shared" si="78"/>
        <v>14588.181283245638</v>
      </c>
      <c r="H299" s="124">
        <f t="shared" si="74"/>
        <v>551.76398763260715</v>
      </c>
      <c r="I299" s="123">
        <f t="shared" si="79"/>
        <v>4385.4201737039621</v>
      </c>
      <c r="J299" s="124">
        <f t="shared" si="75"/>
        <v>360.26777119153894</v>
      </c>
      <c r="K299" s="123">
        <f t="shared" si="80"/>
        <v>2863.4082454303516</v>
      </c>
      <c r="L299" s="123">
        <f t="shared" si="81"/>
        <v>17451.589528675991</v>
      </c>
      <c r="M299" s="123">
        <f t="shared" si="82"/>
        <v>110976.58952867599</v>
      </c>
      <c r="N299" s="70">
        <f t="shared" si="83"/>
        <v>13962.832099732761</v>
      </c>
      <c r="O299" s="23">
        <f t="shared" si="76"/>
        <v>0.94176743547725339</v>
      </c>
      <c r="P299" s="286">
        <v>7577.7997875486872</v>
      </c>
      <c r="Q299" s="320">
        <v>7948</v>
      </c>
      <c r="R299" s="125">
        <f t="shared" si="84"/>
        <v>5.9399534794427993E-2</v>
      </c>
      <c r="S299" s="23">
        <f t="shared" si="85"/>
        <v>3.3478654205137758E-2</v>
      </c>
      <c r="T299" s="23"/>
      <c r="U299" s="268">
        <v>88370</v>
      </c>
      <c r="V299" s="125">
        <f t="shared" si="86"/>
        <v>5.8334276338123797E-2</v>
      </c>
      <c r="W299" s="262">
        <v>107489.68228174324</v>
      </c>
      <c r="X299" s="266">
        <v>11107.340372046254</v>
      </c>
      <c r="Y299" s="266">
        <v>13510.518134960186</v>
      </c>
      <c r="Z299" s="141"/>
      <c r="AA299" s="124"/>
      <c r="AB299" s="124"/>
      <c r="AC299" s="124"/>
      <c r="AD299" s="124"/>
    </row>
    <row r="300" spans="1:30">
      <c r="A300" s="82">
        <v>1815</v>
      </c>
      <c r="B300" s="83" t="s">
        <v>398</v>
      </c>
      <c r="C300" s="268">
        <v>12543</v>
      </c>
      <c r="D300" s="124">
        <f t="shared" si="77"/>
        <v>10272.727272727272</v>
      </c>
      <c r="E300" s="125">
        <f t="shared" si="72"/>
        <v>0.69287662774221614</v>
      </c>
      <c r="F300" s="124">
        <f t="shared" si="73"/>
        <v>2732.0834757251919</v>
      </c>
      <c r="G300" s="124">
        <f t="shared" si="78"/>
        <v>3335.8739238604589</v>
      </c>
      <c r="H300" s="124">
        <f t="shared" si="74"/>
        <v>1074.7983702102715</v>
      </c>
      <c r="I300" s="123">
        <f t="shared" si="79"/>
        <v>1312.3288100267416</v>
      </c>
      <c r="J300" s="124">
        <f t="shared" si="75"/>
        <v>883.3021537692033</v>
      </c>
      <c r="K300" s="123">
        <f t="shared" si="80"/>
        <v>1078.5119297521971</v>
      </c>
      <c r="L300" s="123">
        <f t="shared" si="81"/>
        <v>4414.3858536126563</v>
      </c>
      <c r="M300" s="123">
        <f t="shared" si="82"/>
        <v>16957.385853612657</v>
      </c>
      <c r="N300" s="70">
        <f t="shared" si="83"/>
        <v>13888.112902221668</v>
      </c>
      <c r="O300" s="23">
        <f t="shared" si="76"/>
        <v>0.93672776254282863</v>
      </c>
      <c r="P300" s="286">
        <v>1515.0761940861794</v>
      </c>
      <c r="Q300" s="320">
        <v>1221</v>
      </c>
      <c r="R300" s="125">
        <f t="shared" si="84"/>
        <v>5.8584171569557759E-2</v>
      </c>
      <c r="S300" s="23">
        <f t="shared" si="85"/>
        <v>3.3313916333774077E-2</v>
      </c>
      <c r="T300" s="23"/>
      <c r="U300" s="268">
        <v>11975</v>
      </c>
      <c r="V300" s="125">
        <f t="shared" si="86"/>
        <v>4.7432150313152399E-2</v>
      </c>
      <c r="W300" s="262">
        <v>16585.406477585617</v>
      </c>
      <c r="X300" s="266">
        <v>9704.213938411669</v>
      </c>
      <c r="Y300" s="266">
        <v>13440.361813278458</v>
      </c>
      <c r="Z300" s="141"/>
      <c r="AA300" s="124"/>
      <c r="AB300" s="124"/>
      <c r="AC300" s="124"/>
      <c r="AD300" s="124"/>
    </row>
    <row r="301" spans="1:30">
      <c r="A301" s="82">
        <v>1816</v>
      </c>
      <c r="B301" s="83" t="s">
        <v>399</v>
      </c>
      <c r="C301" s="268">
        <v>5023</v>
      </c>
      <c r="D301" s="124">
        <f t="shared" si="77"/>
        <v>9926.8774703557319</v>
      </c>
      <c r="E301" s="125">
        <f t="shared" si="72"/>
        <v>0.66954969241037943</v>
      </c>
      <c r="F301" s="124">
        <f t="shared" si="73"/>
        <v>2939.593357148116</v>
      </c>
      <c r="G301" s="124">
        <f t="shared" si="78"/>
        <v>1487.4342387169468</v>
      </c>
      <c r="H301" s="124">
        <f t="shared" si="74"/>
        <v>1195.8458010403106</v>
      </c>
      <c r="I301" s="123">
        <f t="shared" si="79"/>
        <v>605.09797532639709</v>
      </c>
      <c r="J301" s="124">
        <f t="shared" si="75"/>
        <v>1004.3495845992423</v>
      </c>
      <c r="K301" s="123">
        <f t="shared" si="80"/>
        <v>508.20088980721664</v>
      </c>
      <c r="L301" s="123">
        <f t="shared" si="81"/>
        <v>1995.6351285241635</v>
      </c>
      <c r="M301" s="123">
        <f t="shared" si="82"/>
        <v>7018.6351285241635</v>
      </c>
      <c r="N301" s="70">
        <f t="shared" si="83"/>
        <v>13870.82041210309</v>
      </c>
      <c r="O301" s="23">
        <f t="shared" si="76"/>
        <v>0.93556141577623675</v>
      </c>
      <c r="P301" s="286">
        <v>620.4491434951733</v>
      </c>
      <c r="Q301" s="320">
        <v>506</v>
      </c>
      <c r="R301" s="125">
        <f t="shared" si="84"/>
        <v>4.0577983789522751E-2</v>
      </c>
      <c r="S301" s="23">
        <f t="shared" si="85"/>
        <v>3.2659030315158974E-2</v>
      </c>
      <c r="T301" s="23"/>
      <c r="U301" s="268">
        <v>5037</v>
      </c>
      <c r="V301" s="125">
        <f t="shared" si="86"/>
        <v>-2.7794322017073653E-3</v>
      </c>
      <c r="W301" s="262">
        <v>7092.1697894369563</v>
      </c>
      <c r="X301" s="266">
        <v>9539.7727272727279</v>
      </c>
      <c r="Y301" s="266">
        <v>13432.139752721507</v>
      </c>
      <c r="Z301" s="141"/>
      <c r="AA301" s="124"/>
      <c r="AB301" s="124"/>
      <c r="AC301" s="124"/>
      <c r="AD301" s="124"/>
    </row>
    <row r="302" spans="1:30">
      <c r="A302" s="82">
        <v>1818</v>
      </c>
      <c r="B302" s="83" t="s">
        <v>316</v>
      </c>
      <c r="C302" s="268">
        <v>22664</v>
      </c>
      <c r="D302" s="124">
        <f t="shared" si="77"/>
        <v>12661.45251396648</v>
      </c>
      <c r="E302" s="125">
        <f t="shared" si="72"/>
        <v>0.85399176745263983</v>
      </c>
      <c r="F302" s="124">
        <f t="shared" si="73"/>
        <v>1298.848330981667</v>
      </c>
      <c r="G302" s="124">
        <f t="shared" si="78"/>
        <v>2324.9385124571841</v>
      </c>
      <c r="H302" s="124">
        <f t="shared" si="74"/>
        <v>238.74453577654864</v>
      </c>
      <c r="I302" s="123">
        <f t="shared" si="79"/>
        <v>427.35271904002207</v>
      </c>
      <c r="J302" s="124">
        <f t="shared" si="75"/>
        <v>47.248319335480403</v>
      </c>
      <c r="K302" s="123">
        <f t="shared" si="80"/>
        <v>84.574491610509924</v>
      </c>
      <c r="L302" s="123">
        <f t="shared" si="81"/>
        <v>2409.5130040676941</v>
      </c>
      <c r="M302" s="123">
        <f t="shared" si="82"/>
        <v>25073.513004067696</v>
      </c>
      <c r="N302" s="70">
        <f t="shared" si="83"/>
        <v>14007.54916428363</v>
      </c>
      <c r="O302" s="23">
        <f t="shared" si="76"/>
        <v>0.94478351952834994</v>
      </c>
      <c r="P302" s="286">
        <v>585.51317560545453</v>
      </c>
      <c r="Q302" s="320">
        <v>1790</v>
      </c>
      <c r="R302" s="125">
        <f t="shared" si="84"/>
        <v>7.0083054214977653E-2</v>
      </c>
      <c r="S302" s="23">
        <f t="shared" si="85"/>
        <v>3.4014572236229161E-2</v>
      </c>
      <c r="T302" s="23"/>
      <c r="U302" s="268">
        <v>21156</v>
      </c>
      <c r="V302" s="125">
        <f t="shared" si="86"/>
        <v>7.1280015125732649E-2</v>
      </c>
      <c r="W302" s="262">
        <v>24221.610196047877</v>
      </c>
      <c r="X302" s="266">
        <v>11832.214765100671</v>
      </c>
      <c r="Y302" s="266">
        <v>13546.761854612905</v>
      </c>
      <c r="Z302" s="141"/>
      <c r="AA302" s="124"/>
      <c r="AB302" s="124"/>
      <c r="AC302" s="124"/>
      <c r="AD302" s="124"/>
    </row>
    <row r="303" spans="1:30">
      <c r="A303" s="82">
        <v>1820</v>
      </c>
      <c r="B303" s="83" t="s">
        <v>400</v>
      </c>
      <c r="C303" s="268">
        <v>87978</v>
      </c>
      <c r="D303" s="124">
        <f t="shared" si="77"/>
        <v>11809.127516778524</v>
      </c>
      <c r="E303" s="125">
        <f t="shared" si="72"/>
        <v>0.79650400844634051</v>
      </c>
      <c r="F303" s="124">
        <f t="shared" si="73"/>
        <v>1810.2433292944406</v>
      </c>
      <c r="G303" s="124">
        <f t="shared" si="78"/>
        <v>13486.312803243583</v>
      </c>
      <c r="H303" s="124">
        <f t="shared" si="74"/>
        <v>537.05828479233321</v>
      </c>
      <c r="I303" s="123">
        <f t="shared" si="79"/>
        <v>4001.0842217028826</v>
      </c>
      <c r="J303" s="124">
        <f t="shared" si="75"/>
        <v>345.562068351265</v>
      </c>
      <c r="K303" s="123">
        <f t="shared" si="80"/>
        <v>2574.4374092169242</v>
      </c>
      <c r="L303" s="123">
        <f t="shared" si="81"/>
        <v>16060.750212460507</v>
      </c>
      <c r="M303" s="123">
        <f t="shared" si="82"/>
        <v>104038.75021246051</v>
      </c>
      <c r="N303" s="70">
        <f t="shared" si="83"/>
        <v>13964.932914424229</v>
      </c>
      <c r="O303" s="23">
        <f t="shared" si="76"/>
        <v>0.9419091315780348</v>
      </c>
      <c r="P303" s="286">
        <v>6145.4364012629194</v>
      </c>
      <c r="Q303" s="320">
        <v>7450</v>
      </c>
      <c r="R303" s="125">
        <f t="shared" si="84"/>
        <v>3.3182167402396656E-2</v>
      </c>
      <c r="S303" s="23">
        <f t="shared" si="85"/>
        <v>3.2401887330818557E-2</v>
      </c>
      <c r="T303" s="23"/>
      <c r="U303" s="268">
        <v>84901</v>
      </c>
      <c r="V303" s="125">
        <f t="shared" si="86"/>
        <v>3.6242211516943262E-2</v>
      </c>
      <c r="W303" s="262">
        <v>100475.91249230628</v>
      </c>
      <c r="X303" s="266">
        <v>11429.859989229941</v>
      </c>
      <c r="Y303" s="266">
        <v>13526.64411581937</v>
      </c>
      <c r="Z303" s="141"/>
      <c r="AA303" s="124"/>
      <c r="AB303" s="124"/>
      <c r="AC303" s="124"/>
      <c r="AD303" s="124"/>
    </row>
    <row r="304" spans="1:30">
      <c r="A304" s="82">
        <v>1822</v>
      </c>
      <c r="B304" s="83" t="s">
        <v>401</v>
      </c>
      <c r="C304" s="268">
        <v>22190</v>
      </c>
      <c r="D304" s="124">
        <f t="shared" si="77"/>
        <v>9618.5522323363675</v>
      </c>
      <c r="E304" s="125">
        <f t="shared" si="72"/>
        <v>0.64875372017291566</v>
      </c>
      <c r="F304" s="124">
        <f t="shared" si="73"/>
        <v>3124.5884999597347</v>
      </c>
      <c r="G304" s="124">
        <f t="shared" si="78"/>
        <v>7208.4256694071082</v>
      </c>
      <c r="H304" s="124">
        <f t="shared" si="74"/>
        <v>1303.759634347088</v>
      </c>
      <c r="I304" s="123">
        <f t="shared" si="79"/>
        <v>3007.7734764387319</v>
      </c>
      <c r="J304" s="124">
        <f t="shared" si="75"/>
        <v>1112.2634179060196</v>
      </c>
      <c r="K304" s="123">
        <f t="shared" si="80"/>
        <v>2565.9917051091875</v>
      </c>
      <c r="L304" s="123">
        <f t="shared" si="81"/>
        <v>9774.4173745162952</v>
      </c>
      <c r="M304" s="123">
        <f t="shared" si="82"/>
        <v>31964.417374516295</v>
      </c>
      <c r="N304" s="70">
        <f t="shared" si="83"/>
        <v>13855.404150202121</v>
      </c>
      <c r="O304" s="23">
        <f t="shared" si="76"/>
        <v>0.93452161716436355</v>
      </c>
      <c r="P304" s="286">
        <v>3972.9427352635657</v>
      </c>
      <c r="Q304" s="320">
        <v>2307</v>
      </c>
      <c r="R304" s="125">
        <f t="shared" si="84"/>
        <v>5.361906064927123E-2</v>
      </c>
      <c r="S304" s="23">
        <f t="shared" si="85"/>
        <v>3.3090747390272311E-2</v>
      </c>
      <c r="T304" s="23"/>
      <c r="U304" s="268">
        <v>20796</v>
      </c>
      <c r="V304" s="125">
        <f t="shared" si="86"/>
        <v>6.7032121561838812E-2</v>
      </c>
      <c r="W304" s="262">
        <v>30551.634243063232</v>
      </c>
      <c r="X304" s="266">
        <v>9129.0605794556632</v>
      </c>
      <c r="Y304" s="266">
        <v>13411.604145330655</v>
      </c>
      <c r="Z304" s="141"/>
      <c r="AA304" s="124"/>
      <c r="AB304" s="124"/>
      <c r="AC304" s="124"/>
      <c r="AD304" s="124"/>
    </row>
    <row r="305" spans="1:30">
      <c r="A305" s="82">
        <v>1824</v>
      </c>
      <c r="B305" s="83" t="s">
        <v>402</v>
      </c>
      <c r="C305" s="268">
        <v>161573</v>
      </c>
      <c r="D305" s="124">
        <f t="shared" si="77"/>
        <v>12014.649018441403</v>
      </c>
      <c r="E305" s="125">
        <f t="shared" si="72"/>
        <v>0.81036605707472642</v>
      </c>
      <c r="F305" s="124">
        <f t="shared" si="73"/>
        <v>1686.9304282967132</v>
      </c>
      <c r="G305" s="124">
        <f t="shared" si="78"/>
        <v>22685.840399734199</v>
      </c>
      <c r="H305" s="124">
        <f t="shared" si="74"/>
        <v>465.12575921032555</v>
      </c>
      <c r="I305" s="123">
        <f t="shared" si="79"/>
        <v>6255.0112098604577</v>
      </c>
      <c r="J305" s="124">
        <f t="shared" si="75"/>
        <v>273.62954276925734</v>
      </c>
      <c r="K305" s="123">
        <f t="shared" si="80"/>
        <v>3679.7700911609727</v>
      </c>
      <c r="L305" s="123">
        <f t="shared" si="81"/>
        <v>26365.610490895171</v>
      </c>
      <c r="M305" s="123">
        <f t="shared" si="82"/>
        <v>187938.61049089517</v>
      </c>
      <c r="N305" s="70">
        <f t="shared" si="83"/>
        <v>13975.208989507375</v>
      </c>
      <c r="O305" s="23">
        <f t="shared" si="76"/>
        <v>0.9426022340094542</v>
      </c>
      <c r="P305" s="286">
        <v>14277.657869017965</v>
      </c>
      <c r="Q305" s="320">
        <v>13448</v>
      </c>
      <c r="R305" s="125">
        <f t="shared" si="84"/>
        <v>4.6417869440129725E-2</v>
      </c>
      <c r="S305" s="23">
        <f t="shared" si="85"/>
        <v>3.2963665978479204E-2</v>
      </c>
      <c r="T305" s="23"/>
      <c r="U305" s="268">
        <v>154601</v>
      </c>
      <c r="V305" s="125">
        <f t="shared" si="86"/>
        <v>4.5096732880123676E-2</v>
      </c>
      <c r="W305" s="262">
        <v>182171.15978175876</v>
      </c>
      <c r="X305" s="266">
        <v>11481.693278871147</v>
      </c>
      <c r="Y305" s="266">
        <v>13529.235780301429</v>
      </c>
      <c r="Z305" s="141"/>
      <c r="AA305" s="124"/>
      <c r="AB305" s="124"/>
      <c r="AC305" s="124"/>
      <c r="AD305" s="124"/>
    </row>
    <row r="306" spans="1:30">
      <c r="A306" s="82">
        <v>1825</v>
      </c>
      <c r="B306" s="83" t="s">
        <v>403</v>
      </c>
      <c r="C306" s="268">
        <v>17543</v>
      </c>
      <c r="D306" s="124">
        <f t="shared" si="77"/>
        <v>11991.114149008887</v>
      </c>
      <c r="E306" s="125">
        <f t="shared" si="72"/>
        <v>0.80877867326380326</v>
      </c>
      <c r="F306" s="124">
        <f t="shared" si="73"/>
        <v>1701.0513499562232</v>
      </c>
      <c r="G306" s="124">
        <f t="shared" si="78"/>
        <v>2488.6381249859546</v>
      </c>
      <c r="H306" s="124">
        <f t="shared" si="74"/>
        <v>473.36296351170637</v>
      </c>
      <c r="I306" s="123">
        <f t="shared" si="79"/>
        <v>692.53001561762642</v>
      </c>
      <c r="J306" s="124">
        <f t="shared" si="75"/>
        <v>281.8667470706381</v>
      </c>
      <c r="K306" s="123">
        <f t="shared" si="80"/>
        <v>412.37105096434351</v>
      </c>
      <c r="L306" s="123">
        <f t="shared" si="81"/>
        <v>2901.009175950298</v>
      </c>
      <c r="M306" s="123">
        <f t="shared" si="82"/>
        <v>20444.009175950298</v>
      </c>
      <c r="N306" s="70">
        <f t="shared" si="83"/>
        <v>13974.032246035746</v>
      </c>
      <c r="O306" s="23">
        <f t="shared" si="76"/>
        <v>0.94252286481890779</v>
      </c>
      <c r="P306" s="286">
        <v>1959.1453496708257</v>
      </c>
      <c r="Q306" s="320">
        <v>1463</v>
      </c>
      <c r="R306" s="125">
        <f t="shared" si="84"/>
        <v>9.3349058711070368E-2</v>
      </c>
      <c r="S306" s="23">
        <f t="shared" si="85"/>
        <v>3.4843876738349301E-2</v>
      </c>
      <c r="T306" s="23"/>
      <c r="U306" s="268">
        <v>16111</v>
      </c>
      <c r="V306" s="125">
        <f t="shared" si="86"/>
        <v>8.8883371609459375E-2</v>
      </c>
      <c r="W306" s="262">
        <v>19836.666989929716</v>
      </c>
      <c r="X306" s="266">
        <v>10967.324710687542</v>
      </c>
      <c r="Y306" s="266">
        <v>13503.517351892251</v>
      </c>
      <c r="Z306" s="141"/>
      <c r="AA306" s="124"/>
      <c r="AB306" s="124"/>
      <c r="AC306" s="124"/>
      <c r="AD306" s="124"/>
    </row>
    <row r="307" spans="1:30">
      <c r="A307" s="82">
        <v>1826</v>
      </c>
      <c r="B307" s="83" t="s">
        <v>404</v>
      </c>
      <c r="C307" s="268">
        <v>15653</v>
      </c>
      <c r="D307" s="124">
        <f t="shared" si="77"/>
        <v>11093.550673281361</v>
      </c>
      <c r="E307" s="125">
        <f t="shared" si="72"/>
        <v>0.74823966178846368</v>
      </c>
      <c r="F307" s="124">
        <f t="shared" si="73"/>
        <v>2239.5894353927383</v>
      </c>
      <c r="G307" s="124">
        <f t="shared" si="78"/>
        <v>3160.0606933391537</v>
      </c>
      <c r="H307" s="124">
        <f t="shared" si="74"/>
        <v>787.51018001634031</v>
      </c>
      <c r="I307" s="123">
        <f t="shared" si="79"/>
        <v>1111.1768640030562</v>
      </c>
      <c r="J307" s="124">
        <f t="shared" si="75"/>
        <v>596.0139635752721</v>
      </c>
      <c r="K307" s="123">
        <f t="shared" si="80"/>
        <v>840.975702604709</v>
      </c>
      <c r="L307" s="123">
        <f t="shared" si="81"/>
        <v>4001.0363959438628</v>
      </c>
      <c r="M307" s="123">
        <f t="shared" si="82"/>
        <v>19654.036395943862</v>
      </c>
      <c r="N307" s="70">
        <f t="shared" si="83"/>
        <v>13929.15407224937</v>
      </c>
      <c r="O307" s="23">
        <f t="shared" si="76"/>
        <v>0.9394959142451409</v>
      </c>
      <c r="P307" s="286">
        <v>2414.387927809662</v>
      </c>
      <c r="Q307" s="320">
        <v>1411</v>
      </c>
      <c r="R307" s="125">
        <f t="shared" si="84"/>
        <v>1.332562351549378E-2</v>
      </c>
      <c r="S307" s="23">
        <f t="shared" si="85"/>
        <v>3.1595523674930154E-2</v>
      </c>
      <c r="T307" s="23"/>
      <c r="U307" s="268">
        <v>15480</v>
      </c>
      <c r="V307" s="125">
        <f t="shared" si="86"/>
        <v>1.1175710594315245E-2</v>
      </c>
      <c r="W307" s="262">
        <v>19092.583678530031</v>
      </c>
      <c r="X307" s="266">
        <v>10947.666195190948</v>
      </c>
      <c r="Y307" s="266">
        <v>13502.534426117418</v>
      </c>
      <c r="Z307" s="141"/>
      <c r="AA307" s="124"/>
      <c r="AB307" s="124"/>
      <c r="AC307" s="124"/>
      <c r="AD307" s="124"/>
    </row>
    <row r="308" spans="1:30">
      <c r="A308" s="82">
        <v>1827</v>
      </c>
      <c r="B308" s="83" t="s">
        <v>405</v>
      </c>
      <c r="C308" s="268">
        <v>16070</v>
      </c>
      <c r="D308" s="124">
        <f t="shared" si="77"/>
        <v>11454.027084818246</v>
      </c>
      <c r="E308" s="125">
        <f t="shared" si="72"/>
        <v>0.77255313510235057</v>
      </c>
      <c r="F308" s="124">
        <f t="shared" si="73"/>
        <v>2023.3035884706073</v>
      </c>
      <c r="G308" s="124">
        <f t="shared" si="78"/>
        <v>2838.6949346242623</v>
      </c>
      <c r="H308" s="124">
        <f t="shared" si="74"/>
        <v>661.34343597843053</v>
      </c>
      <c r="I308" s="123">
        <f t="shared" si="79"/>
        <v>927.86484067773813</v>
      </c>
      <c r="J308" s="124">
        <f t="shared" si="75"/>
        <v>469.84721953736232</v>
      </c>
      <c r="K308" s="123">
        <f t="shared" si="80"/>
        <v>659.1956490109194</v>
      </c>
      <c r="L308" s="123">
        <f t="shared" si="81"/>
        <v>3497.8905836351814</v>
      </c>
      <c r="M308" s="123">
        <f t="shared" si="82"/>
        <v>19567.890583635181</v>
      </c>
      <c r="N308" s="70">
        <f t="shared" si="83"/>
        <v>13947.177892826216</v>
      </c>
      <c r="O308" s="23">
        <f t="shared" si="76"/>
        <v>0.94071158791083531</v>
      </c>
      <c r="P308" s="286">
        <v>1511.5521706002537</v>
      </c>
      <c r="Q308" s="320">
        <v>1403</v>
      </c>
      <c r="R308" s="125">
        <f t="shared" si="84"/>
        <v>2.6320423843017821E-2</v>
      </c>
      <c r="S308" s="23">
        <f t="shared" si="85"/>
        <v>3.2117759415473866E-2</v>
      </c>
      <c r="T308" s="23"/>
      <c r="U308" s="268">
        <v>15736</v>
      </c>
      <c r="V308" s="125">
        <f t="shared" si="86"/>
        <v>2.1225216065073715E-2</v>
      </c>
      <c r="W308" s="262">
        <v>19053.563074064601</v>
      </c>
      <c r="X308" s="266">
        <v>11160.283687943262</v>
      </c>
      <c r="Y308" s="266">
        <v>13513.165300755036</v>
      </c>
      <c r="Z308" s="141"/>
      <c r="AA308" s="124"/>
      <c r="AB308" s="124"/>
      <c r="AC308" s="124"/>
      <c r="AD308" s="124"/>
    </row>
    <row r="309" spans="1:30">
      <c r="A309" s="82">
        <v>1828</v>
      </c>
      <c r="B309" s="83" t="s">
        <v>406</v>
      </c>
      <c r="C309" s="268">
        <v>18595</v>
      </c>
      <c r="D309" s="124">
        <f t="shared" si="77"/>
        <v>10301.939058171745</v>
      </c>
      <c r="E309" s="125">
        <f t="shared" si="72"/>
        <v>0.69484690913407499</v>
      </c>
      <c r="F309" s="124">
        <f t="shared" si="73"/>
        <v>2714.556404458508</v>
      </c>
      <c r="G309" s="124">
        <f t="shared" si="78"/>
        <v>4899.7743100476073</v>
      </c>
      <c r="H309" s="124">
        <f t="shared" si="74"/>
        <v>1064.5742453047058</v>
      </c>
      <c r="I309" s="123">
        <f t="shared" si="79"/>
        <v>1921.556512774994</v>
      </c>
      <c r="J309" s="124">
        <f t="shared" si="75"/>
        <v>873.07802886363754</v>
      </c>
      <c r="K309" s="123">
        <f t="shared" si="80"/>
        <v>1575.9058420988656</v>
      </c>
      <c r="L309" s="123">
        <f t="shared" si="81"/>
        <v>6475.6801521464731</v>
      </c>
      <c r="M309" s="123">
        <f t="shared" si="82"/>
        <v>25070.680152146473</v>
      </c>
      <c r="N309" s="70">
        <f t="shared" si="83"/>
        <v>13889.573491493891</v>
      </c>
      <c r="O309" s="23">
        <f t="shared" si="76"/>
        <v>0.93682627661242157</v>
      </c>
      <c r="P309" s="286">
        <v>2510.4864703730991</v>
      </c>
      <c r="Q309" s="320">
        <v>1805</v>
      </c>
      <c r="R309" s="125">
        <f t="shared" si="84"/>
        <v>8.277045713820208E-2</v>
      </c>
      <c r="S309" s="23">
        <f t="shared" si="85"/>
        <v>3.4152739802401473E-2</v>
      </c>
      <c r="T309" s="23"/>
      <c r="U309" s="268">
        <v>17478</v>
      </c>
      <c r="V309" s="125">
        <f t="shared" si="86"/>
        <v>6.3908914063393982E-2</v>
      </c>
      <c r="W309" s="262">
        <v>24672.512600749411</v>
      </c>
      <c r="X309" s="266">
        <v>9514.4256940664127</v>
      </c>
      <c r="Y309" s="266">
        <v>13430.872401061193</v>
      </c>
      <c r="Z309" s="141"/>
      <c r="AA309" s="124"/>
      <c r="AB309" s="124"/>
      <c r="AC309" s="124"/>
      <c r="AD309" s="124"/>
    </row>
    <row r="310" spans="1:30">
      <c r="A310" s="82">
        <v>1832</v>
      </c>
      <c r="B310" s="83" t="s">
        <v>407</v>
      </c>
      <c r="C310" s="268">
        <v>79796</v>
      </c>
      <c r="D310" s="124">
        <f t="shared" si="77"/>
        <v>17720.630690650676</v>
      </c>
      <c r="E310" s="125">
        <f t="shared" si="72"/>
        <v>1.195224063525981</v>
      </c>
      <c r="F310" s="124">
        <f t="shared" si="73"/>
        <v>-1736.6585750288505</v>
      </c>
      <c r="G310" s="124">
        <f t="shared" si="78"/>
        <v>-7820.1735633549142</v>
      </c>
      <c r="H310" s="124">
        <f t="shared" si="74"/>
        <v>0</v>
      </c>
      <c r="I310" s="123">
        <f t="shared" si="79"/>
        <v>0</v>
      </c>
      <c r="J310" s="124">
        <f t="shared" si="75"/>
        <v>-191.49621644106824</v>
      </c>
      <c r="K310" s="123">
        <f t="shared" si="80"/>
        <v>-862.30746263413027</v>
      </c>
      <c r="L310" s="123">
        <f t="shared" si="81"/>
        <v>-8682.4810259890437</v>
      </c>
      <c r="M310" s="123">
        <f t="shared" si="82"/>
        <v>71113.518974010949</v>
      </c>
      <c r="N310" s="70">
        <f t="shared" si="83"/>
        <v>15792.475899180756</v>
      </c>
      <c r="O310" s="23">
        <f t="shared" si="76"/>
        <v>1.06517355656611</v>
      </c>
      <c r="P310" s="286">
        <v>4435.7096367927643</v>
      </c>
      <c r="Q310" s="320">
        <v>4503</v>
      </c>
      <c r="R310" s="125">
        <f t="shared" si="84"/>
        <v>9.9142180847905173E-2</v>
      </c>
      <c r="S310" s="23">
        <f t="shared" si="85"/>
        <v>6.1412005615117789E-2</v>
      </c>
      <c r="T310" s="23"/>
      <c r="U310" s="268">
        <v>72937</v>
      </c>
      <c r="V310" s="125">
        <f t="shared" si="86"/>
        <v>9.4040061971290292E-2</v>
      </c>
      <c r="W310" s="262">
        <v>67311.430989975735</v>
      </c>
      <c r="X310" s="266">
        <v>16122.236958443855</v>
      </c>
      <c r="Y310" s="266">
        <v>14878.742482311171</v>
      </c>
      <c r="Z310" s="141"/>
      <c r="AA310" s="124"/>
      <c r="AB310" s="124"/>
      <c r="AC310" s="124"/>
      <c r="AD310" s="124"/>
    </row>
    <row r="311" spans="1:30">
      <c r="A311" s="82">
        <v>1833</v>
      </c>
      <c r="B311" s="83" t="s">
        <v>408</v>
      </c>
      <c r="C311" s="268">
        <v>352354</v>
      </c>
      <c r="D311" s="124">
        <f t="shared" si="77"/>
        <v>13433.244376667937</v>
      </c>
      <c r="E311" s="125">
        <f t="shared" si="72"/>
        <v>0.90604771413071206</v>
      </c>
      <c r="F311" s="124">
        <f t="shared" si="73"/>
        <v>835.77321336079297</v>
      </c>
      <c r="G311" s="124">
        <f t="shared" si="78"/>
        <v>21922.331386453599</v>
      </c>
      <c r="H311" s="124">
        <f t="shared" si="74"/>
        <v>0</v>
      </c>
      <c r="I311" s="123">
        <f t="shared" si="79"/>
        <v>0</v>
      </c>
      <c r="J311" s="124">
        <f t="shared" si="75"/>
        <v>-191.49621644106824</v>
      </c>
      <c r="K311" s="123">
        <f t="shared" si="80"/>
        <v>-5022.9457572492202</v>
      </c>
      <c r="L311" s="123">
        <f t="shared" si="81"/>
        <v>16899.385629204378</v>
      </c>
      <c r="M311" s="123">
        <f t="shared" si="82"/>
        <v>369253.38562920439</v>
      </c>
      <c r="N311" s="70">
        <f t="shared" si="83"/>
        <v>14077.521373587662</v>
      </c>
      <c r="O311" s="23">
        <f t="shared" si="76"/>
        <v>0.94950301680800264</v>
      </c>
      <c r="P311" s="286">
        <v>14137.07230137111</v>
      </c>
      <c r="Q311" s="320">
        <v>26230</v>
      </c>
      <c r="R311" s="125">
        <f t="shared" si="84"/>
        <v>5.8469240959054966E-2</v>
      </c>
      <c r="S311" s="23">
        <f t="shared" si="85"/>
        <v>3.5895559168132224E-2</v>
      </c>
      <c r="T311" s="23"/>
      <c r="U311" s="268">
        <v>331253</v>
      </c>
      <c r="V311" s="125">
        <f t="shared" si="86"/>
        <v>6.3700555164783415E-2</v>
      </c>
      <c r="W311" s="262">
        <v>354705.04928805685</v>
      </c>
      <c r="X311" s="266">
        <v>12691.199570897666</v>
      </c>
      <c r="Y311" s="266">
        <v>13589.711094902757</v>
      </c>
      <c r="Z311" s="141"/>
      <c r="AA311" s="124"/>
      <c r="AB311" s="124"/>
      <c r="AC311" s="124"/>
      <c r="AD311" s="124"/>
    </row>
    <row r="312" spans="1:30">
      <c r="A312" s="82">
        <v>1834</v>
      </c>
      <c r="B312" s="83" t="s">
        <v>409</v>
      </c>
      <c r="C312" s="268">
        <v>31027</v>
      </c>
      <c r="D312" s="124">
        <f t="shared" si="77"/>
        <v>16159.895833333334</v>
      </c>
      <c r="E312" s="125">
        <f t="shared" si="72"/>
        <v>1.0899553577550478</v>
      </c>
      <c r="F312" s="124">
        <f t="shared" si="73"/>
        <v>-800.21766063844518</v>
      </c>
      <c r="G312" s="124">
        <f t="shared" si="78"/>
        <v>-1536.4179084258146</v>
      </c>
      <c r="H312" s="124">
        <f t="shared" si="74"/>
        <v>0</v>
      </c>
      <c r="I312" s="123">
        <f t="shared" si="79"/>
        <v>0</v>
      </c>
      <c r="J312" s="124">
        <f t="shared" si="75"/>
        <v>-191.49621644106824</v>
      </c>
      <c r="K312" s="123">
        <f t="shared" si="80"/>
        <v>-367.67273556685103</v>
      </c>
      <c r="L312" s="123">
        <f t="shared" si="81"/>
        <v>-1904.0906439926657</v>
      </c>
      <c r="M312" s="123">
        <f t="shared" si="82"/>
        <v>29122.909356007334</v>
      </c>
      <c r="N312" s="70">
        <f t="shared" si="83"/>
        <v>15168.18195625382</v>
      </c>
      <c r="O312" s="23">
        <f t="shared" si="76"/>
        <v>1.0230660742577369</v>
      </c>
      <c r="P312" s="286">
        <v>-2174.1703080963593</v>
      </c>
      <c r="Q312" s="320">
        <v>1920</v>
      </c>
      <c r="R312" s="125">
        <f t="shared" si="84"/>
        <v>8.7407563172467007E-2</v>
      </c>
      <c r="S312" s="23">
        <f t="shared" si="85"/>
        <v>5.5234935060460184E-2</v>
      </c>
      <c r="T312" s="23"/>
      <c r="U312" s="268">
        <v>28533</v>
      </c>
      <c r="V312" s="125">
        <f t="shared" si="86"/>
        <v>8.7407563172466965E-2</v>
      </c>
      <c r="W312" s="262">
        <v>27598.507581952566</v>
      </c>
      <c r="X312" s="266">
        <v>14860.9375</v>
      </c>
      <c r="Y312" s="266">
        <v>14374.222698933629</v>
      </c>
      <c r="Z312" s="141"/>
      <c r="AA312" s="124"/>
      <c r="AB312" s="124"/>
      <c r="AC312" s="124"/>
      <c r="AD312" s="124"/>
    </row>
    <row r="313" spans="1:30">
      <c r="A313" s="82">
        <v>1835</v>
      </c>
      <c r="B313" s="83" t="s">
        <v>410</v>
      </c>
      <c r="C313" s="268">
        <v>6106</v>
      </c>
      <c r="D313" s="124">
        <f t="shared" si="77"/>
        <v>13449.339207048459</v>
      </c>
      <c r="E313" s="125">
        <f t="shared" si="72"/>
        <v>0.90713328094292023</v>
      </c>
      <c r="F313" s="124">
        <f t="shared" si="73"/>
        <v>826.11631513247994</v>
      </c>
      <c r="G313" s="124">
        <f t="shared" si="78"/>
        <v>375.05680707014591</v>
      </c>
      <c r="H313" s="124">
        <f t="shared" si="74"/>
        <v>0</v>
      </c>
      <c r="I313" s="123">
        <f t="shared" si="79"/>
        <v>0</v>
      </c>
      <c r="J313" s="124">
        <f t="shared" si="75"/>
        <v>-191.49621644106824</v>
      </c>
      <c r="K313" s="123">
        <f t="shared" si="80"/>
        <v>-86.93928226424498</v>
      </c>
      <c r="L313" s="123">
        <f t="shared" si="81"/>
        <v>288.11752480590093</v>
      </c>
      <c r="M313" s="123">
        <f t="shared" si="82"/>
        <v>6394.1175248059008</v>
      </c>
      <c r="N313" s="70">
        <f t="shared" si="83"/>
        <v>14083.959305739869</v>
      </c>
      <c r="O313" s="23">
        <f t="shared" si="76"/>
        <v>0.94993724353288578</v>
      </c>
      <c r="P313" s="286">
        <v>-109.25310207781791</v>
      </c>
      <c r="Q313" s="320">
        <v>454</v>
      </c>
      <c r="R313" s="125">
        <f t="shared" si="84"/>
        <v>9.5261424041599499E-2</v>
      </c>
      <c r="S313" s="23">
        <f t="shared" si="85"/>
        <v>3.7941246750394918E-2</v>
      </c>
      <c r="T313" s="23"/>
      <c r="U313" s="268">
        <v>5710</v>
      </c>
      <c r="V313" s="125">
        <f t="shared" si="86"/>
        <v>6.9352014010507876E-2</v>
      </c>
      <c r="W313" s="262">
        <v>6309.6452691064105</v>
      </c>
      <c r="X313" s="266">
        <v>12279.569892473119</v>
      </c>
      <c r="Y313" s="266">
        <v>13569.129610981528</v>
      </c>
      <c r="Z313" s="141"/>
      <c r="AA313" s="124"/>
      <c r="AB313" s="124"/>
      <c r="AC313" s="124"/>
      <c r="AD313" s="124"/>
    </row>
    <row r="314" spans="1:30">
      <c r="A314" s="82">
        <v>1836</v>
      </c>
      <c r="B314" s="83" t="s">
        <v>411</v>
      </c>
      <c r="C314" s="268">
        <v>14010</v>
      </c>
      <c r="D314" s="124">
        <f t="shared" si="77"/>
        <v>11216.97357886309</v>
      </c>
      <c r="E314" s="125">
        <f t="shared" si="72"/>
        <v>0.75656431057308104</v>
      </c>
      <c r="F314" s="124">
        <f t="shared" si="73"/>
        <v>2165.5356920437011</v>
      </c>
      <c r="G314" s="124">
        <f t="shared" si="78"/>
        <v>2704.7540793625831</v>
      </c>
      <c r="H314" s="124">
        <f t="shared" si="74"/>
        <v>744.31216306273529</v>
      </c>
      <c r="I314" s="123">
        <f t="shared" si="79"/>
        <v>929.64589166535632</v>
      </c>
      <c r="J314" s="124">
        <f t="shared" si="75"/>
        <v>552.81594662166708</v>
      </c>
      <c r="K314" s="123">
        <f t="shared" si="80"/>
        <v>690.4671173304622</v>
      </c>
      <c r="L314" s="123">
        <f t="shared" si="81"/>
        <v>3395.2211966930454</v>
      </c>
      <c r="M314" s="123">
        <f t="shared" si="82"/>
        <v>17405.221196693044</v>
      </c>
      <c r="N314" s="70">
        <f t="shared" si="83"/>
        <v>13935.325217528458</v>
      </c>
      <c r="O314" s="23">
        <f t="shared" si="76"/>
        <v>0.93991214668437184</v>
      </c>
      <c r="P314" s="286">
        <v>1727.626344319114</v>
      </c>
      <c r="Q314" s="320">
        <v>1249</v>
      </c>
      <c r="R314" s="125">
        <f t="shared" si="84"/>
        <v>6.7280378823936227E-2</v>
      </c>
      <c r="S314" s="23">
        <f t="shared" si="85"/>
        <v>3.3728418032835369E-2</v>
      </c>
      <c r="T314" s="23"/>
      <c r="U314" s="268">
        <v>13316</v>
      </c>
      <c r="V314" s="125">
        <f t="shared" si="86"/>
        <v>5.2117753079002703E-2</v>
      </c>
      <c r="W314" s="262">
        <v>17079.976464425425</v>
      </c>
      <c r="X314" s="266">
        <v>10509.865824782952</v>
      </c>
      <c r="Y314" s="266">
        <v>13480.644407597021</v>
      </c>
      <c r="Z314" s="141"/>
      <c r="AA314" s="124"/>
      <c r="AB314" s="124"/>
      <c r="AC314" s="124"/>
      <c r="AD314" s="124"/>
    </row>
    <row r="315" spans="1:30">
      <c r="A315" s="82">
        <v>1837</v>
      </c>
      <c r="B315" s="83" t="s">
        <v>412</v>
      </c>
      <c r="C315" s="268">
        <v>101998</v>
      </c>
      <c r="D315" s="124">
        <f t="shared" si="77"/>
        <v>16072.80176489127</v>
      </c>
      <c r="E315" s="125">
        <f t="shared" si="72"/>
        <v>1.084081022455726</v>
      </c>
      <c r="F315" s="124">
        <f t="shared" si="73"/>
        <v>-747.96121957320679</v>
      </c>
      <c r="G315" s="124">
        <f t="shared" si="78"/>
        <v>-4746.5618994115703</v>
      </c>
      <c r="H315" s="124">
        <f t="shared" si="74"/>
        <v>0</v>
      </c>
      <c r="I315" s="123">
        <f t="shared" si="79"/>
        <v>0</v>
      </c>
      <c r="J315" s="124">
        <f t="shared" si="75"/>
        <v>-191.49621644106824</v>
      </c>
      <c r="K315" s="123">
        <f t="shared" si="80"/>
        <v>-1215.2349895350189</v>
      </c>
      <c r="L315" s="123">
        <f t="shared" si="81"/>
        <v>-5961.7968889465892</v>
      </c>
      <c r="M315" s="123">
        <f t="shared" si="82"/>
        <v>96036.203111053415</v>
      </c>
      <c r="N315" s="70">
        <f t="shared" si="83"/>
        <v>15133.344328876998</v>
      </c>
      <c r="O315" s="23">
        <f t="shared" si="76"/>
        <v>1.0207163401380084</v>
      </c>
      <c r="P315" s="286">
        <v>3635.8448045940213</v>
      </c>
      <c r="Q315" s="320">
        <v>6346</v>
      </c>
      <c r="R315" s="125">
        <f t="shared" si="84"/>
        <v>2.8627343183245356E-2</v>
      </c>
      <c r="S315" s="23">
        <f t="shared" si="85"/>
        <v>3.0878820463864462E-2</v>
      </c>
      <c r="T315" s="23"/>
      <c r="U315" s="268">
        <v>100550</v>
      </c>
      <c r="V315" s="125">
        <f t="shared" si="86"/>
        <v>1.4400795624067628E-2</v>
      </c>
      <c r="W315" s="262">
        <v>94466.0699426379</v>
      </c>
      <c r="X315" s="266">
        <v>15625.485625485626</v>
      </c>
      <c r="Y315" s="266">
        <v>14680.041949127879</v>
      </c>
      <c r="Z315" s="141"/>
      <c r="AA315" s="124"/>
      <c r="AB315" s="124"/>
      <c r="AC315" s="124"/>
      <c r="AD315" s="124"/>
    </row>
    <row r="316" spans="1:30">
      <c r="A316" s="82">
        <v>1838</v>
      </c>
      <c r="B316" s="83" t="s">
        <v>413</v>
      </c>
      <c r="C316" s="268">
        <v>26174</v>
      </c>
      <c r="D316" s="124">
        <f t="shared" si="77"/>
        <v>13100.1001001001</v>
      </c>
      <c r="E316" s="125">
        <f t="shared" si="72"/>
        <v>0.88357774322894767</v>
      </c>
      <c r="F316" s="124">
        <f t="shared" si="73"/>
        <v>1035.6597793014948</v>
      </c>
      <c r="G316" s="124">
        <f t="shared" si="78"/>
        <v>2069.2482390443865</v>
      </c>
      <c r="H316" s="124">
        <f t="shared" si="74"/>
        <v>85.217880629781575</v>
      </c>
      <c r="I316" s="123">
        <f t="shared" si="79"/>
        <v>170.26532549830358</v>
      </c>
      <c r="J316" s="124">
        <f t="shared" si="75"/>
        <v>-106.27833581128667</v>
      </c>
      <c r="K316" s="123">
        <f t="shared" si="80"/>
        <v>-212.34411495095074</v>
      </c>
      <c r="L316" s="123">
        <f t="shared" si="81"/>
        <v>1856.9041240934357</v>
      </c>
      <c r="M316" s="123">
        <f t="shared" si="82"/>
        <v>28030.904124093435</v>
      </c>
      <c r="N316" s="70">
        <f t="shared" si="83"/>
        <v>14029.481543590307</v>
      </c>
      <c r="O316" s="23">
        <f t="shared" si="76"/>
        <v>0.94626281831716508</v>
      </c>
      <c r="P316" s="286">
        <v>1492.9362236355305</v>
      </c>
      <c r="Q316" s="320">
        <v>1998</v>
      </c>
      <c r="R316" s="125">
        <f t="shared" si="84"/>
        <v>5.1374067274777099E-2</v>
      </c>
      <c r="S316" s="23">
        <f t="shared" si="85"/>
        <v>3.3239536395819787E-2</v>
      </c>
      <c r="T316" s="23"/>
      <c r="U316" s="268">
        <v>25219</v>
      </c>
      <c r="V316" s="125">
        <f t="shared" si="86"/>
        <v>3.7868273920456795E-2</v>
      </c>
      <c r="W316" s="262">
        <v>27482.175859508334</v>
      </c>
      <c r="X316" s="266">
        <v>12459.98023715415</v>
      </c>
      <c r="Y316" s="266">
        <v>13578.15012821558</v>
      </c>
      <c r="Z316" s="141"/>
      <c r="AA316" s="124"/>
      <c r="AB316" s="124"/>
      <c r="AC316" s="124"/>
      <c r="AD316" s="124"/>
    </row>
    <row r="317" spans="1:30">
      <c r="A317" s="82">
        <v>1839</v>
      </c>
      <c r="B317" s="83" t="s">
        <v>414</v>
      </c>
      <c r="C317" s="268">
        <v>16408</v>
      </c>
      <c r="D317" s="124">
        <f t="shared" si="77"/>
        <v>15945.578231292517</v>
      </c>
      <c r="E317" s="125">
        <f t="shared" si="72"/>
        <v>1.0755000282767626</v>
      </c>
      <c r="F317" s="124">
        <f t="shared" si="73"/>
        <v>-671.62709941395474</v>
      </c>
      <c r="G317" s="124">
        <f t="shared" si="78"/>
        <v>-691.10428529695946</v>
      </c>
      <c r="H317" s="124">
        <f t="shared" si="74"/>
        <v>0</v>
      </c>
      <c r="I317" s="123">
        <f t="shared" si="79"/>
        <v>0</v>
      </c>
      <c r="J317" s="124">
        <f t="shared" si="75"/>
        <v>-191.49621644106824</v>
      </c>
      <c r="K317" s="123">
        <f t="shared" si="80"/>
        <v>-197.04960671785923</v>
      </c>
      <c r="L317" s="123">
        <f t="shared" si="81"/>
        <v>-888.15389201481867</v>
      </c>
      <c r="M317" s="123">
        <f t="shared" si="82"/>
        <v>15519.84610798518</v>
      </c>
      <c r="N317" s="70">
        <f t="shared" si="83"/>
        <v>15082.454915437493</v>
      </c>
      <c r="O317" s="23">
        <f t="shared" si="76"/>
        <v>1.0172839424664228</v>
      </c>
      <c r="P317" s="286">
        <v>1119.9359130046089</v>
      </c>
      <c r="Q317" s="320">
        <v>1029</v>
      </c>
      <c r="R317" s="125">
        <f t="shared" si="84"/>
        <v>7.2429590871685184E-2</v>
      </c>
      <c r="S317" s="23">
        <f t="shared" si="85"/>
        <v>4.9045900372400676E-2</v>
      </c>
      <c r="T317" s="23"/>
      <c r="U317" s="268">
        <v>15508</v>
      </c>
      <c r="V317" s="125">
        <f t="shared" si="86"/>
        <v>5.8034562806293523E-2</v>
      </c>
      <c r="W317" s="262">
        <v>14995.531149987773</v>
      </c>
      <c r="X317" s="266">
        <v>14868.648130393098</v>
      </c>
      <c r="Y317" s="266">
        <v>14377.306951090866</v>
      </c>
      <c r="Z317" s="141"/>
      <c r="AA317" s="124"/>
      <c r="AB317" s="124"/>
      <c r="AC317" s="124"/>
      <c r="AD317" s="124"/>
    </row>
    <row r="318" spans="1:30">
      <c r="A318" s="82">
        <v>1840</v>
      </c>
      <c r="B318" s="83" t="s">
        <v>415</v>
      </c>
      <c r="C318" s="268">
        <v>54636</v>
      </c>
      <c r="D318" s="124">
        <f t="shared" si="77"/>
        <v>11646.983585589427</v>
      </c>
      <c r="E318" s="125">
        <f t="shared" si="72"/>
        <v>0.78556769744843924</v>
      </c>
      <c r="F318" s="124">
        <f t="shared" si="73"/>
        <v>1907.5296880078988</v>
      </c>
      <c r="G318" s="124">
        <f t="shared" si="78"/>
        <v>8948.2217664450545</v>
      </c>
      <c r="H318" s="124">
        <f t="shared" si="74"/>
        <v>593.80866070851721</v>
      </c>
      <c r="I318" s="123">
        <f t="shared" si="79"/>
        <v>2785.5564273836544</v>
      </c>
      <c r="J318" s="124">
        <f t="shared" si="75"/>
        <v>402.312444267449</v>
      </c>
      <c r="K318" s="123">
        <f t="shared" si="80"/>
        <v>1887.2476760586032</v>
      </c>
      <c r="L318" s="123">
        <f t="shared" si="81"/>
        <v>10835.469442503658</v>
      </c>
      <c r="M318" s="123">
        <f t="shared" si="82"/>
        <v>65471.469442503658</v>
      </c>
      <c r="N318" s="70">
        <f t="shared" si="83"/>
        <v>13956.825717864775</v>
      </c>
      <c r="O318" s="23">
        <f t="shared" si="76"/>
        <v>0.94136231602813969</v>
      </c>
      <c r="P318" s="286">
        <v>4227.8483836677015</v>
      </c>
      <c r="Q318" s="320">
        <v>4691</v>
      </c>
      <c r="R318" s="125">
        <f t="shared" si="84"/>
        <v>2.3303190003951691E-2</v>
      </c>
      <c r="S318" s="23">
        <f t="shared" si="85"/>
        <v>3.1986050200546359E-2</v>
      </c>
      <c r="T318" s="23"/>
      <c r="U318" s="268">
        <v>53517</v>
      </c>
      <c r="V318" s="125">
        <f t="shared" si="86"/>
        <v>2.0909243791692358E-2</v>
      </c>
      <c r="W318" s="262">
        <v>63590.970549114718</v>
      </c>
      <c r="X318" s="266">
        <v>11381.752445767759</v>
      </c>
      <c r="Y318" s="266">
        <v>13524.238738646261</v>
      </c>
      <c r="Z318" s="141"/>
      <c r="AA318" s="124"/>
      <c r="AB318" s="124"/>
      <c r="AC318" s="124"/>
      <c r="AD318" s="124"/>
    </row>
    <row r="319" spans="1:30">
      <c r="A319" s="82">
        <v>1841</v>
      </c>
      <c r="B319" s="83" t="s">
        <v>416</v>
      </c>
      <c r="C319" s="268">
        <v>128822</v>
      </c>
      <c r="D319" s="124">
        <f t="shared" si="77"/>
        <v>13178.721227621483</v>
      </c>
      <c r="E319" s="125">
        <f t="shared" si="72"/>
        <v>0.88888059419150856</v>
      </c>
      <c r="F319" s="124">
        <f t="shared" si="73"/>
        <v>988.4871027886652</v>
      </c>
      <c r="G319" s="124">
        <f t="shared" si="78"/>
        <v>9662.4614297592034</v>
      </c>
      <c r="H319" s="124">
        <f t="shared" si="74"/>
        <v>57.700485997297612</v>
      </c>
      <c r="I319" s="123">
        <f t="shared" si="79"/>
        <v>564.02225062358411</v>
      </c>
      <c r="J319" s="124">
        <f t="shared" si="75"/>
        <v>-133.79573044377062</v>
      </c>
      <c r="K319" s="123">
        <f t="shared" si="80"/>
        <v>-1307.8532650878578</v>
      </c>
      <c r="L319" s="123">
        <f t="shared" si="81"/>
        <v>8354.6081646713465</v>
      </c>
      <c r="M319" s="123">
        <f t="shared" si="82"/>
        <v>137176.60816467134</v>
      </c>
      <c r="N319" s="70">
        <f t="shared" si="83"/>
        <v>14033.412599966377</v>
      </c>
      <c r="O319" s="23">
        <f t="shared" si="76"/>
        <v>0.94652796086529323</v>
      </c>
      <c r="P319" s="286">
        <v>6648.6400831017645</v>
      </c>
      <c r="Q319" s="320">
        <v>9775</v>
      </c>
      <c r="R319" s="125">
        <f t="shared" si="84"/>
        <v>5.0045279255799595E-2</v>
      </c>
      <c r="S319" s="23">
        <f t="shared" si="85"/>
        <v>3.3184196174537592E-2</v>
      </c>
      <c r="T319" s="23"/>
      <c r="U319" s="268">
        <v>122105</v>
      </c>
      <c r="V319" s="125">
        <f t="shared" si="86"/>
        <v>5.5010032349207649E-2</v>
      </c>
      <c r="W319" s="262">
        <v>132145.91521104574</v>
      </c>
      <c r="X319" s="266">
        <v>12550.62185219447</v>
      </c>
      <c r="Y319" s="266">
        <v>13582.682208967595</v>
      </c>
      <c r="Z319" s="141"/>
      <c r="AA319" s="124"/>
      <c r="AB319" s="124"/>
      <c r="AC319" s="124"/>
      <c r="AD319" s="124"/>
    </row>
    <row r="320" spans="1:30">
      <c r="A320" s="82">
        <v>1845</v>
      </c>
      <c r="B320" s="83" t="s">
        <v>417</v>
      </c>
      <c r="C320" s="268">
        <v>40193</v>
      </c>
      <c r="D320" s="124">
        <f t="shared" si="77"/>
        <v>20309.752400202124</v>
      </c>
      <c r="E320" s="125">
        <f t="shared" si="72"/>
        <v>1.3698555777579267</v>
      </c>
      <c r="F320" s="124">
        <f t="shared" si="73"/>
        <v>-3290.1316007597188</v>
      </c>
      <c r="G320" s="124">
        <f t="shared" si="78"/>
        <v>-6511.1704379034836</v>
      </c>
      <c r="H320" s="124">
        <f t="shared" si="74"/>
        <v>0</v>
      </c>
      <c r="I320" s="123">
        <f t="shared" si="79"/>
        <v>0</v>
      </c>
      <c r="J320" s="124">
        <f t="shared" si="75"/>
        <v>-191.49621644106824</v>
      </c>
      <c r="K320" s="123">
        <f t="shared" si="80"/>
        <v>-378.97101233687403</v>
      </c>
      <c r="L320" s="123">
        <f t="shared" si="81"/>
        <v>-6890.1414502403577</v>
      </c>
      <c r="M320" s="123">
        <f t="shared" si="82"/>
        <v>33302.858549759643</v>
      </c>
      <c r="N320" s="70">
        <f t="shared" si="83"/>
        <v>16828.124583001336</v>
      </c>
      <c r="O320" s="23">
        <f t="shared" si="76"/>
        <v>1.1350261622588884</v>
      </c>
      <c r="P320" s="286">
        <v>1772.6839376444286</v>
      </c>
      <c r="Q320" s="320">
        <v>1979</v>
      </c>
      <c r="R320" s="125">
        <f t="shared" si="84"/>
        <v>-9.9956383291237814E-3</v>
      </c>
      <c r="S320" s="23">
        <f t="shared" si="85"/>
        <v>1.1562581532816302E-2</v>
      </c>
      <c r="T320" s="23"/>
      <c r="U320" s="268">
        <v>40168</v>
      </c>
      <c r="V320" s="125">
        <f t="shared" si="86"/>
        <v>6.2238597888866765E-4</v>
      </c>
      <c r="W320" s="262">
        <v>32572.841794512045</v>
      </c>
      <c r="X320" s="266">
        <v>20514.811031664965</v>
      </c>
      <c r="Y320" s="266">
        <v>16635.772111599614</v>
      </c>
      <c r="Z320" s="141"/>
      <c r="AA320" s="124"/>
      <c r="AB320" s="124"/>
      <c r="AC320" s="124"/>
      <c r="AD320" s="124"/>
    </row>
    <row r="321" spans="1:30">
      <c r="A321" s="82">
        <v>1848</v>
      </c>
      <c r="B321" s="83" t="s">
        <v>418</v>
      </c>
      <c r="C321" s="268">
        <v>28716</v>
      </c>
      <c r="D321" s="124">
        <f t="shared" si="77"/>
        <v>11332.280978689818</v>
      </c>
      <c r="E321" s="125">
        <f t="shared" si="72"/>
        <v>0.7643415833677919</v>
      </c>
      <c r="F321" s="124">
        <f t="shared" si="73"/>
        <v>2096.3512521476646</v>
      </c>
      <c r="G321" s="124">
        <f t="shared" si="78"/>
        <v>5312.1540729421822</v>
      </c>
      <c r="H321" s="124">
        <f t="shared" si="74"/>
        <v>703.95457312338044</v>
      </c>
      <c r="I321" s="123">
        <f t="shared" si="79"/>
        <v>1783.820888294646</v>
      </c>
      <c r="J321" s="124">
        <f t="shared" si="75"/>
        <v>512.45835668231223</v>
      </c>
      <c r="K321" s="123">
        <f t="shared" si="80"/>
        <v>1298.5694758329792</v>
      </c>
      <c r="L321" s="123">
        <f t="shared" si="81"/>
        <v>6610.7235487751614</v>
      </c>
      <c r="M321" s="123">
        <f t="shared" si="82"/>
        <v>35326.72354877516</v>
      </c>
      <c r="N321" s="70">
        <f t="shared" si="83"/>
        <v>13941.090587519795</v>
      </c>
      <c r="O321" s="23">
        <f t="shared" si="76"/>
        <v>0.9403010103241074</v>
      </c>
      <c r="P321" s="286">
        <v>2834.9885960805727</v>
      </c>
      <c r="Q321" s="320">
        <v>2534</v>
      </c>
      <c r="R321" s="125">
        <f t="shared" si="84"/>
        <v>2.6464489004744723E-2</v>
      </c>
      <c r="S321" s="23">
        <f t="shared" si="85"/>
        <v>3.2126225970991178E-2</v>
      </c>
      <c r="T321" s="23"/>
      <c r="U321" s="268">
        <v>28075</v>
      </c>
      <c r="V321" s="125">
        <f t="shared" si="86"/>
        <v>2.2831700801424756E-2</v>
      </c>
      <c r="W321" s="262">
        <v>34348.699288898075</v>
      </c>
      <c r="X321" s="266">
        <v>11040.11010617381</v>
      </c>
      <c r="Y321" s="266">
        <v>13507.156621666565</v>
      </c>
      <c r="Z321" s="141"/>
      <c r="AA321" s="124"/>
      <c r="AB321" s="124"/>
      <c r="AC321" s="124"/>
      <c r="AD321" s="124"/>
    </row>
    <row r="322" spans="1:30">
      <c r="A322" s="82">
        <v>1849</v>
      </c>
      <c r="B322" s="83" t="s">
        <v>419</v>
      </c>
      <c r="C322" s="268">
        <v>25542</v>
      </c>
      <c r="D322" s="124">
        <f t="shared" si="77"/>
        <v>14182.121043864519</v>
      </c>
      <c r="E322" s="125">
        <f t="shared" si="72"/>
        <v>0.95655807286860561</v>
      </c>
      <c r="F322" s="124">
        <f t="shared" si="73"/>
        <v>386.44721304284354</v>
      </c>
      <c r="G322" s="124">
        <f t="shared" si="78"/>
        <v>695.99143069016122</v>
      </c>
      <c r="H322" s="124">
        <f t="shared" si="74"/>
        <v>0</v>
      </c>
      <c r="I322" s="123">
        <f t="shared" si="79"/>
        <v>0</v>
      </c>
      <c r="J322" s="124">
        <f t="shared" si="75"/>
        <v>-191.49621644106824</v>
      </c>
      <c r="K322" s="123">
        <f t="shared" si="80"/>
        <v>-344.88468581036392</v>
      </c>
      <c r="L322" s="123">
        <f t="shared" si="81"/>
        <v>351.1067448797973</v>
      </c>
      <c r="M322" s="123">
        <f t="shared" si="82"/>
        <v>25893.106744879798</v>
      </c>
      <c r="N322" s="70">
        <f t="shared" si="83"/>
        <v>14377.072040466295</v>
      </c>
      <c r="O322" s="23">
        <f t="shared" si="76"/>
        <v>0.96970716030316007</v>
      </c>
      <c r="P322" s="286">
        <v>1391.1745182908642</v>
      </c>
      <c r="Q322" s="320">
        <v>1801</v>
      </c>
      <c r="R322" s="125">
        <f t="shared" si="84"/>
        <v>6.8588755698725273E-2</v>
      </c>
      <c r="S322" s="23">
        <f t="shared" si="85"/>
        <v>4.6474613830937476E-2</v>
      </c>
      <c r="T322" s="23"/>
      <c r="U322" s="268">
        <v>24022</v>
      </c>
      <c r="V322" s="125">
        <f t="shared" si="86"/>
        <v>6.3275330946632249E-2</v>
      </c>
      <c r="W322" s="262">
        <v>24866.824335069865</v>
      </c>
      <c r="X322" s="266">
        <v>13271.82320441989</v>
      </c>
      <c r="Y322" s="266">
        <v>13738.576980701582</v>
      </c>
      <c r="Z322" s="141"/>
      <c r="AA322" s="124"/>
      <c r="AB322" s="124"/>
      <c r="AC322" s="124"/>
      <c r="AD322" s="124"/>
    </row>
    <row r="323" spans="1:30">
      <c r="A323" s="82">
        <v>1850</v>
      </c>
      <c r="B323" s="83" t="s">
        <v>420</v>
      </c>
      <c r="C323" s="268">
        <v>25127</v>
      </c>
      <c r="D323" s="124">
        <f t="shared" si="77"/>
        <v>12865.847414234511</v>
      </c>
      <c r="E323" s="125">
        <f t="shared" si="72"/>
        <v>0.86777782888166299</v>
      </c>
      <c r="F323" s="124">
        <f t="shared" si="73"/>
        <v>1176.2113908208485</v>
      </c>
      <c r="G323" s="124">
        <f t="shared" si="78"/>
        <v>2297.1408462731174</v>
      </c>
      <c r="H323" s="124">
        <f t="shared" si="74"/>
        <v>167.20632068273778</v>
      </c>
      <c r="I323" s="123">
        <f t="shared" si="79"/>
        <v>326.55394429338691</v>
      </c>
      <c r="J323" s="124">
        <f t="shared" si="75"/>
        <v>-24.289895758330459</v>
      </c>
      <c r="K323" s="123">
        <f t="shared" si="80"/>
        <v>-47.438166416019392</v>
      </c>
      <c r="L323" s="123">
        <f t="shared" si="81"/>
        <v>2249.7026798570978</v>
      </c>
      <c r="M323" s="123">
        <f t="shared" si="82"/>
        <v>27376.702679857099</v>
      </c>
      <c r="N323" s="70">
        <f t="shared" si="83"/>
        <v>14017.768909297029</v>
      </c>
      <c r="O323" s="23">
        <f t="shared" si="76"/>
        <v>0.94547282259980092</v>
      </c>
      <c r="P323" s="286">
        <v>2376.4241465266232</v>
      </c>
      <c r="Q323" s="320">
        <v>1953</v>
      </c>
      <c r="R323" s="125">
        <f t="shared" si="84"/>
        <v>2.126441486714899E-2</v>
      </c>
      <c r="S323" s="23">
        <f t="shared" si="85"/>
        <v>3.185265149572028E-2</v>
      </c>
      <c r="T323" s="23"/>
      <c r="U323" s="268">
        <v>24692</v>
      </c>
      <c r="V323" s="125">
        <f t="shared" si="86"/>
        <v>1.7617041956909121E-2</v>
      </c>
      <c r="W323" s="262">
        <v>26626.696188061433</v>
      </c>
      <c r="X323" s="266">
        <v>12597.959183673469</v>
      </c>
      <c r="Y323" s="266">
        <v>13585.049075541547</v>
      </c>
      <c r="Z323" s="141"/>
      <c r="AA323" s="124"/>
      <c r="AB323" s="124"/>
      <c r="AC323" s="124"/>
      <c r="AD323" s="124"/>
    </row>
    <row r="324" spans="1:30">
      <c r="A324" s="82">
        <v>1851</v>
      </c>
      <c r="B324" s="83" t="s">
        <v>421</v>
      </c>
      <c r="C324" s="268">
        <v>26232</v>
      </c>
      <c r="D324" s="124">
        <f t="shared" si="77"/>
        <v>12479.543292102759</v>
      </c>
      <c r="E324" s="125">
        <f t="shared" si="72"/>
        <v>0.8417223238225372</v>
      </c>
      <c r="F324" s="124">
        <f t="shared" si="73"/>
        <v>1407.9938640999001</v>
      </c>
      <c r="G324" s="124">
        <f t="shared" si="78"/>
        <v>2959.6031023379901</v>
      </c>
      <c r="H324" s="124">
        <f t="shared" si="74"/>
        <v>302.41276342885118</v>
      </c>
      <c r="I324" s="123">
        <f t="shared" si="79"/>
        <v>635.67162872744518</v>
      </c>
      <c r="J324" s="124">
        <f t="shared" si="75"/>
        <v>110.91654698778294</v>
      </c>
      <c r="K324" s="123">
        <f t="shared" si="80"/>
        <v>233.14658176831975</v>
      </c>
      <c r="L324" s="123">
        <f t="shared" si="81"/>
        <v>3192.7496841063098</v>
      </c>
      <c r="M324" s="123">
        <f t="shared" si="82"/>
        <v>29424.749684106311</v>
      </c>
      <c r="N324" s="70">
        <f t="shared" si="83"/>
        <v>13998.453703190444</v>
      </c>
      <c r="O324" s="23">
        <f t="shared" si="76"/>
        <v>0.94417004734684484</v>
      </c>
      <c r="P324" s="286">
        <v>274.65770677244018</v>
      </c>
      <c r="Q324" s="320">
        <v>2102</v>
      </c>
      <c r="R324" s="125">
        <f t="shared" si="84"/>
        <v>3.6239120052423607E-2</v>
      </c>
      <c r="S324" s="23">
        <f t="shared" si="85"/>
        <v>3.2539428401838655E-2</v>
      </c>
      <c r="T324" s="23"/>
      <c r="U324" s="268">
        <v>25700</v>
      </c>
      <c r="V324" s="125">
        <f t="shared" si="86"/>
        <v>2.0700389105058364E-2</v>
      </c>
      <c r="W324" s="262">
        <v>28931.292482307701</v>
      </c>
      <c r="X324" s="266">
        <v>12043.11152764761</v>
      </c>
      <c r="Y324" s="266">
        <v>13557.306692740254</v>
      </c>
      <c r="Z324" s="141"/>
      <c r="AA324" s="124"/>
      <c r="AB324" s="124"/>
      <c r="AC324" s="124"/>
      <c r="AD324" s="124"/>
    </row>
    <row r="325" spans="1:30">
      <c r="A325" s="82">
        <v>1852</v>
      </c>
      <c r="B325" s="83" t="s">
        <v>422</v>
      </c>
      <c r="C325" s="268">
        <v>12749</v>
      </c>
      <c r="D325" s="124">
        <f t="shared" si="77"/>
        <v>10126.290706910246</v>
      </c>
      <c r="E325" s="125">
        <f t="shared" si="72"/>
        <v>0.68299974975180933</v>
      </c>
      <c r="F325" s="124">
        <f t="shared" si="73"/>
        <v>2819.9454152154076</v>
      </c>
      <c r="G325" s="124">
        <f t="shared" si="78"/>
        <v>3550.3112777561983</v>
      </c>
      <c r="H325" s="124">
        <f t="shared" si="74"/>
        <v>1126.0511682462306</v>
      </c>
      <c r="I325" s="123">
        <f t="shared" si="79"/>
        <v>1417.6984208220042</v>
      </c>
      <c r="J325" s="124">
        <f t="shared" si="75"/>
        <v>934.55495180516243</v>
      </c>
      <c r="K325" s="123">
        <f t="shared" si="80"/>
        <v>1176.6046843226995</v>
      </c>
      <c r="L325" s="123">
        <f t="shared" si="81"/>
        <v>4726.9159620788978</v>
      </c>
      <c r="M325" s="123">
        <f t="shared" si="82"/>
        <v>17475.9159620789</v>
      </c>
      <c r="N325" s="70">
        <f t="shared" si="83"/>
        <v>13880.791073930817</v>
      </c>
      <c r="O325" s="23">
        <f t="shared" si="76"/>
        <v>0.9362339186433084</v>
      </c>
      <c r="P325" s="286">
        <v>2095.4585408308767</v>
      </c>
      <c r="Q325" s="320">
        <v>1259</v>
      </c>
      <c r="R325" s="125">
        <f t="shared" si="84"/>
        <v>1.0530524872599078E-2</v>
      </c>
      <c r="S325" s="23">
        <f t="shared" si="85"/>
        <v>3.1554372828521693E-2</v>
      </c>
      <c r="T325" s="23"/>
      <c r="U325" s="268">
        <v>12546</v>
      </c>
      <c r="V325" s="125">
        <f t="shared" si="86"/>
        <v>1.618045592220628E-2</v>
      </c>
      <c r="W325" s="262">
        <v>16847.149197680057</v>
      </c>
      <c r="X325" s="266">
        <v>10020.766773162939</v>
      </c>
      <c r="Y325" s="266">
        <v>13456.18945501602</v>
      </c>
      <c r="Z325" s="141"/>
      <c r="AA325" s="124"/>
      <c r="AB325" s="124"/>
      <c r="AC325" s="124"/>
      <c r="AD325" s="124"/>
    </row>
    <row r="326" spans="1:30">
      <c r="A326" s="82">
        <v>1853</v>
      </c>
      <c r="B326" s="83" t="s">
        <v>423</v>
      </c>
      <c r="C326" s="268">
        <v>14373</v>
      </c>
      <c r="D326" s="124">
        <f t="shared" si="77"/>
        <v>10362.653208363374</v>
      </c>
      <c r="E326" s="125">
        <f t="shared" si="72"/>
        <v>0.69894196729381941</v>
      </c>
      <c r="F326" s="124">
        <f t="shared" si="73"/>
        <v>2678.1279143435308</v>
      </c>
      <c r="G326" s="124">
        <f t="shared" si="78"/>
        <v>3714.5634171944771</v>
      </c>
      <c r="H326" s="124">
        <f t="shared" si="74"/>
        <v>1043.3242927376359</v>
      </c>
      <c r="I326" s="123">
        <f t="shared" si="79"/>
        <v>1447.0907940271011</v>
      </c>
      <c r="J326" s="124">
        <f t="shared" si="75"/>
        <v>851.8280762965677</v>
      </c>
      <c r="K326" s="123">
        <f t="shared" si="80"/>
        <v>1181.4855418233394</v>
      </c>
      <c r="L326" s="123">
        <f t="shared" si="81"/>
        <v>4896.0489590178167</v>
      </c>
      <c r="M326" s="123">
        <f t="shared" si="82"/>
        <v>19269.048959017819</v>
      </c>
      <c r="N326" s="70">
        <f t="shared" si="83"/>
        <v>13892.609199003473</v>
      </c>
      <c r="O326" s="23">
        <f t="shared" si="76"/>
        <v>0.93703102952040884</v>
      </c>
      <c r="P326" s="286">
        <v>2386.7806561814341</v>
      </c>
      <c r="Q326" s="320">
        <v>1387</v>
      </c>
      <c r="R326" s="125">
        <f t="shared" si="84"/>
        <v>5.4283597318650354E-3</v>
      </c>
      <c r="S326" s="23">
        <f t="shared" si="85"/>
        <v>3.1336867596705037E-2</v>
      </c>
      <c r="T326" s="23"/>
      <c r="U326" s="268">
        <v>14450</v>
      </c>
      <c r="V326" s="125">
        <f t="shared" si="86"/>
        <v>-5.3287197231833908E-3</v>
      </c>
      <c r="W326" s="262">
        <v>18885.621865133737</v>
      </c>
      <c r="X326" s="266">
        <v>10306.704707560628</v>
      </c>
      <c r="Y326" s="266">
        <v>13470.486351735903</v>
      </c>
      <c r="Z326" s="141"/>
      <c r="AA326" s="124"/>
      <c r="AB326" s="124"/>
      <c r="AC326" s="124"/>
      <c r="AD326" s="124"/>
    </row>
    <row r="327" spans="1:30">
      <c r="A327" s="82">
        <v>1854</v>
      </c>
      <c r="B327" s="83" t="s">
        <v>424</v>
      </c>
      <c r="C327" s="268">
        <v>25288</v>
      </c>
      <c r="D327" s="124">
        <f t="shared" si="77"/>
        <v>10026.962727993656</v>
      </c>
      <c r="E327" s="125">
        <f t="shared" ref="E327:E390" si="87">D327/D$430</f>
        <v>0.67630025961203988</v>
      </c>
      <c r="F327" s="124">
        <f t="shared" ref="F327:F390" si="88">($D$430-D327)*0.6</f>
        <v>2879.5422025653615</v>
      </c>
      <c r="G327" s="124">
        <f t="shared" si="78"/>
        <v>7262.2054348698421</v>
      </c>
      <c r="H327" s="124">
        <f t="shared" ref="H327:H390" si="89">IF(D327&lt;D$430*0.9,(D$430*0.9-D327)*0.35,0)</f>
        <v>1160.8159608670371</v>
      </c>
      <c r="I327" s="123">
        <f t="shared" si="79"/>
        <v>2927.5778533066673</v>
      </c>
      <c r="J327" s="124">
        <f t="shared" ref="J327:J390" si="90">H327+I$432</f>
        <v>969.31974442596891</v>
      </c>
      <c r="K327" s="123">
        <f t="shared" si="80"/>
        <v>2444.6243954422935</v>
      </c>
      <c r="L327" s="123">
        <f t="shared" si="81"/>
        <v>9706.8298303121355</v>
      </c>
      <c r="M327" s="123">
        <f t="shared" si="82"/>
        <v>34994.829830312134</v>
      </c>
      <c r="N327" s="70">
        <f t="shared" si="83"/>
        <v>13875.824674984986</v>
      </c>
      <c r="O327" s="23">
        <f t="shared" ref="O327:O390" si="91">N327/N$430</f>
        <v>0.9358989441363198</v>
      </c>
      <c r="P327" s="286">
        <v>3780.2099602664539</v>
      </c>
      <c r="Q327" s="320">
        <v>2522</v>
      </c>
      <c r="R327" s="125">
        <f t="shared" si="84"/>
        <v>5.5469760841437454E-2</v>
      </c>
      <c r="S327" s="23">
        <f t="shared" si="85"/>
        <v>3.3184552784687932E-2</v>
      </c>
      <c r="T327" s="23"/>
      <c r="U327" s="268">
        <v>24263</v>
      </c>
      <c r="V327" s="125">
        <f t="shared" si="86"/>
        <v>4.2245394221654374E-2</v>
      </c>
      <c r="W327" s="262">
        <v>34300.605951178004</v>
      </c>
      <c r="X327" s="266">
        <v>9500</v>
      </c>
      <c r="Y327" s="266">
        <v>13430.151116357873</v>
      </c>
      <c r="Z327" s="141"/>
      <c r="AA327" s="124"/>
      <c r="AB327" s="124"/>
      <c r="AC327" s="124"/>
      <c r="AD327" s="124"/>
    </row>
    <row r="328" spans="1:30">
      <c r="A328" s="82">
        <v>1856</v>
      </c>
      <c r="B328" s="83" t="s">
        <v>425</v>
      </c>
      <c r="C328" s="268">
        <v>8392</v>
      </c>
      <c r="D328" s="124">
        <f t="shared" si="77"/>
        <v>16232.108317214701</v>
      </c>
      <c r="E328" s="125">
        <f t="shared" si="87"/>
        <v>1.0948259574491959</v>
      </c>
      <c r="F328" s="124">
        <f t="shared" si="88"/>
        <v>-843.54515096726539</v>
      </c>
      <c r="G328" s="124">
        <f t="shared" si="78"/>
        <v>-436.11284305007621</v>
      </c>
      <c r="H328" s="124">
        <f t="shared" si="89"/>
        <v>0</v>
      </c>
      <c r="I328" s="123">
        <f t="shared" si="79"/>
        <v>0</v>
      </c>
      <c r="J328" s="124">
        <f t="shared" si="90"/>
        <v>-191.49621644106824</v>
      </c>
      <c r="K328" s="123">
        <f t="shared" si="80"/>
        <v>-99.003543900032284</v>
      </c>
      <c r="L328" s="123">
        <f t="shared" si="81"/>
        <v>-535.11638695010845</v>
      </c>
      <c r="M328" s="123">
        <f t="shared" si="82"/>
        <v>7856.8836130498912</v>
      </c>
      <c r="N328" s="70">
        <f t="shared" si="83"/>
        <v>15197.066949806365</v>
      </c>
      <c r="O328" s="23">
        <f t="shared" si="91"/>
        <v>1.025014314135396</v>
      </c>
      <c r="P328" s="286">
        <v>-780.99119774059841</v>
      </c>
      <c r="Q328" s="320">
        <v>517</v>
      </c>
      <c r="R328" s="125">
        <f t="shared" si="84"/>
        <v>8.9198287935515555E-2</v>
      </c>
      <c r="S328" s="23">
        <f t="shared" si="85"/>
        <v>5.6014139469294115E-2</v>
      </c>
      <c r="T328" s="23"/>
      <c r="U328" s="268">
        <v>7973</v>
      </c>
      <c r="V328" s="125">
        <f t="shared" si="86"/>
        <v>5.2552364229273799E-2</v>
      </c>
      <c r="W328" s="262">
        <v>7699.1685189294913</v>
      </c>
      <c r="X328" s="266">
        <v>14902.803738317756</v>
      </c>
      <c r="Y328" s="266">
        <v>14390.96919426073</v>
      </c>
      <c r="Z328" s="141"/>
      <c r="AA328" s="124"/>
      <c r="AB328" s="124"/>
      <c r="AC328" s="124"/>
      <c r="AD328" s="124"/>
    </row>
    <row r="329" spans="1:30">
      <c r="A329" s="82">
        <v>1857</v>
      </c>
      <c r="B329" s="83" t="s">
        <v>426</v>
      </c>
      <c r="C329" s="268">
        <v>10516</v>
      </c>
      <c r="D329" s="124">
        <f t="shared" si="77"/>
        <v>14096.514745308312</v>
      </c>
      <c r="E329" s="125">
        <f t="shared" si="87"/>
        <v>0.9507840849214525</v>
      </c>
      <c r="F329" s="124">
        <f t="shared" si="88"/>
        <v>437.81099217656811</v>
      </c>
      <c r="G329" s="124">
        <f t="shared" si="78"/>
        <v>326.60700016371982</v>
      </c>
      <c r="H329" s="124">
        <f t="shared" si="89"/>
        <v>0</v>
      </c>
      <c r="I329" s="123">
        <f t="shared" si="79"/>
        <v>0</v>
      </c>
      <c r="J329" s="124">
        <f t="shared" si="90"/>
        <v>-191.49621644106824</v>
      </c>
      <c r="K329" s="123">
        <f t="shared" si="80"/>
        <v>-142.85617746503692</v>
      </c>
      <c r="L329" s="123">
        <f t="shared" si="81"/>
        <v>183.7508226986829</v>
      </c>
      <c r="M329" s="123">
        <f t="shared" si="82"/>
        <v>10699.750822698683</v>
      </c>
      <c r="N329" s="70">
        <f t="shared" si="83"/>
        <v>14342.82952104381</v>
      </c>
      <c r="O329" s="23">
        <f t="shared" si="91"/>
        <v>0.96739756512429864</v>
      </c>
      <c r="P329" s="286">
        <v>243.62486987506088</v>
      </c>
      <c r="Q329" s="320">
        <v>746</v>
      </c>
      <c r="R329" s="125">
        <f t="shared" si="84"/>
        <v>-3.0791334395214528E-2</v>
      </c>
      <c r="S329" s="23">
        <f t="shared" si="85"/>
        <v>6.6846315110202018E-3</v>
      </c>
      <c r="T329" s="23"/>
      <c r="U329" s="268">
        <v>10821</v>
      </c>
      <c r="V329" s="125">
        <f t="shared" si="86"/>
        <v>-2.8185934756492007E-2</v>
      </c>
      <c r="W329" s="262">
        <v>10600.20668800662</v>
      </c>
      <c r="X329" s="266">
        <v>14544.354838709678</v>
      </c>
      <c r="Y329" s="266">
        <v>14247.589634417498</v>
      </c>
      <c r="Z329" s="141"/>
      <c r="AA329" s="124"/>
      <c r="AB329" s="124"/>
      <c r="AC329" s="124"/>
      <c r="AD329" s="124"/>
    </row>
    <row r="330" spans="1:30">
      <c r="A330" s="82">
        <v>1859</v>
      </c>
      <c r="B330" s="83" t="s">
        <v>427</v>
      </c>
      <c r="C330" s="268">
        <v>17110</v>
      </c>
      <c r="D330" s="124">
        <f t="shared" si="77"/>
        <v>13151.421983089931</v>
      </c>
      <c r="E330" s="125">
        <f t="shared" si="87"/>
        <v>0.88703931017911686</v>
      </c>
      <c r="F330" s="124">
        <f t="shared" si="88"/>
        <v>1004.8666495075965</v>
      </c>
      <c r="G330" s="124">
        <f t="shared" si="78"/>
        <v>1307.3315110093831</v>
      </c>
      <c r="H330" s="124">
        <f t="shared" si="89"/>
        <v>67.25522158334087</v>
      </c>
      <c r="I330" s="123">
        <f t="shared" si="79"/>
        <v>87.499043279926468</v>
      </c>
      <c r="J330" s="124">
        <f t="shared" si="90"/>
        <v>-124.24099485772737</v>
      </c>
      <c r="K330" s="123">
        <f t="shared" si="80"/>
        <v>-161.63753430990332</v>
      </c>
      <c r="L330" s="123">
        <f t="shared" si="81"/>
        <v>1145.6939766994799</v>
      </c>
      <c r="M330" s="123">
        <f t="shared" si="82"/>
        <v>18255.69397669948</v>
      </c>
      <c r="N330" s="70">
        <f t="shared" si="83"/>
        <v>14032.047637739799</v>
      </c>
      <c r="O330" s="23">
        <f t="shared" si="91"/>
        <v>0.94643589666467354</v>
      </c>
      <c r="P330" s="286">
        <v>-457.56623381972304</v>
      </c>
      <c r="Q330" s="320">
        <v>1301</v>
      </c>
      <c r="R330" s="125">
        <f t="shared" si="84"/>
        <v>8.962463181355583E-2</v>
      </c>
      <c r="S330" s="23">
        <f t="shared" si="85"/>
        <v>3.4915937546565336E-2</v>
      </c>
      <c r="T330" s="23"/>
      <c r="U330" s="268">
        <v>16282</v>
      </c>
      <c r="V330" s="125">
        <f t="shared" si="86"/>
        <v>5.0853703476231422E-2</v>
      </c>
      <c r="W330" s="262">
        <v>18290.598855966771</v>
      </c>
      <c r="X330" s="266">
        <v>12069.681245366939</v>
      </c>
      <c r="Y330" s="266">
        <v>13558.635178626222</v>
      </c>
      <c r="Z330" s="141"/>
      <c r="AA330" s="124"/>
      <c r="AB330" s="124"/>
      <c r="AC330" s="124"/>
      <c r="AD330" s="124"/>
    </row>
    <row r="331" spans="1:30">
      <c r="A331" s="82">
        <v>1860</v>
      </c>
      <c r="B331" s="83" t="s">
        <v>428</v>
      </c>
      <c r="C331" s="268">
        <v>133689</v>
      </c>
      <c r="D331" s="124">
        <f t="shared" si="77"/>
        <v>11730.192155830482</v>
      </c>
      <c r="E331" s="125">
        <f t="shared" si="87"/>
        <v>0.79117996301504634</v>
      </c>
      <c r="F331" s="124">
        <f t="shared" si="88"/>
        <v>1857.6045458632659</v>
      </c>
      <c r="G331" s="124">
        <f t="shared" si="78"/>
        <v>21171.119009203641</v>
      </c>
      <c r="H331" s="124">
        <f t="shared" si="89"/>
        <v>564.68566112414794</v>
      </c>
      <c r="I331" s="123">
        <f t="shared" si="79"/>
        <v>6435.7224798319148</v>
      </c>
      <c r="J331" s="124">
        <f t="shared" si="90"/>
        <v>373.18944468307973</v>
      </c>
      <c r="K331" s="123">
        <f t="shared" si="80"/>
        <v>4253.2401010530602</v>
      </c>
      <c r="L331" s="123">
        <f t="shared" si="81"/>
        <v>25424.359110256701</v>
      </c>
      <c r="M331" s="123">
        <f t="shared" si="82"/>
        <v>159113.35911025672</v>
      </c>
      <c r="N331" s="70">
        <f t="shared" si="83"/>
        <v>13960.986146376827</v>
      </c>
      <c r="O331" s="23">
        <f t="shared" si="91"/>
        <v>0.94164292930647009</v>
      </c>
      <c r="P331" s="286">
        <v>8758.4093644555069</v>
      </c>
      <c r="Q331" s="320">
        <v>11397</v>
      </c>
      <c r="R331" s="125">
        <f t="shared" si="84"/>
        <v>4.7759369576165014E-2</v>
      </c>
      <c r="S331" s="23">
        <f t="shared" si="85"/>
        <v>3.3004984340564474E-2</v>
      </c>
      <c r="T331" s="23"/>
      <c r="U331" s="268">
        <v>126442</v>
      </c>
      <c r="V331" s="125">
        <f t="shared" si="86"/>
        <v>5.7314816279400833E-2</v>
      </c>
      <c r="W331" s="262">
        <v>152637.57670814582</v>
      </c>
      <c r="X331" s="266">
        <v>11195.502036479547</v>
      </c>
      <c r="Y331" s="266">
        <v>13514.92621818185</v>
      </c>
      <c r="Z331" s="141"/>
      <c r="AA331" s="124"/>
      <c r="AB331" s="124"/>
      <c r="AC331" s="124"/>
      <c r="AD331" s="124"/>
    </row>
    <row r="332" spans="1:30">
      <c r="A332" s="82">
        <v>1865</v>
      </c>
      <c r="B332" s="83" t="s">
        <v>429</v>
      </c>
      <c r="C332" s="268">
        <v>125384</v>
      </c>
      <c r="D332" s="124">
        <f t="shared" si="77"/>
        <v>13045.884923525127</v>
      </c>
      <c r="E332" s="125">
        <f t="shared" si="87"/>
        <v>0.87992102892899304</v>
      </c>
      <c r="F332" s="124">
        <f t="shared" si="88"/>
        <v>1068.1888852464788</v>
      </c>
      <c r="G332" s="124">
        <f t="shared" si="78"/>
        <v>10266.363376103907</v>
      </c>
      <c r="H332" s="124">
        <f t="shared" si="89"/>
        <v>104.19319243102217</v>
      </c>
      <c r="I332" s="123">
        <f t="shared" si="79"/>
        <v>1001.400772454554</v>
      </c>
      <c r="J332" s="124">
        <f t="shared" si="90"/>
        <v>-87.303024010046073</v>
      </c>
      <c r="K332" s="123">
        <f t="shared" si="80"/>
        <v>-839.06936376055285</v>
      </c>
      <c r="L332" s="123">
        <f t="shared" si="81"/>
        <v>9427.2940123433546</v>
      </c>
      <c r="M332" s="123">
        <f t="shared" si="82"/>
        <v>134811.29401234337</v>
      </c>
      <c r="N332" s="70">
        <f t="shared" si="83"/>
        <v>14026.770784761562</v>
      </c>
      <c r="O332" s="23">
        <f t="shared" si="91"/>
        <v>0.94607998260216764</v>
      </c>
      <c r="P332" s="286">
        <v>-906.56093254523694</v>
      </c>
      <c r="Q332" s="320">
        <v>9611</v>
      </c>
      <c r="R332" s="125">
        <f t="shared" si="84"/>
        <v>7.4724458672627087E-2</v>
      </c>
      <c r="S332" s="23">
        <f t="shared" si="85"/>
        <v>3.4263058565541675E-2</v>
      </c>
      <c r="T332" s="23"/>
      <c r="U332" s="268">
        <v>114639</v>
      </c>
      <c r="V332" s="125">
        <f t="shared" si="86"/>
        <v>9.3729010197227819E-2</v>
      </c>
      <c r="W332" s="262">
        <v>128080.39714288374</v>
      </c>
      <c r="X332" s="266">
        <v>12138.81829733164</v>
      </c>
      <c r="Y332" s="266">
        <v>13562.092031224453</v>
      </c>
      <c r="Z332" s="141"/>
      <c r="AA332" s="124"/>
      <c r="AB332" s="124"/>
      <c r="AC332" s="124"/>
      <c r="AD332" s="124"/>
    </row>
    <row r="333" spans="1:30">
      <c r="A333" s="82">
        <v>1866</v>
      </c>
      <c r="B333" s="83" t="s">
        <v>430</v>
      </c>
      <c r="C333" s="268">
        <v>93886</v>
      </c>
      <c r="D333" s="124">
        <f t="shared" si="77"/>
        <v>11674.459089778662</v>
      </c>
      <c r="E333" s="125">
        <f t="shared" si="87"/>
        <v>0.78742086985171089</v>
      </c>
      <c r="F333" s="124">
        <f t="shared" si="88"/>
        <v>1891.0443854943578</v>
      </c>
      <c r="G333" s="124">
        <f t="shared" si="78"/>
        <v>15207.778948145626</v>
      </c>
      <c r="H333" s="124">
        <f t="shared" si="89"/>
        <v>584.19223424228494</v>
      </c>
      <c r="I333" s="123">
        <f t="shared" si="79"/>
        <v>4698.0739477764555</v>
      </c>
      <c r="J333" s="124">
        <f t="shared" si="90"/>
        <v>392.69601780121673</v>
      </c>
      <c r="K333" s="123">
        <f t="shared" si="80"/>
        <v>3158.0613751573851</v>
      </c>
      <c r="L333" s="123">
        <f t="shared" si="81"/>
        <v>18365.840323303011</v>
      </c>
      <c r="M333" s="123">
        <f t="shared" si="82"/>
        <v>112251.84032330301</v>
      </c>
      <c r="N333" s="70">
        <f t="shared" si="83"/>
        <v>13958.199493074237</v>
      </c>
      <c r="O333" s="23">
        <f t="shared" si="91"/>
        <v>0.9414549746483033</v>
      </c>
      <c r="P333" s="286">
        <v>7856.5324347592523</v>
      </c>
      <c r="Q333" s="320">
        <v>8042</v>
      </c>
      <c r="R333" s="125">
        <f t="shared" si="84"/>
        <v>-6.1359419839143205E-3</v>
      </c>
      <c r="S333" s="23">
        <f t="shared" si="85"/>
        <v>3.0697603732037233E-2</v>
      </c>
      <c r="T333" s="23"/>
      <c r="U333" s="268">
        <v>94078</v>
      </c>
      <c r="V333" s="125">
        <f t="shared" si="86"/>
        <v>-2.0408597121537447E-3</v>
      </c>
      <c r="W333" s="262">
        <v>108461.70529091021</v>
      </c>
      <c r="X333" s="266">
        <v>11746.535147958546</v>
      </c>
      <c r="Y333" s="266">
        <v>13542.477873755799</v>
      </c>
      <c r="Z333" s="141"/>
      <c r="AA333" s="124"/>
      <c r="AB333" s="124"/>
      <c r="AC333" s="124"/>
      <c r="AD333" s="124"/>
    </row>
    <row r="334" spans="1:30">
      <c r="A334" s="82">
        <v>1867</v>
      </c>
      <c r="B334" s="83" t="s">
        <v>188</v>
      </c>
      <c r="C334" s="268">
        <v>28421</v>
      </c>
      <c r="D334" s="124">
        <f t="shared" si="77"/>
        <v>10835.303088067099</v>
      </c>
      <c r="E334" s="125">
        <f t="shared" si="87"/>
        <v>0.73082133545550698</v>
      </c>
      <c r="F334" s="124">
        <f t="shared" si="88"/>
        <v>2394.5379865212954</v>
      </c>
      <c r="G334" s="124">
        <f t="shared" si="78"/>
        <v>6280.8731386453574</v>
      </c>
      <c r="H334" s="124">
        <f t="shared" si="89"/>
        <v>877.89683484133184</v>
      </c>
      <c r="I334" s="123">
        <f t="shared" si="79"/>
        <v>2302.7233977888131</v>
      </c>
      <c r="J334" s="124">
        <f t="shared" si="90"/>
        <v>686.40061840026362</v>
      </c>
      <c r="K334" s="123">
        <f t="shared" si="80"/>
        <v>1800.4288220638914</v>
      </c>
      <c r="L334" s="123">
        <f t="shared" si="81"/>
        <v>8081.3019607092483</v>
      </c>
      <c r="M334" s="123">
        <f t="shared" si="82"/>
        <v>36502.30196070925</v>
      </c>
      <c r="N334" s="70">
        <f t="shared" si="83"/>
        <v>13916.241692988659</v>
      </c>
      <c r="O334" s="23">
        <f t="shared" si="91"/>
        <v>0.93862499792849319</v>
      </c>
      <c r="P334" s="286">
        <v>2648.130145035253</v>
      </c>
      <c r="Q334" s="320">
        <v>2623</v>
      </c>
      <c r="R334" s="125">
        <f t="shared" si="84"/>
        <v>0.12659330756778028</v>
      </c>
      <c r="S334" s="23">
        <f t="shared" si="85"/>
        <v>3.5739894524016713E-2</v>
      </c>
      <c r="T334" s="23"/>
      <c r="U334" s="268">
        <v>25237</v>
      </c>
      <c r="V334" s="125">
        <f t="shared" si="86"/>
        <v>0.12616396560605461</v>
      </c>
      <c r="W334" s="262">
        <v>35256.166529323062</v>
      </c>
      <c r="X334" s="266">
        <v>9617.7591463414628</v>
      </c>
      <c r="Y334" s="266">
        <v>13436.039073674949</v>
      </c>
      <c r="Z334" s="141"/>
      <c r="AA334" s="124"/>
      <c r="AB334" s="124"/>
      <c r="AC334" s="124"/>
      <c r="AD334" s="124"/>
    </row>
    <row r="335" spans="1:30">
      <c r="A335" s="82">
        <v>1868</v>
      </c>
      <c r="B335" s="83" t="s">
        <v>431</v>
      </c>
      <c r="C335" s="268">
        <v>59242</v>
      </c>
      <c r="D335" s="124">
        <f t="shared" si="77"/>
        <v>13046.02510460251</v>
      </c>
      <c r="E335" s="125">
        <f t="shared" si="87"/>
        <v>0.8799304838857529</v>
      </c>
      <c r="F335" s="124">
        <f t="shared" si="88"/>
        <v>1068.1047766000495</v>
      </c>
      <c r="G335" s="124">
        <f t="shared" si="78"/>
        <v>4850.2637905408246</v>
      </c>
      <c r="H335" s="124">
        <f t="shared" si="89"/>
        <v>104.14412905393837</v>
      </c>
      <c r="I335" s="123">
        <f t="shared" si="79"/>
        <v>472.91849003393412</v>
      </c>
      <c r="J335" s="124">
        <f t="shared" si="90"/>
        <v>-87.35208738712987</v>
      </c>
      <c r="K335" s="123">
        <f t="shared" si="80"/>
        <v>-396.66582882495675</v>
      </c>
      <c r="L335" s="123">
        <f t="shared" si="81"/>
        <v>4453.5979617158682</v>
      </c>
      <c r="M335" s="123">
        <f t="shared" si="82"/>
        <v>63695.597961715866</v>
      </c>
      <c r="N335" s="70">
        <f t="shared" si="83"/>
        <v>14026.77779381543</v>
      </c>
      <c r="O335" s="23">
        <f t="shared" si="91"/>
        <v>0.94608045535000551</v>
      </c>
      <c r="P335" s="286">
        <v>1519.5154359912735</v>
      </c>
      <c r="Q335" s="320">
        <v>4541</v>
      </c>
      <c r="R335" s="125">
        <f t="shared" si="84"/>
        <v>0.10296263782842913</v>
      </c>
      <c r="S335" s="23">
        <f t="shared" si="85"/>
        <v>3.54494721399745E-2</v>
      </c>
      <c r="T335" s="23"/>
      <c r="U335" s="268">
        <v>54173</v>
      </c>
      <c r="V335" s="125">
        <f t="shared" si="86"/>
        <v>9.3570597899322538E-2</v>
      </c>
      <c r="W335" s="262">
        <v>62043.242112919055</v>
      </c>
      <c r="X335" s="266">
        <v>11828.165938864629</v>
      </c>
      <c r="Y335" s="266">
        <v>13546.559413301104</v>
      </c>
      <c r="Z335" s="141"/>
      <c r="AA335" s="124"/>
      <c r="AB335" s="124"/>
      <c r="AC335" s="124"/>
      <c r="AD335" s="124"/>
    </row>
    <row r="336" spans="1:30">
      <c r="A336" s="82">
        <v>1870</v>
      </c>
      <c r="B336" s="83" t="s">
        <v>432</v>
      </c>
      <c r="C336" s="268">
        <v>127559</v>
      </c>
      <c r="D336" s="124">
        <f t="shared" si="77"/>
        <v>12264.109220267283</v>
      </c>
      <c r="E336" s="125">
        <f t="shared" si="87"/>
        <v>0.82719169050275376</v>
      </c>
      <c r="F336" s="124">
        <f t="shared" si="88"/>
        <v>1537.2543072011856</v>
      </c>
      <c r="G336" s="124">
        <f t="shared" si="78"/>
        <v>15988.982049199531</v>
      </c>
      <c r="H336" s="124">
        <f t="shared" si="89"/>
        <v>377.81468857126782</v>
      </c>
      <c r="I336" s="123">
        <f t="shared" si="79"/>
        <v>3929.6505758297562</v>
      </c>
      <c r="J336" s="124">
        <f t="shared" si="90"/>
        <v>186.31847213019958</v>
      </c>
      <c r="K336" s="123">
        <f t="shared" si="80"/>
        <v>1937.8984286262057</v>
      </c>
      <c r="L336" s="123">
        <f t="shared" si="81"/>
        <v>17926.880477825736</v>
      </c>
      <c r="M336" s="123">
        <f t="shared" si="82"/>
        <v>145485.88047782573</v>
      </c>
      <c r="N336" s="70">
        <f t="shared" si="83"/>
        <v>13987.681999598666</v>
      </c>
      <c r="O336" s="23">
        <f t="shared" si="91"/>
        <v>0.94344351568085538</v>
      </c>
      <c r="P336" s="286">
        <v>6678.3825918839775</v>
      </c>
      <c r="Q336" s="320">
        <v>10401</v>
      </c>
      <c r="R336" s="125">
        <f t="shared" si="84"/>
        <v>6.3228234436577865E-2</v>
      </c>
      <c r="S336" s="23">
        <f t="shared" si="85"/>
        <v>3.3682775619372822E-2</v>
      </c>
      <c r="T336" s="23"/>
      <c r="U336" s="268">
        <v>119708</v>
      </c>
      <c r="V336" s="125">
        <f t="shared" si="86"/>
        <v>6.5584589166972962E-2</v>
      </c>
      <c r="W336" s="262">
        <v>140433.958285562</v>
      </c>
      <c r="X336" s="266">
        <v>11534.785122374253</v>
      </c>
      <c r="Y336" s="266">
        <v>13531.890372476586</v>
      </c>
      <c r="Z336" s="141"/>
      <c r="AA336" s="124"/>
      <c r="AB336" s="124"/>
      <c r="AC336" s="124"/>
      <c r="AD336" s="124"/>
    </row>
    <row r="337" spans="1:32">
      <c r="A337" s="82">
        <v>1871</v>
      </c>
      <c r="B337" s="83" t="s">
        <v>433</v>
      </c>
      <c r="C337" s="268">
        <v>60989</v>
      </c>
      <c r="D337" s="124">
        <f t="shared" si="77"/>
        <v>12441.656466748265</v>
      </c>
      <c r="E337" s="125">
        <f t="shared" si="87"/>
        <v>0.83916692688747274</v>
      </c>
      <c r="F337" s="124">
        <f t="shared" si="88"/>
        <v>1430.7259593125959</v>
      </c>
      <c r="G337" s="124">
        <f t="shared" si="78"/>
        <v>7013.4186525503455</v>
      </c>
      <c r="H337" s="124">
        <f t="shared" si="89"/>
        <v>315.67315230292388</v>
      </c>
      <c r="I337" s="123">
        <f t="shared" si="79"/>
        <v>1547.429792588933</v>
      </c>
      <c r="J337" s="124">
        <f t="shared" si="90"/>
        <v>124.17693586185564</v>
      </c>
      <c r="K337" s="123">
        <f t="shared" si="80"/>
        <v>608.71533959481633</v>
      </c>
      <c r="L337" s="123">
        <f t="shared" si="81"/>
        <v>7622.1339921451618</v>
      </c>
      <c r="M337" s="123">
        <f t="shared" si="82"/>
        <v>68611.133992145158</v>
      </c>
      <c r="N337" s="70">
        <f t="shared" si="83"/>
        <v>13996.559361922715</v>
      </c>
      <c r="O337" s="23">
        <f t="shared" si="91"/>
        <v>0.94404227750009129</v>
      </c>
      <c r="P337" s="286">
        <v>1851.3727300658902</v>
      </c>
      <c r="Q337" s="320">
        <v>4902</v>
      </c>
      <c r="R337" s="125">
        <f t="shared" si="84"/>
        <v>5.4621680779269516E-2</v>
      </c>
      <c r="S337" s="23">
        <f t="shared" si="85"/>
        <v>3.3336601736178376E-2</v>
      </c>
      <c r="T337" s="23"/>
      <c r="U337" s="268">
        <v>57901</v>
      </c>
      <c r="V337" s="125">
        <f t="shared" si="86"/>
        <v>5.3332412220859743E-2</v>
      </c>
      <c r="W337" s="262">
        <v>66478.931679084431</v>
      </c>
      <c r="X337" s="266">
        <v>11797.269763651182</v>
      </c>
      <c r="Y337" s="266">
        <v>13545.014604540431</v>
      </c>
      <c r="Z337" s="141"/>
      <c r="AA337" s="124"/>
      <c r="AB337" s="124"/>
      <c r="AC337" s="124"/>
      <c r="AD337" s="124"/>
    </row>
    <row r="338" spans="1:32">
      <c r="A338" s="82">
        <v>1874</v>
      </c>
      <c r="B338" s="83" t="s">
        <v>434</v>
      </c>
      <c r="C338" s="268">
        <v>14806</v>
      </c>
      <c r="D338" s="124">
        <f t="shared" ref="D338:D401" si="92">C338*1000/Q338</f>
        <v>13863.295880149813</v>
      </c>
      <c r="E338" s="125">
        <f t="shared" si="87"/>
        <v>0.93505389988618037</v>
      </c>
      <c r="F338" s="124">
        <f t="shared" si="88"/>
        <v>577.74231127166706</v>
      </c>
      <c r="G338" s="124">
        <f t="shared" ref="G338:G401" si="93">F338*Q338/1000</f>
        <v>617.0287884381404</v>
      </c>
      <c r="H338" s="124">
        <f t="shared" si="89"/>
        <v>0</v>
      </c>
      <c r="I338" s="123">
        <f t="shared" ref="I338:I401" si="94">H338*Q338/1000</f>
        <v>0</v>
      </c>
      <c r="J338" s="124">
        <f t="shared" si="90"/>
        <v>-191.49621644106824</v>
      </c>
      <c r="K338" s="123">
        <f t="shared" ref="K338:K401" si="95">J338*Q338/1000</f>
        <v>-204.51795915906087</v>
      </c>
      <c r="L338" s="123">
        <f t="shared" ref="L338:L401" si="96">K338+G338</f>
        <v>412.51082927907953</v>
      </c>
      <c r="M338" s="123">
        <f t="shared" ref="M338:M401" si="97">L338+C338</f>
        <v>15218.510829279079</v>
      </c>
      <c r="N338" s="70">
        <f t="shared" ref="N338:N401" si="98">M338*1000/Q338</f>
        <v>14249.541974980411</v>
      </c>
      <c r="O338" s="23">
        <f t="shared" si="91"/>
        <v>0.96110549111018984</v>
      </c>
      <c r="P338" s="286">
        <v>237.65651612140061</v>
      </c>
      <c r="Q338" s="320">
        <v>1068</v>
      </c>
      <c r="R338" s="125">
        <f t="shared" ref="R338:R401" si="99">(D338-X338)/X338</f>
        <v>7.909441272402977E-2</v>
      </c>
      <c r="S338" s="23">
        <f t="shared" ref="S338:S401" si="100">(N338-Y338)/Y338</f>
        <v>4.7952384801868218E-2</v>
      </c>
      <c r="T338" s="23"/>
      <c r="U338" s="268">
        <v>13785</v>
      </c>
      <c r="V338" s="125">
        <f t="shared" ref="V338:V401" si="101">(C338-U338)/U338</f>
        <v>7.4066013783097573E-2</v>
      </c>
      <c r="W338" s="262">
        <v>14590.127147851998</v>
      </c>
      <c r="X338" s="266">
        <v>12847.157502329916</v>
      </c>
      <c r="Y338" s="266">
        <v>13597.508991474369</v>
      </c>
      <c r="Z338" s="141"/>
      <c r="AA338" s="124"/>
      <c r="AB338" s="124"/>
      <c r="AC338" s="124"/>
      <c r="AD338" s="124"/>
    </row>
    <row r="339" spans="1:32" ht="24" customHeight="1">
      <c r="A339" s="82">
        <v>1902</v>
      </c>
      <c r="B339" s="83" t="s">
        <v>435</v>
      </c>
      <c r="C339" s="268">
        <v>1109480</v>
      </c>
      <c r="D339" s="124">
        <f t="shared" si="92"/>
        <v>14668.288426452313</v>
      </c>
      <c r="E339" s="125">
        <f t="shared" si="87"/>
        <v>0.98934917182632776</v>
      </c>
      <c r="F339" s="124">
        <f t="shared" si="88"/>
        <v>94.746783490167573</v>
      </c>
      <c r="G339" s="124">
        <f t="shared" si="93"/>
        <v>7166.4572096292941</v>
      </c>
      <c r="H339" s="124">
        <f t="shared" si="89"/>
        <v>0</v>
      </c>
      <c r="I339" s="123">
        <f t="shared" si="94"/>
        <v>0</v>
      </c>
      <c r="J339" s="124">
        <f t="shared" si="90"/>
        <v>-191.49621644106824</v>
      </c>
      <c r="K339" s="123">
        <f t="shared" si="95"/>
        <v>-14484.390819169519</v>
      </c>
      <c r="L339" s="123">
        <f t="shared" si="96"/>
        <v>-7317.933609540225</v>
      </c>
      <c r="M339" s="123">
        <f t="shared" si="97"/>
        <v>1102162.0663904599</v>
      </c>
      <c r="N339" s="70">
        <f t="shared" si="98"/>
        <v>14571.538993501412</v>
      </c>
      <c r="O339" s="23">
        <f t="shared" si="91"/>
        <v>0.9828235998862489</v>
      </c>
      <c r="P339" s="286">
        <v>2137.1430396915202</v>
      </c>
      <c r="Q339" s="320">
        <v>75638</v>
      </c>
      <c r="R339" s="125">
        <f t="shared" si="99"/>
        <v>3.8984540121784837E-2</v>
      </c>
      <c r="S339" s="23">
        <f t="shared" si="100"/>
        <v>3.5130184120119923E-2</v>
      </c>
      <c r="T339" s="23"/>
      <c r="U339" s="266">
        <v>1052363</v>
      </c>
      <c r="V339" s="125">
        <f t="shared" si="101"/>
        <v>5.427499826580752E-2</v>
      </c>
      <c r="W339" s="263">
        <v>1049314.4773262115</v>
      </c>
      <c r="X339" s="267">
        <v>14117.908265249996</v>
      </c>
      <c r="Y339" s="266">
        <v>14077.011005033626</v>
      </c>
      <c r="Z339" s="141"/>
      <c r="AA339" s="124"/>
      <c r="AB339" s="156"/>
      <c r="AC339" s="124"/>
      <c r="AD339" s="124"/>
      <c r="AE339" s="124"/>
      <c r="AF339" s="156"/>
    </row>
    <row r="340" spans="1:32">
      <c r="A340" s="82">
        <v>1903</v>
      </c>
      <c r="B340" s="83" t="s">
        <v>436</v>
      </c>
      <c r="C340" s="268">
        <v>317014</v>
      </c>
      <c r="D340" s="124">
        <f t="shared" si="92"/>
        <v>12772.522159548751</v>
      </c>
      <c r="E340" s="125">
        <f t="shared" si="87"/>
        <v>0.86148321149008444</v>
      </c>
      <c r="F340" s="124">
        <f t="shared" si="88"/>
        <v>1232.2065436323046</v>
      </c>
      <c r="G340" s="124">
        <f t="shared" si="93"/>
        <v>30583.366412953801</v>
      </c>
      <c r="H340" s="124">
        <f t="shared" si="89"/>
        <v>199.87015982275386</v>
      </c>
      <c r="I340" s="123">
        <f t="shared" si="94"/>
        <v>4960.7773668007503</v>
      </c>
      <c r="J340" s="124">
        <f t="shared" si="90"/>
        <v>8.3739433816856206</v>
      </c>
      <c r="K340" s="123">
        <f t="shared" si="95"/>
        <v>207.8412747334371</v>
      </c>
      <c r="L340" s="123">
        <f t="shared" si="96"/>
        <v>30791.207687687238</v>
      </c>
      <c r="M340" s="123">
        <f t="shared" si="97"/>
        <v>347805.20768768725</v>
      </c>
      <c r="N340" s="70">
        <f t="shared" si="98"/>
        <v>14013.10264656274</v>
      </c>
      <c r="O340" s="23">
        <f t="shared" si="91"/>
        <v>0.94515809173022192</v>
      </c>
      <c r="P340" s="286">
        <v>13160.361742194069</v>
      </c>
      <c r="Q340" s="320">
        <v>24820</v>
      </c>
      <c r="R340" s="125">
        <f>(D340-X340)/X340</f>
        <v>3.4869156616332143E-2</v>
      </c>
      <c r="S340" s="23">
        <f>(N340-Y340)/Y340</f>
        <v>3.2481214373850105E-2</v>
      </c>
      <c r="T340" s="23"/>
      <c r="U340" s="266">
        <v>306641</v>
      </c>
      <c r="V340" s="125">
        <f>(C340-U340)/U340</f>
        <v>3.3827831242397459E-2</v>
      </c>
      <c r="W340" s="263">
        <v>337202.77948591131</v>
      </c>
      <c r="X340" s="267">
        <v>12342.161400684243</v>
      </c>
      <c r="Y340" s="266">
        <v>13572.259186392082</v>
      </c>
      <c r="Z340" s="141"/>
      <c r="AA340" s="157"/>
      <c r="AB340" s="73"/>
      <c r="AC340" s="73"/>
      <c r="AD340" s="73"/>
    </row>
    <row r="341" spans="1:32">
      <c r="A341" s="82">
        <v>1911</v>
      </c>
      <c r="B341" s="83" t="s">
        <v>437</v>
      </c>
      <c r="C341" s="268">
        <v>30509</v>
      </c>
      <c r="D341" s="124">
        <f t="shared" si="92"/>
        <v>10419.740437158471</v>
      </c>
      <c r="E341" s="125">
        <f t="shared" si="87"/>
        <v>0.70279239625241796</v>
      </c>
      <c r="F341" s="124">
        <f t="shared" si="88"/>
        <v>2643.8755770664725</v>
      </c>
      <c r="G341" s="124">
        <f t="shared" si="93"/>
        <v>7741.2676896506318</v>
      </c>
      <c r="H341" s="124">
        <f t="shared" si="89"/>
        <v>1023.3437626593519</v>
      </c>
      <c r="I341" s="123">
        <f t="shared" si="94"/>
        <v>2996.3505370665825</v>
      </c>
      <c r="J341" s="124">
        <f t="shared" si="90"/>
        <v>831.8475462182837</v>
      </c>
      <c r="K341" s="123">
        <f t="shared" si="95"/>
        <v>2435.6496153271346</v>
      </c>
      <c r="L341" s="123">
        <f t="shared" si="96"/>
        <v>10176.917304977767</v>
      </c>
      <c r="M341" s="123">
        <f t="shared" si="97"/>
        <v>40685.917304977767</v>
      </c>
      <c r="N341" s="70">
        <f t="shared" si="98"/>
        <v>13895.463560443226</v>
      </c>
      <c r="O341" s="23">
        <f t="shared" si="91"/>
        <v>0.93722355096833865</v>
      </c>
      <c r="P341" s="286">
        <v>4164.1871386440034</v>
      </c>
      <c r="Q341" s="320">
        <v>2928</v>
      </c>
      <c r="R341" s="125">
        <f t="shared" si="99"/>
        <v>-3.0555713050564096E-2</v>
      </c>
      <c r="S341" s="23">
        <f t="shared" si="100"/>
        <v>2.9861239809363286E-2</v>
      </c>
      <c r="T341" s="23"/>
      <c r="U341" s="268">
        <v>32094</v>
      </c>
      <c r="V341" s="125">
        <f t="shared" si="101"/>
        <v>-4.9386178101825884E-2</v>
      </c>
      <c r="W341" s="262">
        <v>40288.781233444606</v>
      </c>
      <c r="X341" s="266">
        <v>10748.15807099799</v>
      </c>
      <c r="Y341" s="266">
        <v>13492.559019907772</v>
      </c>
      <c r="Z341" s="141"/>
      <c r="AA341" s="124"/>
      <c r="AB341" s="124"/>
      <c r="AC341" s="124"/>
      <c r="AD341" s="124"/>
    </row>
    <row r="342" spans="1:32">
      <c r="A342" s="82">
        <v>1913</v>
      </c>
      <c r="B342" s="83" t="s">
        <v>438</v>
      </c>
      <c r="C342" s="268">
        <v>33344</v>
      </c>
      <c r="D342" s="124">
        <f t="shared" si="92"/>
        <v>11136.940547762191</v>
      </c>
      <c r="E342" s="125">
        <f t="shared" si="87"/>
        <v>0.7511662293016742</v>
      </c>
      <c r="F342" s="124">
        <f t="shared" si="88"/>
        <v>2213.5555107042405</v>
      </c>
      <c r="G342" s="124">
        <f t="shared" si="93"/>
        <v>6627.3851990484955</v>
      </c>
      <c r="H342" s="124">
        <f t="shared" si="89"/>
        <v>772.32372394804975</v>
      </c>
      <c r="I342" s="123">
        <f t="shared" si="94"/>
        <v>2312.337229500461</v>
      </c>
      <c r="J342" s="124">
        <f t="shared" si="90"/>
        <v>580.82750750698153</v>
      </c>
      <c r="K342" s="123">
        <f t="shared" si="95"/>
        <v>1738.9975574759026</v>
      </c>
      <c r="L342" s="123">
        <f t="shared" si="96"/>
        <v>8366.3827565243973</v>
      </c>
      <c r="M342" s="123">
        <f t="shared" si="97"/>
        <v>41710.382756524399</v>
      </c>
      <c r="N342" s="70">
        <f t="shared" si="98"/>
        <v>13931.323565973413</v>
      </c>
      <c r="O342" s="23">
        <f t="shared" si="91"/>
        <v>0.93964224262080154</v>
      </c>
      <c r="P342" s="286">
        <v>3466.5696356216358</v>
      </c>
      <c r="Q342" s="320">
        <v>2994</v>
      </c>
      <c r="R342" s="125">
        <f t="shared" si="99"/>
        <v>1.2267990385255615E-2</v>
      </c>
      <c r="S342" s="23">
        <f t="shared" si="100"/>
        <v>3.154877095070998E-2</v>
      </c>
      <c r="T342" s="23"/>
      <c r="U342" s="268">
        <v>33534</v>
      </c>
      <c r="V342" s="125">
        <f t="shared" si="101"/>
        <v>-5.6658913341683069E-3</v>
      </c>
      <c r="W342" s="262">
        <v>41164.000602658794</v>
      </c>
      <c r="X342" s="266">
        <v>11001.968503937007</v>
      </c>
      <c r="Y342" s="266">
        <v>13505.249541554722</v>
      </c>
      <c r="Z342" s="141"/>
      <c r="AA342" s="124"/>
      <c r="AB342" s="124"/>
      <c r="AC342" s="124"/>
      <c r="AD342" s="124"/>
    </row>
    <row r="343" spans="1:32">
      <c r="A343" s="82">
        <v>1917</v>
      </c>
      <c r="B343" s="83" t="s">
        <v>439</v>
      </c>
      <c r="C343" s="268">
        <v>17761</v>
      </c>
      <c r="D343" s="124">
        <f t="shared" si="92"/>
        <v>12870.289855072464</v>
      </c>
      <c r="E343" s="125">
        <f t="shared" si="87"/>
        <v>0.86807746337453207</v>
      </c>
      <c r="F343" s="124">
        <f t="shared" si="88"/>
        <v>1173.5459263180767</v>
      </c>
      <c r="G343" s="124">
        <f t="shared" si="93"/>
        <v>1619.4933783189458</v>
      </c>
      <c r="H343" s="124">
        <f t="shared" si="89"/>
        <v>165.65146638945433</v>
      </c>
      <c r="I343" s="123">
        <f t="shared" si="94"/>
        <v>228.59902361744699</v>
      </c>
      <c r="J343" s="124">
        <f t="shared" si="90"/>
        <v>-25.844750051613914</v>
      </c>
      <c r="K343" s="123">
        <f t="shared" si="95"/>
        <v>-35.665755071227196</v>
      </c>
      <c r="L343" s="123">
        <f t="shared" si="96"/>
        <v>1583.8276232477185</v>
      </c>
      <c r="M343" s="123">
        <f t="shared" si="97"/>
        <v>19344.827623247718</v>
      </c>
      <c r="N343" s="70">
        <f t="shared" si="98"/>
        <v>14017.991031338925</v>
      </c>
      <c r="O343" s="23">
        <f t="shared" si="91"/>
        <v>0.94548780432444424</v>
      </c>
      <c r="P343" s="286">
        <v>-79.356881376800175</v>
      </c>
      <c r="Q343" s="320">
        <v>1380</v>
      </c>
      <c r="R343" s="125">
        <f t="shared" si="99"/>
        <v>7.1243375804335762E-2</v>
      </c>
      <c r="S343" s="23">
        <f t="shared" si="100"/>
        <v>3.4090221195958476E-2</v>
      </c>
      <c r="T343" s="23"/>
      <c r="U343" s="268">
        <v>16748</v>
      </c>
      <c r="V343" s="125">
        <f t="shared" si="101"/>
        <v>6.0484834010031047E-2</v>
      </c>
      <c r="W343" s="262">
        <v>18896.880656202877</v>
      </c>
      <c r="X343" s="266">
        <v>12014.347202295552</v>
      </c>
      <c r="Y343" s="266">
        <v>13555.868476472651</v>
      </c>
      <c r="Z343" s="141"/>
      <c r="AA343" s="124"/>
      <c r="AB343" s="124"/>
      <c r="AC343" s="124"/>
      <c r="AD343" s="124"/>
    </row>
    <row r="344" spans="1:32">
      <c r="A344" s="82">
        <v>1919</v>
      </c>
      <c r="B344" s="83" t="s">
        <v>440</v>
      </c>
      <c r="C344" s="268">
        <v>11969</v>
      </c>
      <c r="D344" s="124">
        <f t="shared" si="92"/>
        <v>10715.308863025963</v>
      </c>
      <c r="E344" s="125">
        <f t="shared" si="87"/>
        <v>0.72272794488961778</v>
      </c>
      <c r="F344" s="124">
        <f t="shared" si="88"/>
        <v>2466.5345215459774</v>
      </c>
      <c r="G344" s="124">
        <f t="shared" si="93"/>
        <v>2755.1190605668571</v>
      </c>
      <c r="H344" s="124">
        <f t="shared" si="89"/>
        <v>919.89481360572972</v>
      </c>
      <c r="I344" s="123">
        <f t="shared" si="94"/>
        <v>1027.5225067976</v>
      </c>
      <c r="J344" s="124">
        <f t="shared" si="90"/>
        <v>728.39859716466151</v>
      </c>
      <c r="K344" s="123">
        <f t="shared" si="95"/>
        <v>813.62123303292697</v>
      </c>
      <c r="L344" s="123">
        <f t="shared" si="96"/>
        <v>3568.7402935997843</v>
      </c>
      <c r="M344" s="123">
        <f t="shared" si="97"/>
        <v>15537.740293599785</v>
      </c>
      <c r="N344" s="70">
        <f t="shared" si="98"/>
        <v>13910.241981736603</v>
      </c>
      <c r="O344" s="23">
        <f t="shared" si="91"/>
        <v>0.93822032840019876</v>
      </c>
      <c r="P344" s="286">
        <v>1486.0113503638509</v>
      </c>
      <c r="Q344" s="320">
        <v>1117</v>
      </c>
      <c r="R344" s="125">
        <f t="shared" si="99"/>
        <v>0.11873532974314095</v>
      </c>
      <c r="S344" s="23">
        <f t="shared" si="100"/>
        <v>3.5446344356093652E-2</v>
      </c>
      <c r="T344" s="23"/>
      <c r="U344" s="268">
        <v>10737</v>
      </c>
      <c r="V344" s="125">
        <f t="shared" si="101"/>
        <v>0.11474341063611809</v>
      </c>
      <c r="W344" s="262">
        <v>15059.574401437176</v>
      </c>
      <c r="X344" s="266">
        <v>9578.0553077609275</v>
      </c>
      <c r="Y344" s="266">
        <v>13434.05388174592</v>
      </c>
      <c r="Z344" s="141"/>
      <c r="AA344" s="124"/>
      <c r="AB344" s="124"/>
      <c r="AC344" s="124"/>
      <c r="AD344" s="124"/>
    </row>
    <row r="345" spans="1:32">
      <c r="A345" s="82">
        <v>1920</v>
      </c>
      <c r="B345" s="83" t="s">
        <v>441</v>
      </c>
      <c r="C345" s="268">
        <v>9746</v>
      </c>
      <c r="D345" s="124">
        <f t="shared" si="92"/>
        <v>9185.673892554194</v>
      </c>
      <c r="E345" s="125">
        <f t="shared" si="87"/>
        <v>0.61955686948972855</v>
      </c>
      <c r="F345" s="124">
        <f t="shared" si="88"/>
        <v>3384.3155038290388</v>
      </c>
      <c r="G345" s="124">
        <f t="shared" si="93"/>
        <v>3590.7587495626099</v>
      </c>
      <c r="H345" s="124">
        <f t="shared" si="89"/>
        <v>1455.2670532708487</v>
      </c>
      <c r="I345" s="123">
        <f t="shared" si="94"/>
        <v>1544.0383435203705</v>
      </c>
      <c r="J345" s="124">
        <f t="shared" si="90"/>
        <v>1263.7708368297804</v>
      </c>
      <c r="K345" s="123">
        <f t="shared" si="95"/>
        <v>1340.8608578763969</v>
      </c>
      <c r="L345" s="123">
        <f t="shared" si="96"/>
        <v>4931.6196074390064</v>
      </c>
      <c r="M345" s="123">
        <f t="shared" si="97"/>
        <v>14677.619607439006</v>
      </c>
      <c r="N345" s="70">
        <f t="shared" si="98"/>
        <v>13833.760233213012</v>
      </c>
      <c r="O345" s="23">
        <f t="shared" si="91"/>
        <v>0.93306177463020412</v>
      </c>
      <c r="P345" s="286">
        <v>2171.461049897981</v>
      </c>
      <c r="Q345" s="320">
        <v>1061</v>
      </c>
      <c r="R345" s="125">
        <f t="shared" si="99"/>
        <v>3.7667727914783407E-2</v>
      </c>
      <c r="S345" s="23">
        <f t="shared" si="100"/>
        <v>3.2542567321867645E-2</v>
      </c>
      <c r="T345" s="23"/>
      <c r="U345" s="268">
        <v>9525</v>
      </c>
      <c r="V345" s="125">
        <f t="shared" si="101"/>
        <v>2.3202099737532809E-2</v>
      </c>
      <c r="W345" s="262">
        <v>14415.992601201069</v>
      </c>
      <c r="X345" s="266">
        <v>8852.2304832713762</v>
      </c>
      <c r="Y345" s="266">
        <v>13397.76264052144</v>
      </c>
      <c r="Z345" s="141"/>
      <c r="AA345" s="124"/>
      <c r="AB345" s="124"/>
      <c r="AC345" s="124"/>
      <c r="AD345" s="124"/>
    </row>
    <row r="346" spans="1:32">
      <c r="A346" s="82">
        <v>1922</v>
      </c>
      <c r="B346" s="83" t="s">
        <v>442</v>
      </c>
      <c r="C346" s="268">
        <v>62239</v>
      </c>
      <c r="D346" s="124">
        <f t="shared" si="92"/>
        <v>15641.869816536819</v>
      </c>
      <c r="E346" s="125">
        <f t="shared" si="87"/>
        <v>1.055015452307192</v>
      </c>
      <c r="F346" s="124">
        <f t="shared" si="88"/>
        <v>-489.402050560536</v>
      </c>
      <c r="G346" s="124">
        <f t="shared" si="93"/>
        <v>-1947.3307591803728</v>
      </c>
      <c r="H346" s="124">
        <f t="shared" si="89"/>
        <v>0</v>
      </c>
      <c r="I346" s="123">
        <f t="shared" si="94"/>
        <v>0</v>
      </c>
      <c r="J346" s="124">
        <f t="shared" si="90"/>
        <v>-191.49621644106824</v>
      </c>
      <c r="K346" s="123">
        <f t="shared" si="95"/>
        <v>-761.96344521901062</v>
      </c>
      <c r="L346" s="123">
        <f t="shared" si="96"/>
        <v>-2709.2942043993835</v>
      </c>
      <c r="M346" s="123">
        <f t="shared" si="97"/>
        <v>59529.705795600617</v>
      </c>
      <c r="N346" s="70">
        <f t="shared" si="98"/>
        <v>14960.971549535214</v>
      </c>
      <c r="O346" s="23">
        <f t="shared" si="91"/>
        <v>1.0090901120785944</v>
      </c>
      <c r="P346" s="286">
        <v>1330.8482000440576</v>
      </c>
      <c r="Q346" s="320">
        <v>3979</v>
      </c>
      <c r="R346" s="125">
        <f t="shared" si="99"/>
        <v>1.0311599185717944E-2</v>
      </c>
      <c r="S346" s="23">
        <f t="shared" si="100"/>
        <v>2.3130725515940111E-2</v>
      </c>
      <c r="T346" s="23"/>
      <c r="U346" s="268">
        <v>61836</v>
      </c>
      <c r="V346" s="125">
        <f t="shared" si="101"/>
        <v>6.5172391487159581E-3</v>
      </c>
      <c r="W346" s="262">
        <v>58403.211709540912</v>
      </c>
      <c r="X346" s="266">
        <v>15482.223335002504</v>
      </c>
      <c r="Y346" s="266">
        <v>14622.73703293463</v>
      </c>
      <c r="Z346" s="141"/>
      <c r="AA346" s="124"/>
      <c r="AB346" s="124"/>
      <c r="AC346" s="124"/>
      <c r="AD346" s="124"/>
    </row>
    <row r="347" spans="1:32">
      <c r="A347" s="82">
        <v>1923</v>
      </c>
      <c r="B347" s="83" t="s">
        <v>443</v>
      </c>
      <c r="C347" s="268">
        <v>25166</v>
      </c>
      <c r="D347" s="124">
        <f t="shared" si="92"/>
        <v>11305.480682839174</v>
      </c>
      <c r="E347" s="125">
        <f t="shared" si="87"/>
        <v>0.76253395252950551</v>
      </c>
      <c r="F347" s="124">
        <f t="shared" si="88"/>
        <v>2112.431429658051</v>
      </c>
      <c r="G347" s="124">
        <f t="shared" si="93"/>
        <v>4702.2723624188211</v>
      </c>
      <c r="H347" s="124">
        <f t="shared" si="89"/>
        <v>713.33467667110585</v>
      </c>
      <c r="I347" s="123">
        <f t="shared" si="94"/>
        <v>1587.8829902698817</v>
      </c>
      <c r="J347" s="124">
        <f t="shared" si="90"/>
        <v>521.83846023003764</v>
      </c>
      <c r="K347" s="123">
        <f t="shared" si="95"/>
        <v>1161.6124124720636</v>
      </c>
      <c r="L347" s="123">
        <f t="shared" si="96"/>
        <v>5863.8847748908847</v>
      </c>
      <c r="M347" s="123">
        <f t="shared" si="97"/>
        <v>31029.884774890885</v>
      </c>
      <c r="N347" s="70">
        <f t="shared" si="98"/>
        <v>13939.750572727262</v>
      </c>
      <c r="O347" s="23">
        <f t="shared" si="91"/>
        <v>0.94021062878219308</v>
      </c>
      <c r="P347" s="286">
        <v>1710.0869435182913</v>
      </c>
      <c r="Q347" s="320">
        <v>2226</v>
      </c>
      <c r="R347" s="125">
        <f t="shared" si="99"/>
        <v>1.9380492908613267E-2</v>
      </c>
      <c r="S347" s="23">
        <f t="shared" si="100"/>
        <v>3.1834394926199668E-2</v>
      </c>
      <c r="T347" s="23"/>
      <c r="U347" s="268">
        <v>24621</v>
      </c>
      <c r="V347" s="125">
        <f t="shared" si="101"/>
        <v>2.2135575321879698E-2</v>
      </c>
      <c r="W347" s="262">
        <v>29991.485478314476</v>
      </c>
      <c r="X347" s="266">
        <v>11090.54054054054</v>
      </c>
      <c r="Y347" s="266">
        <v>13509.678143384899</v>
      </c>
      <c r="Z347" s="141"/>
      <c r="AA347" s="124"/>
      <c r="AB347" s="124"/>
      <c r="AC347" s="124"/>
      <c r="AD347" s="124"/>
    </row>
    <row r="348" spans="1:32">
      <c r="A348" s="82">
        <v>1924</v>
      </c>
      <c r="B348" s="83" t="s">
        <v>444</v>
      </c>
      <c r="C348" s="268">
        <v>94844</v>
      </c>
      <c r="D348" s="124">
        <f t="shared" si="92"/>
        <v>13951.750514857311</v>
      </c>
      <c r="E348" s="125">
        <f t="shared" si="87"/>
        <v>0.94102000288659904</v>
      </c>
      <c r="F348" s="124">
        <f t="shared" si="88"/>
        <v>524.66953044716865</v>
      </c>
      <c r="G348" s="124">
        <f t="shared" si="93"/>
        <v>3566.7034679798526</v>
      </c>
      <c r="H348" s="124">
        <f t="shared" si="89"/>
        <v>0</v>
      </c>
      <c r="I348" s="123">
        <f t="shared" si="94"/>
        <v>0</v>
      </c>
      <c r="J348" s="124">
        <f t="shared" si="90"/>
        <v>-191.49621644106824</v>
      </c>
      <c r="K348" s="123">
        <f t="shared" si="95"/>
        <v>-1301.791279366382</v>
      </c>
      <c r="L348" s="123">
        <f t="shared" si="96"/>
        <v>2264.9121886134708</v>
      </c>
      <c r="M348" s="123">
        <f t="shared" si="97"/>
        <v>97108.912188613467</v>
      </c>
      <c r="N348" s="70">
        <f t="shared" si="98"/>
        <v>14284.923828863411</v>
      </c>
      <c r="O348" s="23">
        <f t="shared" si="91"/>
        <v>0.96349193231035735</v>
      </c>
      <c r="P348" s="286">
        <v>1828.1451278963355</v>
      </c>
      <c r="Q348" s="320">
        <v>6798</v>
      </c>
      <c r="R348" s="125">
        <f t="shared" si="99"/>
        <v>1.6206795433279225E-2</v>
      </c>
      <c r="S348" s="23">
        <f t="shared" si="100"/>
        <v>2.6101897300123373E-2</v>
      </c>
      <c r="T348" s="23"/>
      <c r="U348" s="268">
        <v>93098</v>
      </c>
      <c r="V348" s="125">
        <f t="shared" si="101"/>
        <v>1.8754430814840274E-2</v>
      </c>
      <c r="W348" s="262">
        <v>94401.997246468934</v>
      </c>
      <c r="X348" s="266">
        <v>13729.243474413803</v>
      </c>
      <c r="Y348" s="266">
        <v>13921.545088699149</v>
      </c>
      <c r="Z348" s="141"/>
      <c r="AA348" s="124"/>
      <c r="AB348" s="124"/>
      <c r="AC348" s="124"/>
      <c r="AD348" s="124"/>
    </row>
    <row r="349" spans="1:32">
      <c r="A349" s="82">
        <v>1925</v>
      </c>
      <c r="B349" s="83" t="s">
        <v>445</v>
      </c>
      <c r="C349" s="268">
        <v>40989</v>
      </c>
      <c r="D349" s="124">
        <f t="shared" si="92"/>
        <v>11731.253577561534</v>
      </c>
      <c r="E349" s="125">
        <f t="shared" si="87"/>
        <v>0.7912515539655407</v>
      </c>
      <c r="F349" s="124">
        <f t="shared" si="88"/>
        <v>1856.9676928246345</v>
      </c>
      <c r="G349" s="124">
        <f t="shared" si="93"/>
        <v>6488.2451187292727</v>
      </c>
      <c r="H349" s="124">
        <f t="shared" si="89"/>
        <v>564.31416351827966</v>
      </c>
      <c r="I349" s="123">
        <f t="shared" si="94"/>
        <v>1971.7136873328691</v>
      </c>
      <c r="J349" s="124">
        <f t="shared" si="90"/>
        <v>372.81794707721144</v>
      </c>
      <c r="K349" s="123">
        <f t="shared" si="95"/>
        <v>1302.6259070877768</v>
      </c>
      <c r="L349" s="123">
        <f t="shared" si="96"/>
        <v>7790.8710258170495</v>
      </c>
      <c r="M349" s="123">
        <f t="shared" si="97"/>
        <v>48779.871025817047</v>
      </c>
      <c r="N349" s="70">
        <f t="shared" si="98"/>
        <v>13961.039217463378</v>
      </c>
      <c r="O349" s="23">
        <f t="shared" si="91"/>
        <v>0.9416465088539947</v>
      </c>
      <c r="P349" s="286">
        <v>3726.4794612097508</v>
      </c>
      <c r="Q349" s="320">
        <v>3494</v>
      </c>
      <c r="R349" s="125">
        <f t="shared" si="99"/>
        <v>3.850051927365343E-2</v>
      </c>
      <c r="S349" s="23">
        <f t="shared" si="100"/>
        <v>3.2623684156353021E-2</v>
      </c>
      <c r="T349" s="23"/>
      <c r="U349" s="268">
        <v>39492</v>
      </c>
      <c r="V349" s="125">
        <f t="shared" si="101"/>
        <v>3.7906411425098756E-2</v>
      </c>
      <c r="W349" s="262">
        <v>47265.808302787118</v>
      </c>
      <c r="X349" s="266">
        <v>11296.338672768879</v>
      </c>
      <c r="Y349" s="266">
        <v>13519.968049996314</v>
      </c>
      <c r="Z349" s="141"/>
      <c r="AA349" s="124"/>
      <c r="AB349" s="124"/>
      <c r="AC349" s="124"/>
      <c r="AD349" s="124"/>
    </row>
    <row r="350" spans="1:32">
      <c r="A350" s="82">
        <v>1926</v>
      </c>
      <c r="B350" s="83" t="s">
        <v>446</v>
      </c>
      <c r="C350" s="268">
        <v>11909</v>
      </c>
      <c r="D350" s="124">
        <f t="shared" si="92"/>
        <v>10222.317596566523</v>
      </c>
      <c r="E350" s="125">
        <f t="shared" si="87"/>
        <v>0.68947658747086926</v>
      </c>
      <c r="F350" s="124">
        <f t="shared" si="88"/>
        <v>2762.3292814216411</v>
      </c>
      <c r="G350" s="124">
        <f t="shared" si="93"/>
        <v>3218.1136128562121</v>
      </c>
      <c r="H350" s="124">
        <f t="shared" si="89"/>
        <v>1092.4417568665335</v>
      </c>
      <c r="I350" s="123">
        <f t="shared" si="94"/>
        <v>1272.6946467495115</v>
      </c>
      <c r="J350" s="124">
        <f t="shared" si="90"/>
        <v>900.94554042546531</v>
      </c>
      <c r="K350" s="123">
        <f t="shared" si="95"/>
        <v>1049.6015545956673</v>
      </c>
      <c r="L350" s="123">
        <f t="shared" si="96"/>
        <v>4267.7151674518791</v>
      </c>
      <c r="M350" s="123">
        <f t="shared" si="97"/>
        <v>16176.715167451879</v>
      </c>
      <c r="N350" s="70">
        <f t="shared" si="98"/>
        <v>13885.592418413629</v>
      </c>
      <c r="O350" s="23">
        <f t="shared" si="91"/>
        <v>0.93655776052926121</v>
      </c>
      <c r="P350" s="286">
        <v>1825.2758936203099</v>
      </c>
      <c r="Q350" s="320">
        <v>1165</v>
      </c>
      <c r="R350" s="125">
        <f t="shared" si="99"/>
        <v>2.4482379999357408E-2</v>
      </c>
      <c r="S350" s="23">
        <f t="shared" si="100"/>
        <v>3.2075072843665599E-2</v>
      </c>
      <c r="T350" s="23"/>
      <c r="U350" s="268">
        <v>11355</v>
      </c>
      <c r="V350" s="125">
        <f t="shared" si="101"/>
        <v>4.8789079700572432E-2</v>
      </c>
      <c r="W350" s="262">
        <v>15310.711970415259</v>
      </c>
      <c r="X350" s="266">
        <v>9978.0316344463972</v>
      </c>
      <c r="Y350" s="266">
        <v>13454.052698080191</v>
      </c>
      <c r="Z350" s="141"/>
      <c r="AA350" s="124"/>
      <c r="AB350" s="124"/>
      <c r="AC350" s="124"/>
      <c r="AD350" s="124"/>
    </row>
    <row r="351" spans="1:32">
      <c r="A351" s="82">
        <v>1927</v>
      </c>
      <c r="B351" s="83" t="s">
        <v>447</v>
      </c>
      <c r="C351" s="268">
        <v>16183</v>
      </c>
      <c r="D351" s="124">
        <f t="shared" si="92"/>
        <v>10535.807291666666</v>
      </c>
      <c r="E351" s="125">
        <f t="shared" si="87"/>
        <v>0.71062089287354313</v>
      </c>
      <c r="F351" s="124">
        <f t="shared" si="88"/>
        <v>2574.2354643615554</v>
      </c>
      <c r="G351" s="124">
        <f t="shared" si="93"/>
        <v>3954.0256732593489</v>
      </c>
      <c r="H351" s="124">
        <f t="shared" si="89"/>
        <v>982.72036358148353</v>
      </c>
      <c r="I351" s="123">
        <f t="shared" si="94"/>
        <v>1509.4584784611586</v>
      </c>
      <c r="J351" s="124">
        <f t="shared" si="90"/>
        <v>791.22414714041531</v>
      </c>
      <c r="K351" s="123">
        <f t="shared" si="95"/>
        <v>1215.3202900076778</v>
      </c>
      <c r="L351" s="123">
        <f t="shared" si="96"/>
        <v>5169.3459632670265</v>
      </c>
      <c r="M351" s="123">
        <f t="shared" si="97"/>
        <v>21352.345963267027</v>
      </c>
      <c r="N351" s="70">
        <f t="shared" si="98"/>
        <v>13901.266903168638</v>
      </c>
      <c r="O351" s="23">
        <f t="shared" si="91"/>
        <v>0.93761497579939501</v>
      </c>
      <c r="P351" s="286">
        <v>2553.4653842066919</v>
      </c>
      <c r="Q351" s="320">
        <v>1536</v>
      </c>
      <c r="R351" s="125">
        <f t="shared" si="99"/>
        <v>3.2988045404384311E-2</v>
      </c>
      <c r="S351" s="23">
        <f t="shared" si="100"/>
        <v>3.2390970010597132E-2</v>
      </c>
      <c r="T351" s="23"/>
      <c r="U351" s="268">
        <v>15707</v>
      </c>
      <c r="V351" s="125">
        <f t="shared" si="101"/>
        <v>3.0304959572165276E-2</v>
      </c>
      <c r="W351" s="262">
        <v>20736.28271919112</v>
      </c>
      <c r="X351" s="266">
        <v>10199.35064935065</v>
      </c>
      <c r="Y351" s="266">
        <v>13465.118648825402</v>
      </c>
      <c r="Z351" s="141"/>
      <c r="AA351" s="124"/>
      <c r="AB351" s="124"/>
      <c r="AC351" s="124"/>
      <c r="AD351" s="124"/>
    </row>
    <row r="352" spans="1:32">
      <c r="A352" s="82">
        <v>1928</v>
      </c>
      <c r="B352" s="83" t="s">
        <v>448</v>
      </c>
      <c r="C352" s="268">
        <v>10195</v>
      </c>
      <c r="D352" s="124">
        <f t="shared" si="92"/>
        <v>10811.240721102864</v>
      </c>
      <c r="E352" s="125">
        <f t="shared" si="87"/>
        <v>0.72919837290281297</v>
      </c>
      <c r="F352" s="124">
        <f t="shared" si="88"/>
        <v>2408.9754066998366</v>
      </c>
      <c r="G352" s="124">
        <f t="shared" si="93"/>
        <v>2271.6638085179461</v>
      </c>
      <c r="H352" s="124">
        <f t="shared" si="89"/>
        <v>886.31866327881426</v>
      </c>
      <c r="I352" s="123">
        <f t="shared" si="94"/>
        <v>835.79849947192179</v>
      </c>
      <c r="J352" s="124">
        <f t="shared" si="90"/>
        <v>694.82244683774604</v>
      </c>
      <c r="K352" s="123">
        <f t="shared" si="95"/>
        <v>655.21756736799455</v>
      </c>
      <c r="L352" s="123">
        <f t="shared" si="96"/>
        <v>2926.8813758859405</v>
      </c>
      <c r="M352" s="123">
        <f t="shared" si="97"/>
        <v>13121.88137588594</v>
      </c>
      <c r="N352" s="70">
        <f t="shared" si="98"/>
        <v>13915.038574640444</v>
      </c>
      <c r="O352" s="23">
        <f t="shared" si="91"/>
        <v>0.93854384980085825</v>
      </c>
      <c r="P352" s="286">
        <v>975.92113105918611</v>
      </c>
      <c r="Q352" s="320">
        <v>943</v>
      </c>
      <c r="R352" s="125">
        <f t="shared" si="99"/>
        <v>4.8562837419517495E-2</v>
      </c>
      <c r="S352" s="23">
        <f t="shared" si="100"/>
        <v>3.2987268055024298E-2</v>
      </c>
      <c r="T352" s="23"/>
      <c r="U352" s="268">
        <v>9496</v>
      </c>
      <c r="V352" s="125">
        <f t="shared" si="101"/>
        <v>7.3609941027801176E-2</v>
      </c>
      <c r="W352" s="262">
        <v>12406.494178165602</v>
      </c>
      <c r="X352" s="266">
        <v>10310.532030401737</v>
      </c>
      <c r="Y352" s="266">
        <v>13470.677717877961</v>
      </c>
      <c r="Z352" s="141"/>
      <c r="AA352" s="124"/>
      <c r="AB352" s="124"/>
      <c r="AC352" s="124"/>
      <c r="AD352" s="124"/>
    </row>
    <row r="353" spans="1:30">
      <c r="A353" s="82">
        <v>1929</v>
      </c>
      <c r="B353" s="83" t="s">
        <v>449</v>
      </c>
      <c r="C353" s="268">
        <v>12807</v>
      </c>
      <c r="D353" s="124">
        <f t="shared" si="92"/>
        <v>14198.447893569844</v>
      </c>
      <c r="E353" s="125">
        <f t="shared" si="87"/>
        <v>0.95765928895905061</v>
      </c>
      <c r="F353" s="124">
        <f t="shared" si="88"/>
        <v>376.65110321964858</v>
      </c>
      <c r="G353" s="124">
        <f t="shared" si="93"/>
        <v>339.73929510412302</v>
      </c>
      <c r="H353" s="124">
        <f t="shared" si="89"/>
        <v>0</v>
      </c>
      <c r="I353" s="123">
        <f t="shared" si="94"/>
        <v>0</v>
      </c>
      <c r="J353" s="124">
        <f t="shared" si="90"/>
        <v>-191.49621644106824</v>
      </c>
      <c r="K353" s="123">
        <f t="shared" si="95"/>
        <v>-172.72958722984353</v>
      </c>
      <c r="L353" s="123">
        <f t="shared" si="96"/>
        <v>167.00970787427948</v>
      </c>
      <c r="M353" s="123">
        <f t="shared" si="97"/>
        <v>12974.00970787428</v>
      </c>
      <c r="N353" s="70">
        <f t="shared" si="98"/>
        <v>14383.602780348425</v>
      </c>
      <c r="O353" s="23">
        <f t="shared" si="91"/>
        <v>0.97014764673933807</v>
      </c>
      <c r="P353" s="286">
        <v>51.707282342232062</v>
      </c>
      <c r="Q353" s="320">
        <v>902</v>
      </c>
      <c r="R353" s="125">
        <f t="shared" si="99"/>
        <v>0.11346043541165485</v>
      </c>
      <c r="S353" s="23">
        <f t="shared" si="100"/>
        <v>5.8183265794854222E-2</v>
      </c>
      <c r="T353" s="23"/>
      <c r="U353" s="268">
        <v>11655</v>
      </c>
      <c r="V353" s="125">
        <f t="shared" si="101"/>
        <v>9.8841698841698841E-2</v>
      </c>
      <c r="W353" s="262">
        <v>12423.758120351094</v>
      </c>
      <c r="X353" s="266">
        <v>12751.64113785558</v>
      </c>
      <c r="Y353" s="266">
        <v>13592.73317325065</v>
      </c>
      <c r="Z353" s="141"/>
      <c r="AA353" s="124"/>
      <c r="AB353" s="124"/>
      <c r="AC353" s="124"/>
      <c r="AD353" s="124"/>
    </row>
    <row r="354" spans="1:30">
      <c r="A354" s="82">
        <v>1931</v>
      </c>
      <c r="B354" s="83" t="s">
        <v>450</v>
      </c>
      <c r="C354" s="268">
        <v>145712</v>
      </c>
      <c r="D354" s="124">
        <f t="shared" si="92"/>
        <v>12513.91274476125</v>
      </c>
      <c r="E354" s="125">
        <f t="shared" si="87"/>
        <v>0.84404048041553692</v>
      </c>
      <c r="F354" s="124">
        <f t="shared" si="88"/>
        <v>1387.3721925048051</v>
      </c>
      <c r="G354" s="124">
        <f t="shared" si="93"/>
        <v>16154.561809525951</v>
      </c>
      <c r="H354" s="124">
        <f t="shared" si="89"/>
        <v>290.38345499837919</v>
      </c>
      <c r="I354" s="123">
        <f t="shared" si="94"/>
        <v>3381.2249500011276</v>
      </c>
      <c r="J354" s="124">
        <f t="shared" si="90"/>
        <v>98.887238557310951</v>
      </c>
      <c r="K354" s="123">
        <f t="shared" si="95"/>
        <v>1151.4430057613285</v>
      </c>
      <c r="L354" s="123">
        <f t="shared" si="96"/>
        <v>17306.004815287281</v>
      </c>
      <c r="M354" s="123">
        <f t="shared" si="97"/>
        <v>163018.00481528728</v>
      </c>
      <c r="N354" s="70">
        <f t="shared" si="98"/>
        <v>14000.172175823365</v>
      </c>
      <c r="O354" s="23">
        <f t="shared" si="91"/>
        <v>0.94428595517649461</v>
      </c>
      <c r="P354" s="286">
        <v>9214.9196182960441</v>
      </c>
      <c r="Q354" s="320">
        <v>11644</v>
      </c>
      <c r="R354" s="125">
        <f t="shared" si="99"/>
        <v>2.3860813739629103E-2</v>
      </c>
      <c r="S354" s="23">
        <f t="shared" si="100"/>
        <v>3.1984270995116554E-2</v>
      </c>
      <c r="T354" s="23"/>
      <c r="U354" s="268">
        <v>142964</v>
      </c>
      <c r="V354" s="125">
        <f t="shared" si="101"/>
        <v>1.9221622226574524E-2</v>
      </c>
      <c r="W354" s="262">
        <v>158684.60260803803</v>
      </c>
      <c r="X354" s="266">
        <v>12222.279216893221</v>
      </c>
      <c r="Y354" s="266">
        <v>13566.265077202534</v>
      </c>
      <c r="Z354" s="141"/>
      <c r="AA354" s="124"/>
      <c r="AB354" s="124"/>
      <c r="AC354" s="124"/>
      <c r="AD354" s="124"/>
    </row>
    <row r="355" spans="1:30">
      <c r="A355" s="82">
        <v>1933</v>
      </c>
      <c r="B355" s="83" t="s">
        <v>451</v>
      </c>
      <c r="C355" s="268">
        <v>58809</v>
      </c>
      <c r="D355" s="124">
        <f t="shared" si="92"/>
        <v>10403.148770564303</v>
      </c>
      <c r="E355" s="125">
        <f t="shared" si="87"/>
        <v>0.70167331874814998</v>
      </c>
      <c r="F355" s="124">
        <f t="shared" si="88"/>
        <v>2653.8305770229731</v>
      </c>
      <c r="G355" s="124">
        <f t="shared" si="93"/>
        <v>15002.104251910867</v>
      </c>
      <c r="H355" s="124">
        <f t="shared" si="89"/>
        <v>1029.1508459673107</v>
      </c>
      <c r="I355" s="123">
        <f t="shared" si="94"/>
        <v>5817.7897322532081</v>
      </c>
      <c r="J355" s="124">
        <f t="shared" si="90"/>
        <v>837.6546295262425</v>
      </c>
      <c r="K355" s="123">
        <f t="shared" si="95"/>
        <v>4735.261620711849</v>
      </c>
      <c r="L355" s="123">
        <f t="shared" si="96"/>
        <v>19737.365872622715</v>
      </c>
      <c r="M355" s="123">
        <f t="shared" si="97"/>
        <v>78546.365872622715</v>
      </c>
      <c r="N355" s="70">
        <f t="shared" si="98"/>
        <v>13894.633977113517</v>
      </c>
      <c r="O355" s="23">
        <f t="shared" si="91"/>
        <v>0.93716759709312514</v>
      </c>
      <c r="P355" s="286">
        <v>8530.6356880992316</v>
      </c>
      <c r="Q355" s="320">
        <v>5653</v>
      </c>
      <c r="R355" s="125">
        <f t="shared" si="99"/>
        <v>4.8094930897038077E-2</v>
      </c>
      <c r="S355" s="23">
        <f t="shared" si="100"/>
        <v>3.294772869326023E-2</v>
      </c>
      <c r="T355" s="23"/>
      <c r="U355" s="268">
        <v>56428</v>
      </c>
      <c r="V355" s="125">
        <f t="shared" si="101"/>
        <v>4.2195364003686113E-2</v>
      </c>
      <c r="W355" s="262">
        <v>76471.434096494515</v>
      </c>
      <c r="X355" s="266">
        <v>9925.7695690413366</v>
      </c>
      <c r="Y355" s="266">
        <v>13451.439594809941</v>
      </c>
      <c r="Z355" s="141"/>
      <c r="AA355" s="124"/>
      <c r="AB355" s="124"/>
      <c r="AC355" s="124"/>
      <c r="AD355" s="124"/>
    </row>
    <row r="356" spans="1:30">
      <c r="A356" s="82">
        <v>1936</v>
      </c>
      <c r="B356" s="83" t="s">
        <v>452</v>
      </c>
      <c r="C356" s="268">
        <v>24878</v>
      </c>
      <c r="D356" s="124">
        <f t="shared" si="92"/>
        <v>10993.371630578878</v>
      </c>
      <c r="E356" s="125">
        <f t="shared" si="87"/>
        <v>0.74148276895607845</v>
      </c>
      <c r="F356" s="124">
        <f t="shared" si="88"/>
        <v>2299.696861014228</v>
      </c>
      <c r="G356" s="124">
        <f t="shared" si="93"/>
        <v>5204.2139964751987</v>
      </c>
      <c r="H356" s="124">
        <f t="shared" si="89"/>
        <v>822.57284496220927</v>
      </c>
      <c r="I356" s="123">
        <f t="shared" si="94"/>
        <v>1861.4823481494795</v>
      </c>
      <c r="J356" s="124">
        <f t="shared" si="90"/>
        <v>631.07662852114106</v>
      </c>
      <c r="K356" s="123">
        <f t="shared" si="95"/>
        <v>1428.1264103433423</v>
      </c>
      <c r="L356" s="123">
        <f t="shared" si="96"/>
        <v>6632.3404068185409</v>
      </c>
      <c r="M356" s="123">
        <f t="shared" si="97"/>
        <v>31510.340406818541</v>
      </c>
      <c r="N356" s="70">
        <f t="shared" si="98"/>
        <v>13924.145120114248</v>
      </c>
      <c r="O356" s="23">
        <f t="shared" si="91"/>
        <v>0.93915806960352177</v>
      </c>
      <c r="P356" s="286">
        <v>2807.8210706118125</v>
      </c>
      <c r="Q356" s="320">
        <v>2263</v>
      </c>
      <c r="R356" s="125">
        <f t="shared" si="99"/>
        <v>2.8648679248550666E-2</v>
      </c>
      <c r="S356" s="23">
        <f t="shared" si="100"/>
        <v>3.2220154397114148E-2</v>
      </c>
      <c r="T356" s="23"/>
      <c r="U356" s="268">
        <v>24292</v>
      </c>
      <c r="V356" s="125">
        <f t="shared" si="101"/>
        <v>2.4123168121192161E-2</v>
      </c>
      <c r="W356" s="262">
        <v>30661.658487481447</v>
      </c>
      <c r="X356" s="266">
        <v>10687.197536295644</v>
      </c>
      <c r="Y356" s="266">
        <v>13489.510993172657</v>
      </c>
      <c r="Z356" s="141"/>
      <c r="AA356" s="124"/>
      <c r="AB356" s="124"/>
      <c r="AC356" s="124"/>
      <c r="AD356" s="124"/>
    </row>
    <row r="357" spans="1:30">
      <c r="A357" s="82">
        <v>1938</v>
      </c>
      <c r="B357" s="83" t="s">
        <v>453</v>
      </c>
      <c r="C357" s="268">
        <v>30337</v>
      </c>
      <c r="D357" s="124">
        <f t="shared" si="92"/>
        <v>10544.664581160932</v>
      </c>
      <c r="E357" s="125">
        <f t="shared" si="87"/>
        <v>0.71121830081719761</v>
      </c>
      <c r="F357" s="124">
        <f t="shared" si="88"/>
        <v>2568.9210906649955</v>
      </c>
      <c r="G357" s="124">
        <f t="shared" si="93"/>
        <v>7390.7859778431921</v>
      </c>
      <c r="H357" s="124">
        <f t="shared" si="89"/>
        <v>979.62031225849034</v>
      </c>
      <c r="I357" s="123">
        <f t="shared" si="94"/>
        <v>2818.3676383676766</v>
      </c>
      <c r="J357" s="124">
        <f t="shared" si="90"/>
        <v>788.12409581742213</v>
      </c>
      <c r="K357" s="123">
        <f t="shared" si="95"/>
        <v>2267.4330236667238</v>
      </c>
      <c r="L357" s="123">
        <f t="shared" si="96"/>
        <v>9658.219001509915</v>
      </c>
      <c r="M357" s="123">
        <f t="shared" si="97"/>
        <v>39995.219001509919</v>
      </c>
      <c r="N357" s="70">
        <f t="shared" si="98"/>
        <v>13901.709767643351</v>
      </c>
      <c r="O357" s="23">
        <f t="shared" si="91"/>
        <v>0.93764484619657773</v>
      </c>
      <c r="P357" s="286">
        <v>4056.4779364340147</v>
      </c>
      <c r="Q357" s="320">
        <v>2877</v>
      </c>
      <c r="R357" s="125">
        <f t="shared" si="99"/>
        <v>3.5138592190969709E-2</v>
      </c>
      <c r="S357" s="23">
        <f t="shared" si="100"/>
        <v>3.2472293086970694E-2</v>
      </c>
      <c r="T357" s="23"/>
      <c r="U357" s="268">
        <v>29297</v>
      </c>
      <c r="V357" s="125">
        <f t="shared" si="101"/>
        <v>3.5498515206335117E-2</v>
      </c>
      <c r="W357" s="262">
        <v>38723.864610645236</v>
      </c>
      <c r="X357" s="266">
        <v>10186.717663421419</v>
      </c>
      <c r="Y357" s="266">
        <v>13464.486999528941</v>
      </c>
      <c r="Z357" s="141"/>
      <c r="AA357" s="124"/>
      <c r="AB357" s="124"/>
      <c r="AC357" s="124"/>
      <c r="AD357" s="124"/>
    </row>
    <row r="358" spans="1:30">
      <c r="A358" s="82">
        <v>1939</v>
      </c>
      <c r="B358" s="83" t="s">
        <v>454</v>
      </c>
      <c r="C358" s="268">
        <v>25713</v>
      </c>
      <c r="D358" s="124">
        <f t="shared" si="92"/>
        <v>13853.987068965518</v>
      </c>
      <c r="E358" s="125">
        <f t="shared" si="87"/>
        <v>0.93442603763203613</v>
      </c>
      <c r="F358" s="124">
        <f t="shared" si="88"/>
        <v>583.32759798224436</v>
      </c>
      <c r="G358" s="124">
        <f t="shared" si="93"/>
        <v>1082.6560218550455</v>
      </c>
      <c r="H358" s="124">
        <f t="shared" si="89"/>
        <v>0</v>
      </c>
      <c r="I358" s="123">
        <f t="shared" si="94"/>
        <v>0</v>
      </c>
      <c r="J358" s="124">
        <f t="shared" si="90"/>
        <v>-191.49621644106824</v>
      </c>
      <c r="K358" s="123">
        <f t="shared" si="95"/>
        <v>-355.4169777146227</v>
      </c>
      <c r="L358" s="123">
        <f t="shared" si="96"/>
        <v>727.23904414042283</v>
      </c>
      <c r="M358" s="123">
        <f t="shared" si="97"/>
        <v>26440.239044140424</v>
      </c>
      <c r="N358" s="70">
        <f t="shared" si="98"/>
        <v>14245.818450506695</v>
      </c>
      <c r="O358" s="23">
        <f t="shared" si="91"/>
        <v>0.96085434620853227</v>
      </c>
      <c r="P358" s="286">
        <v>1377.2420355068534</v>
      </c>
      <c r="Q358" s="320">
        <v>1856</v>
      </c>
      <c r="R358" s="125">
        <f t="shared" si="99"/>
        <v>5.6319007598226091E-2</v>
      </c>
      <c r="S358" s="23">
        <f t="shared" si="100"/>
        <v>4.166670074520102E-2</v>
      </c>
      <c r="T358" s="23"/>
      <c r="U358" s="268">
        <v>24788</v>
      </c>
      <c r="V358" s="125">
        <f t="shared" si="101"/>
        <v>3.7316443440374374E-2</v>
      </c>
      <c r="W358" s="262">
        <v>25847.612150984558</v>
      </c>
      <c r="X358" s="266">
        <v>13115.343915343916</v>
      </c>
      <c r="Y358" s="266">
        <v>13675.985265071195</v>
      </c>
      <c r="Z358" s="141"/>
      <c r="AA358" s="124"/>
      <c r="AB358" s="124"/>
      <c r="AC358" s="124"/>
      <c r="AD358" s="124"/>
    </row>
    <row r="359" spans="1:30">
      <c r="A359" s="82">
        <v>1940</v>
      </c>
      <c r="B359" s="83" t="s">
        <v>455</v>
      </c>
      <c r="C359" s="268">
        <v>25318</v>
      </c>
      <c r="D359" s="124">
        <f t="shared" si="92"/>
        <v>11875.234521575985</v>
      </c>
      <c r="E359" s="125">
        <f t="shared" si="87"/>
        <v>0.80096280476577619</v>
      </c>
      <c r="F359" s="124">
        <f t="shared" si="88"/>
        <v>1770.5791264159641</v>
      </c>
      <c r="G359" s="124">
        <f t="shared" si="93"/>
        <v>3774.8746975188351</v>
      </c>
      <c r="H359" s="124">
        <f t="shared" si="89"/>
        <v>513.92083311322187</v>
      </c>
      <c r="I359" s="123">
        <f t="shared" si="94"/>
        <v>1095.679216197389</v>
      </c>
      <c r="J359" s="124">
        <f t="shared" si="90"/>
        <v>322.42461667215366</v>
      </c>
      <c r="K359" s="123">
        <f t="shared" si="95"/>
        <v>687.40928274503165</v>
      </c>
      <c r="L359" s="123">
        <f t="shared" si="96"/>
        <v>4462.2839802638664</v>
      </c>
      <c r="M359" s="123">
        <f t="shared" si="97"/>
        <v>29780.283980263866</v>
      </c>
      <c r="N359" s="70">
        <f t="shared" si="98"/>
        <v>13968.238264664102</v>
      </c>
      <c r="O359" s="23">
        <f t="shared" si="91"/>
        <v>0.94213207139400656</v>
      </c>
      <c r="P359" s="286">
        <v>3729.0055199153908</v>
      </c>
      <c r="Q359" s="320">
        <v>2132</v>
      </c>
      <c r="R359" s="125">
        <f t="shared" si="99"/>
        <v>1.1344571382919172E-2</v>
      </c>
      <c r="S359" s="23">
        <f t="shared" si="100"/>
        <v>3.1456054832638414E-2</v>
      </c>
      <c r="T359" s="23"/>
      <c r="U359" s="268">
        <v>25034</v>
      </c>
      <c r="V359" s="125">
        <f t="shared" si="101"/>
        <v>1.1344571382919231E-2</v>
      </c>
      <c r="W359" s="262">
        <v>28872.082180074984</v>
      </c>
      <c r="X359" s="266">
        <v>11742.026266416511</v>
      </c>
      <c r="Y359" s="266">
        <v>13542.252429678698</v>
      </c>
      <c r="Z359" s="141"/>
      <c r="AA359" s="124"/>
      <c r="AB359" s="124"/>
      <c r="AC359" s="124"/>
      <c r="AD359" s="124"/>
    </row>
    <row r="360" spans="1:30">
      <c r="A360" s="82">
        <v>1941</v>
      </c>
      <c r="B360" s="83" t="s">
        <v>456</v>
      </c>
      <c r="C360" s="268">
        <v>32146</v>
      </c>
      <c r="D360" s="124">
        <f t="shared" si="92"/>
        <v>10990.085470085471</v>
      </c>
      <c r="E360" s="125">
        <f t="shared" si="87"/>
        <v>0.74126112345333672</v>
      </c>
      <c r="F360" s="124">
        <f t="shared" si="88"/>
        <v>2301.6685573102727</v>
      </c>
      <c r="G360" s="124">
        <f t="shared" si="93"/>
        <v>6732.3805301325483</v>
      </c>
      <c r="H360" s="124">
        <f t="shared" si="89"/>
        <v>823.72300113490201</v>
      </c>
      <c r="I360" s="123">
        <f t="shared" si="94"/>
        <v>2409.3897783195885</v>
      </c>
      <c r="J360" s="124">
        <f t="shared" si="90"/>
        <v>632.22678469383379</v>
      </c>
      <c r="K360" s="123">
        <f t="shared" si="95"/>
        <v>1849.263345229464</v>
      </c>
      <c r="L360" s="123">
        <f t="shared" si="96"/>
        <v>8581.6438753620132</v>
      </c>
      <c r="M360" s="123">
        <f t="shared" si="97"/>
        <v>40727.643875362017</v>
      </c>
      <c r="N360" s="70">
        <f t="shared" si="98"/>
        <v>13923.980812089578</v>
      </c>
      <c r="O360" s="23">
        <f t="shared" si="91"/>
        <v>0.93914698732838464</v>
      </c>
      <c r="P360" s="286">
        <v>3412.4924796904788</v>
      </c>
      <c r="Q360" s="320">
        <v>2925</v>
      </c>
      <c r="R360" s="125">
        <f t="shared" si="99"/>
        <v>0.11002493458044781</v>
      </c>
      <c r="S360" s="23">
        <f t="shared" si="100"/>
        <v>3.5225670423151619E-2</v>
      </c>
      <c r="T360" s="23"/>
      <c r="U360" s="268">
        <v>28831</v>
      </c>
      <c r="V360" s="125">
        <f t="shared" si="101"/>
        <v>0.11498040303839617</v>
      </c>
      <c r="W360" s="262">
        <v>39166.95005083413</v>
      </c>
      <c r="X360" s="266">
        <v>9900.7554945054944</v>
      </c>
      <c r="Y360" s="266">
        <v>13450.188891083148</v>
      </c>
      <c r="Z360" s="141"/>
      <c r="AA360" s="124"/>
      <c r="AB360" s="124"/>
      <c r="AC360" s="124"/>
      <c r="AD360" s="124"/>
    </row>
    <row r="361" spans="1:30">
      <c r="A361" s="82">
        <v>1942</v>
      </c>
      <c r="B361" s="83" t="s">
        <v>457</v>
      </c>
      <c r="C361" s="268">
        <v>52028</v>
      </c>
      <c r="D361" s="124">
        <f t="shared" si="92"/>
        <v>10523.462783171521</v>
      </c>
      <c r="E361" s="125">
        <f t="shared" si="87"/>
        <v>0.70978827839929737</v>
      </c>
      <c r="F361" s="124">
        <f t="shared" si="88"/>
        <v>2581.6421694586429</v>
      </c>
      <c r="G361" s="124">
        <f t="shared" si="93"/>
        <v>12763.63888580353</v>
      </c>
      <c r="H361" s="124">
        <f t="shared" si="89"/>
        <v>987.04094155478447</v>
      </c>
      <c r="I361" s="123">
        <f t="shared" si="94"/>
        <v>4879.9304150468543</v>
      </c>
      <c r="J361" s="124">
        <f t="shared" si="90"/>
        <v>795.54472511371625</v>
      </c>
      <c r="K361" s="123">
        <f t="shared" si="95"/>
        <v>3933.173120962213</v>
      </c>
      <c r="L361" s="123">
        <f t="shared" si="96"/>
        <v>16696.812006765744</v>
      </c>
      <c r="M361" s="123">
        <f t="shared" si="97"/>
        <v>68724.812006765744</v>
      </c>
      <c r="N361" s="70">
        <f t="shared" si="98"/>
        <v>13900.649677743879</v>
      </c>
      <c r="O361" s="23">
        <f t="shared" si="91"/>
        <v>0.93757334507568257</v>
      </c>
      <c r="P361" s="286">
        <v>8202.6979554152931</v>
      </c>
      <c r="Q361" s="320">
        <v>4944</v>
      </c>
      <c r="R361" s="125">
        <f t="shared" si="99"/>
        <v>1.883391258110359E-2</v>
      </c>
      <c r="S361" s="23">
        <f t="shared" si="100"/>
        <v>3.1848645094821472E-2</v>
      </c>
      <c r="T361" s="23"/>
      <c r="U361" s="268">
        <v>50808</v>
      </c>
      <c r="V361" s="125">
        <f t="shared" si="101"/>
        <v>2.401196661943001E-2</v>
      </c>
      <c r="W361" s="262">
        <v>66266.788341364372</v>
      </c>
      <c r="X361" s="266">
        <v>10328.92864403334</v>
      </c>
      <c r="Y361" s="266">
        <v>13471.597548559539</v>
      </c>
      <c r="Z361" s="141"/>
      <c r="AA361" s="124"/>
      <c r="AB361" s="124"/>
      <c r="AC361" s="124"/>
      <c r="AD361" s="124"/>
    </row>
    <row r="362" spans="1:30">
      <c r="A362" s="82">
        <v>1943</v>
      </c>
      <c r="B362" s="83" t="s">
        <v>458</v>
      </c>
      <c r="C362" s="268">
        <v>17082</v>
      </c>
      <c r="D362" s="124">
        <f t="shared" si="92"/>
        <v>13955.882352941177</v>
      </c>
      <c r="E362" s="125">
        <f t="shared" si="87"/>
        <v>0.94129868779294579</v>
      </c>
      <c r="F362" s="124">
        <f t="shared" si="88"/>
        <v>522.19042759684919</v>
      </c>
      <c r="G362" s="124">
        <f t="shared" si="93"/>
        <v>639.16108337854337</v>
      </c>
      <c r="H362" s="124">
        <f t="shared" si="89"/>
        <v>0</v>
      </c>
      <c r="I362" s="123">
        <f t="shared" si="94"/>
        <v>0</v>
      </c>
      <c r="J362" s="124">
        <f t="shared" si="90"/>
        <v>-191.49621644106824</v>
      </c>
      <c r="K362" s="123">
        <f t="shared" si="95"/>
        <v>-234.39136892386753</v>
      </c>
      <c r="L362" s="123">
        <f t="shared" si="96"/>
        <v>404.76971445467586</v>
      </c>
      <c r="M362" s="123">
        <f t="shared" si="97"/>
        <v>17486.769714454676</v>
      </c>
      <c r="N362" s="70">
        <f t="shared" si="98"/>
        <v>14286.576564096958</v>
      </c>
      <c r="O362" s="23">
        <f t="shared" si="91"/>
        <v>0.96360340627289609</v>
      </c>
      <c r="P362" s="286">
        <v>282.73892858857187</v>
      </c>
      <c r="Q362" s="320">
        <v>1224</v>
      </c>
      <c r="R362" s="125">
        <f t="shared" si="99"/>
        <v>9.7563652326602371E-2</v>
      </c>
      <c r="S362" s="23">
        <f t="shared" si="100"/>
        <v>5.1185582014500193E-2</v>
      </c>
      <c r="T362" s="23"/>
      <c r="U362" s="268">
        <v>15678</v>
      </c>
      <c r="V362" s="125">
        <f t="shared" si="101"/>
        <v>8.9552238805970144E-2</v>
      </c>
      <c r="W362" s="262">
        <v>16757.601326469259</v>
      </c>
      <c r="X362" s="266">
        <v>12715.328467153284</v>
      </c>
      <c r="Y362" s="266">
        <v>13590.91753971554</v>
      </c>
      <c r="Z362" s="141"/>
      <c r="AA362" s="124"/>
      <c r="AB362" s="124"/>
      <c r="AC362" s="124"/>
      <c r="AD362" s="124"/>
    </row>
    <row r="363" spans="1:30" ht="25.5" customHeight="1">
      <c r="A363" s="82">
        <v>2002</v>
      </c>
      <c r="B363" s="83" t="s">
        <v>459</v>
      </c>
      <c r="C363" s="268">
        <v>22446</v>
      </c>
      <c r="D363" s="124">
        <f t="shared" si="92"/>
        <v>10637.914691943128</v>
      </c>
      <c r="E363" s="125">
        <f t="shared" si="87"/>
        <v>0.71750784989019678</v>
      </c>
      <c r="F363" s="124">
        <f t="shared" si="88"/>
        <v>2512.9710241956786</v>
      </c>
      <c r="G363" s="124">
        <f t="shared" si="93"/>
        <v>5302.3688610528816</v>
      </c>
      <c r="H363" s="124">
        <f t="shared" si="89"/>
        <v>946.98277348472197</v>
      </c>
      <c r="I363" s="123">
        <f t="shared" si="94"/>
        <v>1998.1336520527634</v>
      </c>
      <c r="J363" s="124">
        <f t="shared" si="90"/>
        <v>755.48655704365376</v>
      </c>
      <c r="K363" s="123">
        <f t="shared" si="95"/>
        <v>1594.0766353621093</v>
      </c>
      <c r="L363" s="123">
        <f t="shared" si="96"/>
        <v>6896.4454964149909</v>
      </c>
      <c r="M363" s="123">
        <f t="shared" si="97"/>
        <v>29342.445496414992</v>
      </c>
      <c r="N363" s="70">
        <f t="shared" si="98"/>
        <v>13906.372273182462</v>
      </c>
      <c r="O363" s="23">
        <f t="shared" si="91"/>
        <v>0.93795932365022772</v>
      </c>
      <c r="P363" s="286">
        <v>3104.0934639818488</v>
      </c>
      <c r="Q363" s="320">
        <v>2110</v>
      </c>
      <c r="R363" s="125">
        <f t="shared" si="99"/>
        <v>1.7510229206179988E-2</v>
      </c>
      <c r="S363" s="23">
        <f t="shared" si="100"/>
        <v>3.1791226204031298E-2</v>
      </c>
      <c r="T363" s="23"/>
      <c r="U363" s="268">
        <v>21997</v>
      </c>
      <c r="V363" s="125">
        <f t="shared" si="101"/>
        <v>2.0411874346501796E-2</v>
      </c>
      <c r="W363" s="262">
        <v>28357.487948816964</v>
      </c>
      <c r="X363" s="266">
        <v>10454.847908745247</v>
      </c>
      <c r="Y363" s="266">
        <v>13477.893511795137</v>
      </c>
      <c r="Z363" s="141"/>
      <c r="AA363" s="124"/>
      <c r="AB363" s="124"/>
      <c r="AC363" s="124"/>
      <c r="AD363" s="124"/>
    </row>
    <row r="364" spans="1:30">
      <c r="A364" s="82">
        <v>2003</v>
      </c>
      <c r="B364" s="83" t="s">
        <v>460</v>
      </c>
      <c r="C364" s="268">
        <v>72449</v>
      </c>
      <c r="D364" s="124">
        <f t="shared" si="92"/>
        <v>12008.785015746726</v>
      </c>
      <c r="E364" s="125">
        <f t="shared" si="87"/>
        <v>0.80997054083991438</v>
      </c>
      <c r="F364" s="124">
        <f t="shared" si="88"/>
        <v>1690.4488299135198</v>
      </c>
      <c r="G364" s="124">
        <f t="shared" si="93"/>
        <v>10198.477790868266</v>
      </c>
      <c r="H364" s="124">
        <f t="shared" si="89"/>
        <v>467.17816015346278</v>
      </c>
      <c r="I364" s="123">
        <f t="shared" si="94"/>
        <v>2818.4858402058408</v>
      </c>
      <c r="J364" s="124">
        <f t="shared" si="90"/>
        <v>275.68194371239451</v>
      </c>
      <c r="K364" s="123">
        <f t="shared" si="95"/>
        <v>1663.1891664168761</v>
      </c>
      <c r="L364" s="123">
        <f t="shared" si="96"/>
        <v>11861.666957285142</v>
      </c>
      <c r="M364" s="123">
        <f t="shared" si="97"/>
        <v>84310.666957285139</v>
      </c>
      <c r="N364" s="70">
        <f t="shared" si="98"/>
        <v>13974.915789372641</v>
      </c>
      <c r="O364" s="23">
        <f t="shared" si="91"/>
        <v>0.94258245819771358</v>
      </c>
      <c r="P364" s="286">
        <v>5994.4091555462137</v>
      </c>
      <c r="Q364" s="320">
        <v>6033</v>
      </c>
      <c r="R364" s="125">
        <f t="shared" si="99"/>
        <v>3.2526657541919593E-2</v>
      </c>
      <c r="S364" s="23">
        <f t="shared" si="100"/>
        <v>3.237430539575769E-2</v>
      </c>
      <c r="T364" s="23"/>
      <c r="U364" s="268">
        <v>71574</v>
      </c>
      <c r="V364" s="125">
        <f t="shared" si="101"/>
        <v>1.2225109676698242E-2</v>
      </c>
      <c r="W364" s="262">
        <v>83304.699970066344</v>
      </c>
      <c r="X364" s="266">
        <v>11630.484237894052</v>
      </c>
      <c r="Y364" s="266">
        <v>13536.675328252573</v>
      </c>
      <c r="Z364" s="141"/>
      <c r="AA364" s="124"/>
      <c r="AB364" s="124"/>
      <c r="AC364" s="124"/>
      <c r="AD364" s="124"/>
    </row>
    <row r="365" spans="1:30">
      <c r="A365" s="82">
        <v>2004</v>
      </c>
      <c r="B365" s="83" t="s">
        <v>461</v>
      </c>
      <c r="C365" s="268">
        <v>144491</v>
      </c>
      <c r="D365" s="124">
        <f t="shared" si="92"/>
        <v>13717.934111838982</v>
      </c>
      <c r="E365" s="125">
        <f t="shared" si="87"/>
        <v>0.92524951501778752</v>
      </c>
      <c r="F365" s="124">
        <f t="shared" si="88"/>
        <v>664.9593722581659</v>
      </c>
      <c r="G365" s="124">
        <f t="shared" si="93"/>
        <v>7004.0170679952616</v>
      </c>
      <c r="H365" s="124">
        <f t="shared" si="89"/>
        <v>0</v>
      </c>
      <c r="I365" s="123">
        <f t="shared" si="94"/>
        <v>0</v>
      </c>
      <c r="J365" s="124">
        <f t="shared" si="90"/>
        <v>-191.49621644106824</v>
      </c>
      <c r="K365" s="123">
        <f t="shared" si="95"/>
        <v>-2017.0296477737718</v>
      </c>
      <c r="L365" s="123">
        <f t="shared" si="96"/>
        <v>4986.9874202214896</v>
      </c>
      <c r="M365" s="123">
        <f t="shared" si="97"/>
        <v>149477.9874202215</v>
      </c>
      <c r="N365" s="70">
        <f t="shared" si="98"/>
        <v>14191.397267656082</v>
      </c>
      <c r="O365" s="23">
        <f t="shared" si="91"/>
        <v>0.957183737162833</v>
      </c>
      <c r="P365" s="286">
        <v>4239.0028879276324</v>
      </c>
      <c r="Q365" s="320">
        <v>10533</v>
      </c>
      <c r="R365" s="125">
        <f t="shared" si="99"/>
        <v>8.4515732757530396E-2</v>
      </c>
      <c r="S365" s="23">
        <f t="shared" si="100"/>
        <v>4.4437662025944333E-2</v>
      </c>
      <c r="T365" s="23"/>
      <c r="U365" s="268">
        <v>133155</v>
      </c>
      <c r="V365" s="125">
        <f t="shared" si="101"/>
        <v>8.5133866546505954E-2</v>
      </c>
      <c r="W365" s="262">
        <v>143036.62580189932</v>
      </c>
      <c r="X365" s="266">
        <v>12648.902821316615</v>
      </c>
      <c r="Y365" s="266">
        <v>13587.596257423702</v>
      </c>
      <c r="Z365" s="141"/>
      <c r="AA365" s="124"/>
      <c r="AB365" s="124"/>
      <c r="AC365" s="124"/>
      <c r="AD365" s="124"/>
    </row>
    <row r="366" spans="1:30">
      <c r="A366" s="82">
        <v>2011</v>
      </c>
      <c r="B366" s="83" t="s">
        <v>462</v>
      </c>
      <c r="C366" s="268">
        <v>30033</v>
      </c>
      <c r="D366" s="124">
        <f t="shared" si="92"/>
        <v>10194.501018329938</v>
      </c>
      <c r="E366" s="125">
        <f t="shared" si="87"/>
        <v>0.68760041024818941</v>
      </c>
      <c r="F366" s="124">
        <f t="shared" si="88"/>
        <v>2779.019228363592</v>
      </c>
      <c r="G366" s="124">
        <f t="shared" si="93"/>
        <v>8186.9906467591418</v>
      </c>
      <c r="H366" s="124">
        <f t="shared" si="89"/>
        <v>1102.1775592493382</v>
      </c>
      <c r="I366" s="123">
        <f t="shared" si="94"/>
        <v>3247.0150895485499</v>
      </c>
      <c r="J366" s="124">
        <f t="shared" si="90"/>
        <v>910.68134280826996</v>
      </c>
      <c r="K366" s="123">
        <f t="shared" si="95"/>
        <v>2682.8672359131633</v>
      </c>
      <c r="L366" s="123">
        <f t="shared" si="96"/>
        <v>10869.857882672306</v>
      </c>
      <c r="M366" s="123">
        <f t="shared" si="97"/>
        <v>40902.85788267231</v>
      </c>
      <c r="N366" s="70">
        <f t="shared" si="98"/>
        <v>13884.201589501803</v>
      </c>
      <c r="O366" s="23">
        <f t="shared" si="91"/>
        <v>0.93646395166812746</v>
      </c>
      <c r="P366" s="286">
        <v>6792.4050923651812</v>
      </c>
      <c r="Q366" s="320">
        <v>2946</v>
      </c>
      <c r="R366" s="125">
        <f t="shared" si="99"/>
        <v>0.17419805519262024</v>
      </c>
      <c r="S366" s="23">
        <f t="shared" si="100"/>
        <v>3.696588083669148E-2</v>
      </c>
      <c r="T366" s="23"/>
      <c r="U366" s="268">
        <v>25508</v>
      </c>
      <c r="V366" s="125">
        <f t="shared" si="101"/>
        <v>0.17739532695624902</v>
      </c>
      <c r="W366" s="262">
        <v>39337.633979859427</v>
      </c>
      <c r="X366" s="266">
        <v>8682.0966643975498</v>
      </c>
      <c r="Y366" s="266">
        <v>13389.25594957775</v>
      </c>
      <c r="Z366" s="141"/>
      <c r="AA366" s="124"/>
      <c r="AB366" s="124"/>
      <c r="AC366" s="124"/>
      <c r="AD366" s="124"/>
    </row>
    <row r="367" spans="1:30">
      <c r="A367" s="82">
        <v>2012</v>
      </c>
      <c r="B367" s="83" t="s">
        <v>463</v>
      </c>
      <c r="C367" s="268">
        <v>255641</v>
      </c>
      <c r="D367" s="124">
        <f t="shared" si="92"/>
        <v>12388.708504967288</v>
      </c>
      <c r="E367" s="125">
        <f t="shared" si="87"/>
        <v>0.83559568390295147</v>
      </c>
      <c r="F367" s="124">
        <f t="shared" si="88"/>
        <v>1462.4947363811825</v>
      </c>
      <c r="G367" s="124">
        <f t="shared" si="93"/>
        <v>30178.578885225703</v>
      </c>
      <c r="H367" s="124">
        <f t="shared" si="89"/>
        <v>334.20493892626598</v>
      </c>
      <c r="I367" s="123">
        <f t="shared" si="94"/>
        <v>6896.3189147434987</v>
      </c>
      <c r="J367" s="124">
        <f t="shared" si="90"/>
        <v>142.70872248519774</v>
      </c>
      <c r="K367" s="123">
        <f t="shared" si="95"/>
        <v>2944.7944884820554</v>
      </c>
      <c r="L367" s="123">
        <f t="shared" si="96"/>
        <v>33123.373373707756</v>
      </c>
      <c r="M367" s="123">
        <f t="shared" si="97"/>
        <v>288764.37337370776</v>
      </c>
      <c r="N367" s="70">
        <f t="shared" si="98"/>
        <v>13993.911963833669</v>
      </c>
      <c r="O367" s="23">
        <f t="shared" si="91"/>
        <v>0.94386371535086544</v>
      </c>
      <c r="P367" s="286">
        <v>17447.462502021546</v>
      </c>
      <c r="Q367" s="320">
        <v>20635</v>
      </c>
      <c r="R367" s="125">
        <f t="shared" si="99"/>
        <v>5.2214240404441323E-2</v>
      </c>
      <c r="S367" s="23">
        <f t="shared" si="100"/>
        <v>3.3230126777917965E-2</v>
      </c>
      <c r="T367" s="23"/>
      <c r="U367" s="268">
        <v>240730</v>
      </c>
      <c r="V367" s="125">
        <f t="shared" si="101"/>
        <v>6.1940763510987415E-2</v>
      </c>
      <c r="W367" s="262">
        <v>276917.51972505305</v>
      </c>
      <c r="X367" s="266">
        <v>11773.941113176172</v>
      </c>
      <c r="Y367" s="266">
        <v>13543.848172016682</v>
      </c>
      <c r="Z367" s="141"/>
      <c r="AA367" s="124"/>
      <c r="AB367" s="124"/>
      <c r="AC367" s="124"/>
      <c r="AD367" s="124"/>
    </row>
    <row r="368" spans="1:30">
      <c r="A368" s="82">
        <v>2014</v>
      </c>
      <c r="B368" s="83" t="s">
        <v>464</v>
      </c>
      <c r="C368" s="268">
        <v>9946</v>
      </c>
      <c r="D368" s="124">
        <f t="shared" si="92"/>
        <v>10569.606801275238</v>
      </c>
      <c r="E368" s="125">
        <f t="shared" si="87"/>
        <v>0.71290060785235909</v>
      </c>
      <c r="F368" s="124">
        <f t="shared" si="88"/>
        <v>2553.9557585964121</v>
      </c>
      <c r="G368" s="124">
        <f t="shared" si="93"/>
        <v>2403.2723688392239</v>
      </c>
      <c r="H368" s="124">
        <f t="shared" si="89"/>
        <v>970.89053521848325</v>
      </c>
      <c r="I368" s="123">
        <f t="shared" si="94"/>
        <v>913.60799364059278</v>
      </c>
      <c r="J368" s="124">
        <f t="shared" si="90"/>
        <v>779.39431877741504</v>
      </c>
      <c r="K368" s="123">
        <f t="shared" si="95"/>
        <v>733.41005396954745</v>
      </c>
      <c r="L368" s="123">
        <f t="shared" si="96"/>
        <v>3136.6824228087712</v>
      </c>
      <c r="M368" s="123">
        <f t="shared" si="97"/>
        <v>13082.682422808772</v>
      </c>
      <c r="N368" s="70">
        <f t="shared" si="98"/>
        <v>13902.956878649067</v>
      </c>
      <c r="O368" s="23">
        <f t="shared" si="91"/>
        <v>0.93772896154833585</v>
      </c>
      <c r="P368" s="286">
        <v>1338.9746917568345</v>
      </c>
      <c r="Q368" s="320">
        <v>941</v>
      </c>
      <c r="R368" s="125">
        <f t="shared" si="99"/>
        <v>2.7814744324641434E-3</v>
      </c>
      <c r="S368" s="23">
        <f t="shared" si="100"/>
        <v>3.121095769150551E-2</v>
      </c>
      <c r="T368" s="23"/>
      <c r="U368" s="268">
        <v>10203</v>
      </c>
      <c r="V368" s="125">
        <f t="shared" si="101"/>
        <v>-2.5188669999019895E-2</v>
      </c>
      <c r="W368" s="262">
        <v>13050.736280634421</v>
      </c>
      <c r="X368" s="266">
        <v>10540.289256198346</v>
      </c>
      <c r="Y368" s="266">
        <v>13482.165579167789</v>
      </c>
      <c r="Z368" s="141"/>
      <c r="AA368" s="124"/>
      <c r="AB368" s="124"/>
      <c r="AC368" s="124"/>
      <c r="AD368" s="124"/>
    </row>
    <row r="369" spans="1:30">
      <c r="A369" s="82">
        <v>2015</v>
      </c>
      <c r="B369" s="83" t="s">
        <v>465</v>
      </c>
      <c r="C369" s="268">
        <v>10413</v>
      </c>
      <c r="D369" s="124">
        <f t="shared" si="92"/>
        <v>10188.845401174169</v>
      </c>
      <c r="E369" s="125">
        <f t="shared" si="87"/>
        <v>0.68721894923606908</v>
      </c>
      <c r="F369" s="124">
        <f t="shared" si="88"/>
        <v>2782.4125986570539</v>
      </c>
      <c r="G369" s="124">
        <f t="shared" si="93"/>
        <v>2843.6256758275094</v>
      </c>
      <c r="H369" s="124">
        <f t="shared" si="89"/>
        <v>1104.1570252538577</v>
      </c>
      <c r="I369" s="123">
        <f t="shared" si="94"/>
        <v>1128.4484798094425</v>
      </c>
      <c r="J369" s="124">
        <f t="shared" si="90"/>
        <v>912.66080881278947</v>
      </c>
      <c r="K369" s="123">
        <f t="shared" si="95"/>
        <v>932.73934660667089</v>
      </c>
      <c r="L369" s="123">
        <f t="shared" si="96"/>
        <v>3776.3650224341804</v>
      </c>
      <c r="M369" s="123">
        <f t="shared" si="97"/>
        <v>14189.36502243418</v>
      </c>
      <c r="N369" s="70">
        <f t="shared" si="98"/>
        <v>13883.918808644012</v>
      </c>
      <c r="O369" s="23">
        <f t="shared" si="91"/>
        <v>0.93644487861752124</v>
      </c>
      <c r="P369" s="286">
        <v>1435.8304835021095</v>
      </c>
      <c r="Q369" s="320">
        <v>1022</v>
      </c>
      <c r="R369" s="125">
        <f t="shared" si="99"/>
        <v>2.1643074938852491E-2</v>
      </c>
      <c r="S369" s="23">
        <f t="shared" si="100"/>
        <v>3.1969979214324339E-2</v>
      </c>
      <c r="T369" s="23"/>
      <c r="U369" s="268">
        <v>10342</v>
      </c>
      <c r="V369" s="125">
        <f t="shared" si="101"/>
        <v>6.8652098240185649E-3</v>
      </c>
      <c r="W369" s="262">
        <v>13951.591707663112</v>
      </c>
      <c r="X369" s="266">
        <v>9972.9990356798462</v>
      </c>
      <c r="Y369" s="266">
        <v>13453.801068141862</v>
      </c>
      <c r="Z369" s="141"/>
      <c r="AA369" s="124"/>
      <c r="AB369" s="124"/>
      <c r="AC369" s="124"/>
      <c r="AD369" s="124"/>
    </row>
    <row r="370" spans="1:30">
      <c r="A370" s="82">
        <v>2017</v>
      </c>
      <c r="B370" s="83" t="s">
        <v>466</v>
      </c>
      <c r="C370" s="268">
        <v>11103</v>
      </c>
      <c r="D370" s="124">
        <f t="shared" si="92"/>
        <v>10811.100292112951</v>
      </c>
      <c r="E370" s="125">
        <f t="shared" si="87"/>
        <v>0.72918890122480717</v>
      </c>
      <c r="F370" s="124">
        <f t="shared" si="88"/>
        <v>2409.0596640937842</v>
      </c>
      <c r="G370" s="124">
        <f t="shared" si="93"/>
        <v>2474.1042750243164</v>
      </c>
      <c r="H370" s="124">
        <f t="shared" si="89"/>
        <v>886.36781342528377</v>
      </c>
      <c r="I370" s="123">
        <f t="shared" si="94"/>
        <v>910.29974438776651</v>
      </c>
      <c r="J370" s="124">
        <f t="shared" si="90"/>
        <v>694.87159698421556</v>
      </c>
      <c r="K370" s="123">
        <f t="shared" si="95"/>
        <v>713.63313010278932</v>
      </c>
      <c r="L370" s="123">
        <f t="shared" si="96"/>
        <v>3187.7374051271058</v>
      </c>
      <c r="M370" s="123">
        <f t="shared" si="97"/>
        <v>14290.737405127105</v>
      </c>
      <c r="N370" s="70">
        <f t="shared" si="98"/>
        <v>13915.031553190951</v>
      </c>
      <c r="O370" s="23">
        <f t="shared" si="91"/>
        <v>0.93854337621695816</v>
      </c>
      <c r="P370" s="286">
        <v>1602.1715817579884</v>
      </c>
      <c r="Q370" s="320">
        <v>1027</v>
      </c>
      <c r="R370" s="125">
        <f t="shared" si="99"/>
        <v>2.021501424239644E-2</v>
      </c>
      <c r="S370" s="23">
        <f t="shared" si="100"/>
        <v>3.1889979945339708E-2</v>
      </c>
      <c r="T370" s="23"/>
      <c r="U370" s="268">
        <v>10883</v>
      </c>
      <c r="V370" s="125">
        <f t="shared" si="101"/>
        <v>2.0215014242396398E-2</v>
      </c>
      <c r="W370" s="262">
        <v>13849.090196499536</v>
      </c>
      <c r="X370" s="266">
        <v>10596.884128529699</v>
      </c>
      <c r="Y370" s="266">
        <v>13484.995322784358</v>
      </c>
      <c r="Z370" s="141"/>
      <c r="AA370" s="124"/>
      <c r="AB370" s="124"/>
      <c r="AC370" s="124"/>
      <c r="AD370" s="124"/>
    </row>
    <row r="371" spans="1:30">
      <c r="A371" s="82">
        <v>2018</v>
      </c>
      <c r="B371" s="83" t="s">
        <v>467</v>
      </c>
      <c r="C371" s="268">
        <v>16252</v>
      </c>
      <c r="D371" s="124">
        <f t="shared" si="92"/>
        <v>13202.274573517465</v>
      </c>
      <c r="E371" s="125">
        <f t="shared" si="87"/>
        <v>0.89046922420603059</v>
      </c>
      <c r="F371" s="124">
        <f t="shared" si="88"/>
        <v>974.35509525107625</v>
      </c>
      <c r="G371" s="124">
        <f t="shared" si="93"/>
        <v>1199.4311222540748</v>
      </c>
      <c r="H371" s="124">
        <f t="shared" si="89"/>
        <v>49.456814933704024</v>
      </c>
      <c r="I371" s="123">
        <f t="shared" si="94"/>
        <v>60.881339183389656</v>
      </c>
      <c r="J371" s="124">
        <f t="shared" si="90"/>
        <v>-142.03940150736423</v>
      </c>
      <c r="K371" s="123">
        <f t="shared" si="95"/>
        <v>-174.85050325556537</v>
      </c>
      <c r="L371" s="123">
        <f t="shared" si="96"/>
        <v>1024.5806189985094</v>
      </c>
      <c r="M371" s="123">
        <f t="shared" si="97"/>
        <v>17276.580618998509</v>
      </c>
      <c r="N371" s="70">
        <f t="shared" si="98"/>
        <v>14034.590267261177</v>
      </c>
      <c r="O371" s="23">
        <f t="shared" si="91"/>
        <v>0.94660739236601932</v>
      </c>
      <c r="P371" s="286">
        <v>241.30839059794152</v>
      </c>
      <c r="Q371" s="320">
        <v>1231</v>
      </c>
      <c r="R371" s="125">
        <f t="shared" si="99"/>
        <v>0.12702343920271048</v>
      </c>
      <c r="S371" s="23">
        <f t="shared" si="100"/>
        <v>3.6461839810730555E-2</v>
      </c>
      <c r="T371" s="23"/>
      <c r="U371" s="268">
        <v>14104</v>
      </c>
      <c r="V371" s="125">
        <f t="shared" si="101"/>
        <v>0.15229722064662507</v>
      </c>
      <c r="W371" s="262">
        <v>16303.201944094879</v>
      </c>
      <c r="X371" s="266">
        <v>11714.285714285714</v>
      </c>
      <c r="Y371" s="266">
        <v>13540.865402072159</v>
      </c>
      <c r="Z371" s="141"/>
      <c r="AA371" s="124"/>
      <c r="AB371" s="124"/>
      <c r="AC371" s="124"/>
      <c r="AD371" s="124"/>
    </row>
    <row r="372" spans="1:30">
      <c r="A372" s="82">
        <v>2019</v>
      </c>
      <c r="B372" s="83" t="s">
        <v>468</v>
      </c>
      <c r="C372" s="268">
        <v>40927</v>
      </c>
      <c r="D372" s="124">
        <f t="shared" si="92"/>
        <v>12635.690027786353</v>
      </c>
      <c r="E372" s="125">
        <f t="shared" si="87"/>
        <v>0.85225413497463842</v>
      </c>
      <c r="F372" s="124">
        <f t="shared" si="88"/>
        <v>1314.3058226897431</v>
      </c>
      <c r="G372" s="124">
        <f t="shared" si="93"/>
        <v>4257.0365596920783</v>
      </c>
      <c r="H372" s="124">
        <f t="shared" si="89"/>
        <v>247.76140593959306</v>
      </c>
      <c r="I372" s="123">
        <f t="shared" si="94"/>
        <v>802.49919383834197</v>
      </c>
      <c r="J372" s="124">
        <f t="shared" si="90"/>
        <v>56.265189498524819</v>
      </c>
      <c r="K372" s="123">
        <f t="shared" si="95"/>
        <v>182.24294878572186</v>
      </c>
      <c r="L372" s="123">
        <f t="shared" si="96"/>
        <v>4439.2795084777999</v>
      </c>
      <c r="M372" s="123">
        <f t="shared" si="97"/>
        <v>45366.279508477797</v>
      </c>
      <c r="N372" s="70">
        <f t="shared" si="98"/>
        <v>14006.261039974621</v>
      </c>
      <c r="O372" s="23">
        <f t="shared" si="91"/>
        <v>0.94469663790444969</v>
      </c>
      <c r="P372" s="286">
        <v>1933.9334501598146</v>
      </c>
      <c r="Q372" s="320">
        <v>3239</v>
      </c>
      <c r="R372" s="125">
        <f t="shared" si="99"/>
        <v>7.2887739143034938E-2</v>
      </c>
      <c r="S372" s="23">
        <f t="shared" si="100"/>
        <v>3.4129197812341347E-2</v>
      </c>
      <c r="T372" s="23"/>
      <c r="U372" s="268">
        <v>38759</v>
      </c>
      <c r="V372" s="125">
        <f t="shared" si="101"/>
        <v>5.5935395650042574E-2</v>
      </c>
      <c r="W372" s="262">
        <v>44573.352323933759</v>
      </c>
      <c r="X372" s="266">
        <v>11777.271346095411</v>
      </c>
      <c r="Y372" s="266">
        <v>13544.014683662643</v>
      </c>
      <c r="Z372" s="141"/>
      <c r="AA372" s="124"/>
      <c r="AB372" s="124"/>
      <c r="AC372" s="124"/>
      <c r="AD372" s="124"/>
    </row>
    <row r="373" spans="1:30">
      <c r="A373" s="82">
        <v>2020</v>
      </c>
      <c r="B373" s="83" t="s">
        <v>469</v>
      </c>
      <c r="C373" s="268">
        <v>45107</v>
      </c>
      <c r="D373" s="124">
        <f t="shared" si="92"/>
        <v>11379.162462159435</v>
      </c>
      <c r="E373" s="125">
        <f t="shared" si="87"/>
        <v>0.76750365350823246</v>
      </c>
      <c r="F373" s="124">
        <f t="shared" si="88"/>
        <v>2068.2223620658942</v>
      </c>
      <c r="G373" s="124">
        <f t="shared" si="93"/>
        <v>8198.4334432292053</v>
      </c>
      <c r="H373" s="124">
        <f t="shared" si="89"/>
        <v>687.54605390901452</v>
      </c>
      <c r="I373" s="123">
        <f t="shared" si="94"/>
        <v>2725.4325576953333</v>
      </c>
      <c r="J373" s="124">
        <f t="shared" si="90"/>
        <v>496.0498374679463</v>
      </c>
      <c r="K373" s="123">
        <f t="shared" si="95"/>
        <v>1966.3415557229391</v>
      </c>
      <c r="L373" s="123">
        <f t="shared" si="96"/>
        <v>10164.774998952144</v>
      </c>
      <c r="M373" s="123">
        <f t="shared" si="97"/>
        <v>55271.77499895214</v>
      </c>
      <c r="N373" s="70">
        <f t="shared" si="98"/>
        <v>13943.434661693274</v>
      </c>
      <c r="O373" s="23">
        <f t="shared" si="91"/>
        <v>0.94045911383112935</v>
      </c>
      <c r="P373" s="286">
        <v>4759.1426972625814</v>
      </c>
      <c r="Q373" s="320">
        <v>3964</v>
      </c>
      <c r="R373" s="125">
        <f t="shared" si="99"/>
        <v>1.6755639647970749E-2</v>
      </c>
      <c r="S373" s="23">
        <f t="shared" si="100"/>
        <v>3.1721053855944099E-2</v>
      </c>
      <c r="T373" s="23"/>
      <c r="U373" s="268">
        <v>44442</v>
      </c>
      <c r="V373" s="125">
        <f t="shared" si="101"/>
        <v>1.4963322982764052E-2</v>
      </c>
      <c r="W373" s="262">
        <v>53667.005083057113</v>
      </c>
      <c r="X373" s="266">
        <v>11191.639385545202</v>
      </c>
      <c r="Y373" s="266">
        <v>13514.733085635133</v>
      </c>
      <c r="Z373" s="141"/>
      <c r="AA373" s="124"/>
      <c r="AB373" s="124"/>
      <c r="AC373" s="124"/>
      <c r="AD373" s="124"/>
    </row>
    <row r="374" spans="1:30">
      <c r="A374" s="82">
        <v>2021</v>
      </c>
      <c r="B374" s="83" t="s">
        <v>470</v>
      </c>
      <c r="C374" s="268">
        <v>26612</v>
      </c>
      <c r="D374" s="124">
        <f t="shared" si="92"/>
        <v>9852.6471677156605</v>
      </c>
      <c r="E374" s="125">
        <f t="shared" si="87"/>
        <v>0.66454299453900856</v>
      </c>
      <c r="F374" s="124">
        <f t="shared" si="88"/>
        <v>2984.1315387321588</v>
      </c>
      <c r="G374" s="124">
        <f t="shared" si="93"/>
        <v>8060.1392861155609</v>
      </c>
      <c r="H374" s="124">
        <f t="shared" si="89"/>
        <v>1221.8264069643355</v>
      </c>
      <c r="I374" s="123">
        <f t="shared" si="94"/>
        <v>3300.1531252106702</v>
      </c>
      <c r="J374" s="124">
        <f t="shared" si="90"/>
        <v>1030.3301905232672</v>
      </c>
      <c r="K374" s="123">
        <f t="shared" si="95"/>
        <v>2782.9218446033447</v>
      </c>
      <c r="L374" s="123">
        <f t="shared" si="96"/>
        <v>10843.061130718906</v>
      </c>
      <c r="M374" s="123">
        <f t="shared" si="97"/>
        <v>37455.06113071891</v>
      </c>
      <c r="N374" s="70">
        <f t="shared" si="98"/>
        <v>13867.108896971089</v>
      </c>
      <c r="O374" s="23">
        <f t="shared" si="91"/>
        <v>0.93531108088266834</v>
      </c>
      <c r="P374" s="286">
        <v>4831.8912778270023</v>
      </c>
      <c r="Q374" s="320">
        <v>2701</v>
      </c>
      <c r="R374" s="125">
        <f t="shared" si="99"/>
        <v>2.2115467298808027E-2</v>
      </c>
      <c r="S374" s="23">
        <f t="shared" si="100"/>
        <v>3.1999739953336145E-2</v>
      </c>
      <c r="T374" s="23"/>
      <c r="U374" s="268">
        <v>25988</v>
      </c>
      <c r="V374" s="125">
        <f t="shared" si="101"/>
        <v>2.4011082037863628E-2</v>
      </c>
      <c r="W374" s="262">
        <v>36226.487409700829</v>
      </c>
      <c r="X374" s="266">
        <v>9639.4658753709191</v>
      </c>
      <c r="Y374" s="266">
        <v>13437.124410126418</v>
      </c>
      <c r="Z374" s="141"/>
      <c r="AA374" s="124"/>
      <c r="AB374" s="124"/>
      <c r="AC374" s="124"/>
      <c r="AD374" s="124"/>
    </row>
    <row r="375" spans="1:30">
      <c r="A375" s="82">
        <v>2022</v>
      </c>
      <c r="B375" s="83" t="s">
        <v>471</v>
      </c>
      <c r="C375" s="268">
        <v>16969</v>
      </c>
      <c r="D375" s="124">
        <f t="shared" si="92"/>
        <v>12578.947368421053</v>
      </c>
      <c r="E375" s="125">
        <f t="shared" si="87"/>
        <v>0.84842694659258799</v>
      </c>
      <c r="F375" s="124">
        <f t="shared" si="88"/>
        <v>1348.351418308923</v>
      </c>
      <c r="G375" s="124">
        <f t="shared" si="93"/>
        <v>1818.9260632987371</v>
      </c>
      <c r="H375" s="124">
        <f t="shared" si="89"/>
        <v>267.62133671744806</v>
      </c>
      <c r="I375" s="123">
        <f t="shared" si="94"/>
        <v>361.02118323183743</v>
      </c>
      <c r="J375" s="124">
        <f t="shared" si="90"/>
        <v>76.125120276379818</v>
      </c>
      <c r="K375" s="123">
        <f t="shared" si="95"/>
        <v>102.69278725283638</v>
      </c>
      <c r="L375" s="123">
        <f t="shared" si="96"/>
        <v>1921.6188505515734</v>
      </c>
      <c r="M375" s="123">
        <f t="shared" si="97"/>
        <v>18890.618850551575</v>
      </c>
      <c r="N375" s="70">
        <f t="shared" si="98"/>
        <v>14003.423907006358</v>
      </c>
      <c r="O375" s="23">
        <f t="shared" si="91"/>
        <v>0.94450527848534727</v>
      </c>
      <c r="P375" s="286">
        <v>1641.0953782203851</v>
      </c>
      <c r="Q375" s="320">
        <v>1349</v>
      </c>
      <c r="R375" s="125">
        <f t="shared" si="99"/>
        <v>9.9356025758969679E-2</v>
      </c>
      <c r="S375" s="23">
        <f t="shared" si="100"/>
        <v>3.5200599007766821E-2</v>
      </c>
      <c r="T375" s="23"/>
      <c r="U375" s="268">
        <v>15218</v>
      </c>
      <c r="V375" s="125">
        <f t="shared" si="101"/>
        <v>0.11506111184124064</v>
      </c>
      <c r="W375" s="262">
        <v>17991.25098475597</v>
      </c>
      <c r="X375" s="266">
        <v>11442.105263157895</v>
      </c>
      <c r="Y375" s="266">
        <v>13527.256379515768</v>
      </c>
      <c r="Z375" s="141"/>
      <c r="AA375" s="124"/>
      <c r="AB375" s="124"/>
      <c r="AC375" s="124"/>
      <c r="AD375" s="124"/>
    </row>
    <row r="376" spans="1:30">
      <c r="A376" s="82">
        <v>2023</v>
      </c>
      <c r="B376" s="83" t="s">
        <v>472</v>
      </c>
      <c r="C376" s="268">
        <v>12642</v>
      </c>
      <c r="D376" s="124">
        <f t="shared" si="92"/>
        <v>10964.440589765829</v>
      </c>
      <c r="E376" s="125">
        <f t="shared" si="87"/>
        <v>0.73953142327508903</v>
      </c>
      <c r="F376" s="124">
        <f t="shared" si="88"/>
        <v>2317.0554855020578</v>
      </c>
      <c r="G376" s="124">
        <f t="shared" si="93"/>
        <v>2671.5649747838729</v>
      </c>
      <c r="H376" s="124">
        <f t="shared" si="89"/>
        <v>832.69870924677662</v>
      </c>
      <c r="I376" s="123">
        <f t="shared" si="94"/>
        <v>960.10161176153338</v>
      </c>
      <c r="J376" s="124">
        <f t="shared" si="90"/>
        <v>641.2024928057084</v>
      </c>
      <c r="K376" s="123">
        <f t="shared" si="95"/>
        <v>739.30647420498178</v>
      </c>
      <c r="L376" s="123">
        <f t="shared" si="96"/>
        <v>3410.8714489888548</v>
      </c>
      <c r="M376" s="123">
        <f t="shared" si="97"/>
        <v>16052.871448988855</v>
      </c>
      <c r="N376" s="70">
        <f t="shared" si="98"/>
        <v>13922.698568073594</v>
      </c>
      <c r="O376" s="23">
        <f t="shared" si="91"/>
        <v>0.93906050231947225</v>
      </c>
      <c r="P376" s="286">
        <v>1769.197257806195</v>
      </c>
      <c r="Q376" s="320">
        <v>1153</v>
      </c>
      <c r="R376" s="125">
        <f t="shared" si="99"/>
        <v>8.452100483373183E-2</v>
      </c>
      <c r="S376" s="23">
        <f t="shared" si="100"/>
        <v>3.4326024176896411E-2</v>
      </c>
      <c r="T376" s="23"/>
      <c r="U376" s="268">
        <v>11495</v>
      </c>
      <c r="V376" s="125">
        <f t="shared" si="101"/>
        <v>9.9782514136581124E-2</v>
      </c>
      <c r="W376" s="262">
        <v>15304.756819298902</v>
      </c>
      <c r="X376" s="266">
        <v>10109.938434476693</v>
      </c>
      <c r="Y376" s="266">
        <v>13460.648038081708</v>
      </c>
      <c r="Z376" s="141"/>
      <c r="AA376" s="124"/>
      <c r="AB376" s="124"/>
      <c r="AC376" s="124"/>
      <c r="AD376" s="124"/>
    </row>
    <row r="377" spans="1:30">
      <c r="A377" s="82">
        <v>2024</v>
      </c>
      <c r="B377" s="83" t="s">
        <v>473</v>
      </c>
      <c r="C377" s="268">
        <v>11969</v>
      </c>
      <c r="D377" s="124">
        <f t="shared" si="92"/>
        <v>12175.991861648015</v>
      </c>
      <c r="E377" s="125">
        <f t="shared" si="87"/>
        <v>0.82124833615636117</v>
      </c>
      <c r="F377" s="124">
        <f t="shared" si="88"/>
        <v>1590.124722372746</v>
      </c>
      <c r="G377" s="124">
        <f t="shared" si="93"/>
        <v>1563.0926020924094</v>
      </c>
      <c r="H377" s="124">
        <f t="shared" si="89"/>
        <v>408.65576408801132</v>
      </c>
      <c r="I377" s="123">
        <f t="shared" si="94"/>
        <v>401.70861609851511</v>
      </c>
      <c r="J377" s="124">
        <f t="shared" si="90"/>
        <v>217.15954764694308</v>
      </c>
      <c r="K377" s="123">
        <f t="shared" si="95"/>
        <v>213.46783533694506</v>
      </c>
      <c r="L377" s="123">
        <f t="shared" si="96"/>
        <v>1776.5604374293544</v>
      </c>
      <c r="M377" s="123">
        <f t="shared" si="97"/>
        <v>13745.560437429354</v>
      </c>
      <c r="N377" s="70">
        <f t="shared" si="98"/>
        <v>13983.276131667704</v>
      </c>
      <c r="O377" s="23">
        <f t="shared" si="91"/>
        <v>0.9431463479635358</v>
      </c>
      <c r="P377" s="286">
        <v>1129.5999171062367</v>
      </c>
      <c r="Q377" s="320">
        <v>983</v>
      </c>
      <c r="R377" s="125">
        <f t="shared" si="99"/>
        <v>7.3141936578902889E-2</v>
      </c>
      <c r="S377" s="23">
        <f t="shared" si="100"/>
        <v>3.4078072353125252E-2</v>
      </c>
      <c r="T377" s="23"/>
      <c r="U377" s="268">
        <v>11244</v>
      </c>
      <c r="V377" s="125">
        <f t="shared" si="101"/>
        <v>6.4478833155460685E-2</v>
      </c>
      <c r="W377" s="262">
        <v>13400.754756310653</v>
      </c>
      <c r="X377" s="266">
        <v>11346.11503531786</v>
      </c>
      <c r="Y377" s="266">
        <v>13522.456868123767</v>
      </c>
      <c r="Z377" s="141"/>
      <c r="AA377" s="124"/>
      <c r="AB377" s="124"/>
      <c r="AC377" s="124"/>
      <c r="AD377" s="124"/>
    </row>
    <row r="378" spans="1:30">
      <c r="A378" s="82">
        <v>2025</v>
      </c>
      <c r="B378" s="83" t="s">
        <v>474</v>
      </c>
      <c r="C378" s="268">
        <v>32190</v>
      </c>
      <c r="D378" s="124">
        <f t="shared" si="92"/>
        <v>11016.427104722792</v>
      </c>
      <c r="E378" s="125">
        <f t="shared" si="87"/>
        <v>0.74303781843337191</v>
      </c>
      <c r="F378" s="124">
        <f t="shared" si="88"/>
        <v>2285.86357652788</v>
      </c>
      <c r="G378" s="124">
        <f t="shared" si="93"/>
        <v>6679.2933706144649</v>
      </c>
      <c r="H378" s="124">
        <f t="shared" si="89"/>
        <v>814.50342901183944</v>
      </c>
      <c r="I378" s="123">
        <f t="shared" si="94"/>
        <v>2379.9790195725946</v>
      </c>
      <c r="J378" s="124">
        <f t="shared" si="90"/>
        <v>623.00721257077123</v>
      </c>
      <c r="K378" s="123">
        <f t="shared" si="95"/>
        <v>1820.4270751317936</v>
      </c>
      <c r="L378" s="123">
        <f t="shared" si="96"/>
        <v>8499.7204457462576</v>
      </c>
      <c r="M378" s="123">
        <f t="shared" si="97"/>
        <v>40689.720445746258</v>
      </c>
      <c r="N378" s="70">
        <f t="shared" si="98"/>
        <v>13925.297893821444</v>
      </c>
      <c r="O378" s="23">
        <f t="shared" si="91"/>
        <v>0.93923582207738643</v>
      </c>
      <c r="P378" s="286">
        <v>3643.097820736949</v>
      </c>
      <c r="Q378" s="320">
        <v>2922</v>
      </c>
      <c r="R378" s="125">
        <f t="shared" si="99"/>
        <v>1.7123540278643735E-3</v>
      </c>
      <c r="S378" s="23">
        <f t="shared" si="100"/>
        <v>3.1119292855281974E-2</v>
      </c>
      <c r="T378" s="23"/>
      <c r="U378" s="268">
        <v>32014</v>
      </c>
      <c r="V378" s="125">
        <f t="shared" si="101"/>
        <v>5.4975948022740048E-3</v>
      </c>
      <c r="W378" s="262">
        <v>39313.144899717772</v>
      </c>
      <c r="X378" s="266">
        <v>10997.595328065956</v>
      </c>
      <c r="Y378" s="266">
        <v>13505.030882761172</v>
      </c>
      <c r="Z378" s="141"/>
      <c r="AA378" s="124"/>
      <c r="AB378" s="124"/>
      <c r="AC378" s="124"/>
      <c r="AD378" s="124"/>
    </row>
    <row r="379" spans="1:30">
      <c r="A379" s="82">
        <v>2027</v>
      </c>
      <c r="B379" s="83" t="s">
        <v>475</v>
      </c>
      <c r="C379" s="268">
        <v>9039</v>
      </c>
      <c r="D379" s="124">
        <f t="shared" si="92"/>
        <v>9575.2118644067796</v>
      </c>
      <c r="E379" s="125">
        <f t="shared" si="87"/>
        <v>0.64583049178585583</v>
      </c>
      <c r="F379" s="124">
        <f t="shared" si="88"/>
        <v>3150.5927207174873</v>
      </c>
      <c r="G379" s="124">
        <f t="shared" si="93"/>
        <v>2974.1595283573079</v>
      </c>
      <c r="H379" s="124">
        <f t="shared" si="89"/>
        <v>1318.9287631224438</v>
      </c>
      <c r="I379" s="123">
        <f t="shared" si="94"/>
        <v>1245.068752387587</v>
      </c>
      <c r="J379" s="124">
        <f t="shared" si="90"/>
        <v>1127.4325466813755</v>
      </c>
      <c r="K379" s="123">
        <f t="shared" si="95"/>
        <v>1064.2963240672184</v>
      </c>
      <c r="L379" s="123">
        <f t="shared" si="96"/>
        <v>4038.4558524245263</v>
      </c>
      <c r="M379" s="123">
        <f t="shared" si="97"/>
        <v>13077.455852424526</v>
      </c>
      <c r="N379" s="70">
        <f t="shared" si="98"/>
        <v>13853.237131805643</v>
      </c>
      <c r="O379" s="23">
        <f t="shared" si="91"/>
        <v>0.93437545574501057</v>
      </c>
      <c r="P379" s="286">
        <v>1827.5193507103622</v>
      </c>
      <c r="Q379" s="320">
        <v>944</v>
      </c>
      <c r="R379" s="125">
        <f t="shared" si="99"/>
        <v>3.7487351378699706E-2</v>
      </c>
      <c r="S379" s="23">
        <f t="shared" si="100"/>
        <v>3.2543564064998177E-2</v>
      </c>
      <c r="T379" s="23"/>
      <c r="U379" s="268">
        <v>8777</v>
      </c>
      <c r="V379" s="125">
        <f t="shared" si="101"/>
        <v>2.9850746268656716E-2</v>
      </c>
      <c r="W379" s="262">
        <v>12759.198711656336</v>
      </c>
      <c r="X379" s="266">
        <v>9229.2323869610937</v>
      </c>
      <c r="Y379" s="266">
        <v>13416.612735705927</v>
      </c>
      <c r="Z379" s="141"/>
      <c r="AA379" s="124"/>
      <c r="AB379" s="124"/>
      <c r="AC379" s="124"/>
      <c r="AD379" s="124"/>
    </row>
    <row r="380" spans="1:30">
      <c r="A380" s="82">
        <v>2028</v>
      </c>
      <c r="B380" s="83" t="s">
        <v>476</v>
      </c>
      <c r="C380" s="268">
        <v>28921</v>
      </c>
      <c r="D380" s="124">
        <f t="shared" si="92"/>
        <v>12779.938135218736</v>
      </c>
      <c r="E380" s="125">
        <f t="shared" si="87"/>
        <v>0.86198340545778362</v>
      </c>
      <c r="F380" s="124">
        <f t="shared" si="88"/>
        <v>1227.7569582303138</v>
      </c>
      <c r="G380" s="124">
        <f t="shared" si="93"/>
        <v>2778.4139964752003</v>
      </c>
      <c r="H380" s="124">
        <f t="shared" si="89"/>
        <v>197.27456833825926</v>
      </c>
      <c r="I380" s="123">
        <f t="shared" si="94"/>
        <v>446.43234814948073</v>
      </c>
      <c r="J380" s="124">
        <f t="shared" si="90"/>
        <v>5.7783518971910155</v>
      </c>
      <c r="K380" s="123">
        <f t="shared" si="95"/>
        <v>13.076410343343268</v>
      </c>
      <c r="L380" s="123">
        <f t="shared" si="96"/>
        <v>2791.4904068185438</v>
      </c>
      <c r="M380" s="123">
        <f t="shared" si="97"/>
        <v>31712.490406818542</v>
      </c>
      <c r="N380" s="70">
        <f t="shared" si="98"/>
        <v>14013.473445346241</v>
      </c>
      <c r="O380" s="23">
        <f t="shared" si="91"/>
        <v>0.94518310142860695</v>
      </c>
      <c r="P380" s="286">
        <v>1901.1740110546596</v>
      </c>
      <c r="Q380" s="320">
        <v>2263</v>
      </c>
      <c r="R380" s="125">
        <f t="shared" si="99"/>
        <v>0.1166314558136466</v>
      </c>
      <c r="S380" s="23">
        <f t="shared" si="100"/>
        <v>3.5932112747445608E-2</v>
      </c>
      <c r="T380" s="23"/>
      <c r="U380" s="268">
        <v>25946</v>
      </c>
      <c r="V380" s="125">
        <f t="shared" si="101"/>
        <v>0.1146612194557928</v>
      </c>
      <c r="W380" s="262">
        <v>30666.627580783297</v>
      </c>
      <c r="X380" s="266">
        <v>11445.081605646228</v>
      </c>
      <c r="Y380" s="266">
        <v>13527.405196640184</v>
      </c>
      <c r="Z380" s="141"/>
      <c r="AA380" s="124"/>
      <c r="AB380" s="124"/>
      <c r="AC380" s="124"/>
      <c r="AD380" s="124"/>
    </row>
    <row r="381" spans="1:30">
      <c r="A381" s="82">
        <v>2030</v>
      </c>
      <c r="B381" s="83" t="s">
        <v>477</v>
      </c>
      <c r="C381" s="268">
        <v>128937</v>
      </c>
      <c r="D381" s="124">
        <f t="shared" si="92"/>
        <v>12676.924589519222</v>
      </c>
      <c r="E381" s="125">
        <f t="shared" si="87"/>
        <v>0.8550353305930356</v>
      </c>
      <c r="F381" s="124">
        <f t="shared" si="88"/>
        <v>1289.5650856500222</v>
      </c>
      <c r="G381" s="124">
        <f t="shared" si="93"/>
        <v>13116.166486146376</v>
      </c>
      <c r="H381" s="124">
        <f t="shared" si="89"/>
        <v>233.32930933308916</v>
      </c>
      <c r="I381" s="123">
        <f t="shared" si="94"/>
        <v>2373.19240522685</v>
      </c>
      <c r="J381" s="124">
        <f t="shared" si="90"/>
        <v>41.833092892020915</v>
      </c>
      <c r="K381" s="123">
        <f t="shared" si="95"/>
        <v>425.4843878047447</v>
      </c>
      <c r="L381" s="123">
        <f t="shared" si="96"/>
        <v>13541.650873951121</v>
      </c>
      <c r="M381" s="123">
        <f t="shared" si="97"/>
        <v>142478.65087395112</v>
      </c>
      <c r="N381" s="70">
        <f t="shared" si="98"/>
        <v>14008.322768061264</v>
      </c>
      <c r="O381" s="23">
        <f t="shared" si="91"/>
        <v>0.94483569768536946</v>
      </c>
      <c r="P381" s="286">
        <v>9414.0963616601566</v>
      </c>
      <c r="Q381" s="320">
        <v>10171</v>
      </c>
      <c r="R381" s="125">
        <f t="shared" si="99"/>
        <v>3.2724580762063527E-2</v>
      </c>
      <c r="S381" s="23">
        <f t="shared" si="100"/>
        <v>3.238361999286548E-2</v>
      </c>
      <c r="T381" s="23"/>
      <c r="U381" s="268">
        <v>125195</v>
      </c>
      <c r="V381" s="125">
        <f t="shared" si="101"/>
        <v>2.9889372578777107E-2</v>
      </c>
      <c r="W381" s="262">
        <v>138389.33623573394</v>
      </c>
      <c r="X381" s="266">
        <v>12275.22306108442</v>
      </c>
      <c r="Y381" s="266">
        <v>13568.912269412092</v>
      </c>
      <c r="Z381" s="141"/>
      <c r="AA381" s="124"/>
      <c r="AB381" s="124"/>
      <c r="AC381" s="124"/>
      <c r="AD381" s="124"/>
    </row>
    <row r="382" spans="1:30" ht="19.5" customHeight="1">
      <c r="A382" s="304">
        <v>5001</v>
      </c>
      <c r="B382" s="305" t="s">
        <v>347</v>
      </c>
      <c r="C382" s="268">
        <v>2896211</v>
      </c>
      <c r="D382" s="268">
        <f t="shared" si="92"/>
        <v>14967.421356995572</v>
      </c>
      <c r="E382" s="125">
        <f t="shared" si="87"/>
        <v>1.0095251397712486</v>
      </c>
      <c r="F382" s="268">
        <f t="shared" si="88"/>
        <v>-84.7329748357879</v>
      </c>
      <c r="G382" s="268">
        <f t="shared" si="93"/>
        <v>-16395.915363699794</v>
      </c>
      <c r="H382" s="268">
        <f t="shared" si="89"/>
        <v>0</v>
      </c>
      <c r="I382" s="262">
        <f t="shared" si="94"/>
        <v>0</v>
      </c>
      <c r="J382" s="268">
        <f t="shared" si="90"/>
        <v>-191.49621644106824</v>
      </c>
      <c r="K382" s="262">
        <f t="shared" si="95"/>
        <v>-37054.709377563151</v>
      </c>
      <c r="L382" s="262">
        <f t="shared" si="96"/>
        <v>-53450.624741262945</v>
      </c>
      <c r="M382" s="262">
        <f t="shared" si="97"/>
        <v>2842760.3752587372</v>
      </c>
      <c r="N382" s="70">
        <f t="shared" si="98"/>
        <v>14691.192165718716</v>
      </c>
      <c r="O382" s="23">
        <f t="shared" si="91"/>
        <v>0.99089398706421727</v>
      </c>
      <c r="P382" s="286">
        <v>-31614.260930704997</v>
      </c>
      <c r="Q382" s="320">
        <v>193501</v>
      </c>
      <c r="R382" s="125">
        <f t="shared" si="99"/>
        <v>4.2017242952640074E-2</v>
      </c>
      <c r="S382" s="23">
        <f t="shared" si="100"/>
        <v>3.6386148708171612E-2</v>
      </c>
      <c r="T382" s="23"/>
      <c r="U382" s="268">
        <v>2735804</v>
      </c>
      <c r="V382" s="125">
        <f t="shared" si="101"/>
        <v>5.863248975438299E-2</v>
      </c>
      <c r="W382" s="262">
        <v>2699904.1121296943</v>
      </c>
      <c r="X382" s="266">
        <v>14363.890288978495</v>
      </c>
      <c r="Y382" s="266">
        <v>14175.403814525025</v>
      </c>
      <c r="Z382" s="266"/>
      <c r="AA382" s="268"/>
      <c r="AB382" s="264"/>
      <c r="AC382" s="268"/>
      <c r="AD382" s="268"/>
    </row>
    <row r="383" spans="1:30">
      <c r="A383" s="304">
        <v>5004</v>
      </c>
      <c r="B383" s="305" t="s">
        <v>371</v>
      </c>
      <c r="C383" s="268">
        <v>241584</v>
      </c>
      <c r="D383" s="268">
        <f t="shared" si="92"/>
        <v>10933.381607530775</v>
      </c>
      <c r="E383" s="125">
        <f t="shared" si="87"/>
        <v>0.73743655184505874</v>
      </c>
      <c r="F383" s="268">
        <f t="shared" si="88"/>
        <v>2335.6908748430901</v>
      </c>
      <c r="G383" s="268">
        <f t="shared" si="93"/>
        <v>51609.42557053292</v>
      </c>
      <c r="H383" s="268">
        <f t="shared" si="89"/>
        <v>843.56935302904549</v>
      </c>
      <c r="I383" s="262">
        <f t="shared" si="94"/>
        <v>18639.508424529791</v>
      </c>
      <c r="J383" s="268">
        <f t="shared" si="90"/>
        <v>652.07313658797727</v>
      </c>
      <c r="K383" s="262">
        <f t="shared" si="95"/>
        <v>14408.208026047945</v>
      </c>
      <c r="L383" s="262">
        <f t="shared" si="96"/>
        <v>66017.633596580868</v>
      </c>
      <c r="M383" s="262">
        <f t="shared" si="97"/>
        <v>307601.63359658088</v>
      </c>
      <c r="N383" s="70">
        <f t="shared" si="98"/>
        <v>13921.145618961842</v>
      </c>
      <c r="O383" s="23">
        <f t="shared" si="91"/>
        <v>0.93895575874797066</v>
      </c>
      <c r="P383" s="286">
        <v>25295.811412390016</v>
      </c>
      <c r="Q383" s="320">
        <v>22096</v>
      </c>
      <c r="R383" s="125">
        <f t="shared" si="99"/>
        <v>2.0983635926007382E-2</v>
      </c>
      <c r="S383" s="23">
        <f t="shared" si="100"/>
        <v>3.1915648842643175E-2</v>
      </c>
      <c r="T383" s="23"/>
      <c r="U383" s="268">
        <v>235291</v>
      </c>
      <c r="V383" s="125">
        <f t="shared" si="101"/>
        <v>2.6745604379258024E-2</v>
      </c>
      <c r="W383" s="262">
        <v>296415.1303286152</v>
      </c>
      <c r="X383" s="266">
        <v>10708.674676861459</v>
      </c>
      <c r="Y383" s="266">
        <v>13490.584850200947</v>
      </c>
      <c r="Z383" s="266"/>
      <c r="AA383" s="268"/>
      <c r="AB383" s="268"/>
      <c r="AC383" s="268"/>
      <c r="AD383" s="268"/>
    </row>
    <row r="384" spans="1:30">
      <c r="A384" s="304">
        <v>5005</v>
      </c>
      <c r="B384" s="305" t="s">
        <v>372</v>
      </c>
      <c r="C384" s="268">
        <v>150081</v>
      </c>
      <c r="D384" s="268">
        <f t="shared" si="92"/>
        <v>11475.837283988378</v>
      </c>
      <c r="E384" s="125">
        <f t="shared" si="87"/>
        <v>0.77402419306487491</v>
      </c>
      <c r="F384" s="268">
        <f t="shared" si="88"/>
        <v>2010.2174689685285</v>
      </c>
      <c r="G384" s="268">
        <f t="shared" si="93"/>
        <v>26289.624059170415</v>
      </c>
      <c r="H384" s="268">
        <f t="shared" si="89"/>
        <v>653.70986626888453</v>
      </c>
      <c r="I384" s="262">
        <f t="shared" si="94"/>
        <v>8549.2176310644736</v>
      </c>
      <c r="J384" s="268">
        <f t="shared" si="90"/>
        <v>462.21364982781631</v>
      </c>
      <c r="K384" s="262">
        <f t="shared" si="95"/>
        <v>6044.8301124481823</v>
      </c>
      <c r="L384" s="262">
        <f t="shared" si="96"/>
        <v>32334.4541716186</v>
      </c>
      <c r="M384" s="262">
        <f t="shared" si="97"/>
        <v>182415.45417161859</v>
      </c>
      <c r="N384" s="70">
        <f t="shared" si="98"/>
        <v>13948.268402784721</v>
      </c>
      <c r="O384" s="23">
        <f t="shared" si="91"/>
        <v>0.94078514080896147</v>
      </c>
      <c r="P384" s="286">
        <v>14521.716598082756</v>
      </c>
      <c r="Q384" s="320">
        <v>13078</v>
      </c>
      <c r="R384" s="125">
        <f t="shared" si="99"/>
        <v>8.6686268778610083E-3</v>
      </c>
      <c r="S384" s="23">
        <f t="shared" si="100"/>
        <v>3.1370622184761505E-2</v>
      </c>
      <c r="T384" s="23"/>
      <c r="U384" s="268">
        <v>148484</v>
      </c>
      <c r="V384" s="125">
        <f t="shared" si="101"/>
        <v>1.0755367581692304E-2</v>
      </c>
      <c r="W384" s="262">
        <v>176501.87721958657</v>
      </c>
      <c r="X384" s="266">
        <v>11377.212474139913</v>
      </c>
      <c r="Y384" s="266">
        <v>13524.011740064867</v>
      </c>
      <c r="Z384" s="266"/>
      <c r="AA384" s="268"/>
      <c r="AB384" s="268"/>
      <c r="AC384" s="268"/>
      <c r="AD384" s="268"/>
    </row>
    <row r="385" spans="1:30">
      <c r="A385" s="304">
        <v>5011</v>
      </c>
      <c r="B385" s="305" t="s">
        <v>348</v>
      </c>
      <c r="C385" s="268">
        <v>54752</v>
      </c>
      <c r="D385" s="268">
        <f t="shared" si="92"/>
        <v>12959.053254437869</v>
      </c>
      <c r="E385" s="125">
        <f t="shared" si="87"/>
        <v>0.87406439198525432</v>
      </c>
      <c r="F385" s="268">
        <f t="shared" si="88"/>
        <v>1120.2878866988335</v>
      </c>
      <c r="G385" s="268">
        <f t="shared" si="93"/>
        <v>4733.2163213025715</v>
      </c>
      <c r="H385" s="268">
        <f t="shared" si="89"/>
        <v>134.58427661156247</v>
      </c>
      <c r="I385" s="262">
        <f t="shared" si="94"/>
        <v>568.61856868385144</v>
      </c>
      <c r="J385" s="268">
        <f t="shared" si="90"/>
        <v>-56.911939829505769</v>
      </c>
      <c r="K385" s="262">
        <f t="shared" si="95"/>
        <v>-240.45294577966189</v>
      </c>
      <c r="L385" s="262">
        <f t="shared" si="96"/>
        <v>4492.7633755229099</v>
      </c>
      <c r="M385" s="262">
        <f t="shared" si="97"/>
        <v>59244.763375522911</v>
      </c>
      <c r="N385" s="70">
        <f t="shared" si="98"/>
        <v>14022.429201307197</v>
      </c>
      <c r="O385" s="23">
        <f t="shared" si="91"/>
        <v>0.94578715075498054</v>
      </c>
      <c r="P385" s="286">
        <v>1681.5280262195811</v>
      </c>
      <c r="Q385" s="320">
        <v>4225</v>
      </c>
      <c r="R385" s="125">
        <f t="shared" si="99"/>
        <v>7.6634827767066344E-2</v>
      </c>
      <c r="S385" s="23">
        <f t="shared" si="100"/>
        <v>3.43326155373498E-2</v>
      </c>
      <c r="T385" s="23"/>
      <c r="U385" s="268">
        <v>51264</v>
      </c>
      <c r="V385" s="125">
        <f t="shared" si="101"/>
        <v>6.8039950062421972E-2</v>
      </c>
      <c r="W385" s="262">
        <v>57739.188604568182</v>
      </c>
      <c r="X385" s="266">
        <v>12036.628316506221</v>
      </c>
      <c r="Y385" s="266">
        <v>13556.982532183185</v>
      </c>
      <c r="Z385" s="266"/>
      <c r="AA385" s="268"/>
      <c r="AB385" s="268"/>
      <c r="AC385" s="268"/>
      <c r="AD385" s="268"/>
    </row>
    <row r="386" spans="1:30">
      <c r="A386" s="304">
        <v>5012</v>
      </c>
      <c r="B386" s="305" t="s">
        <v>349</v>
      </c>
      <c r="C386" s="268">
        <v>12526</v>
      </c>
      <c r="D386" s="268">
        <f t="shared" si="92"/>
        <v>12690.982776089159</v>
      </c>
      <c r="E386" s="125">
        <f t="shared" si="87"/>
        <v>0.85598352951277223</v>
      </c>
      <c r="F386" s="268">
        <f t="shared" si="88"/>
        <v>1281.1301737080601</v>
      </c>
      <c r="G386" s="268">
        <f t="shared" si="93"/>
        <v>1264.4754814498554</v>
      </c>
      <c r="H386" s="268">
        <f t="shared" si="89"/>
        <v>228.40894403361125</v>
      </c>
      <c r="I386" s="262">
        <f t="shared" si="94"/>
        <v>225.43962776117431</v>
      </c>
      <c r="J386" s="268">
        <f t="shared" si="90"/>
        <v>36.912727592543007</v>
      </c>
      <c r="K386" s="262">
        <f t="shared" si="95"/>
        <v>36.432862133839947</v>
      </c>
      <c r="L386" s="262">
        <f t="shared" si="96"/>
        <v>1300.9083435836953</v>
      </c>
      <c r="M386" s="262">
        <f t="shared" si="97"/>
        <v>13826.908343583695</v>
      </c>
      <c r="N386" s="70">
        <f t="shared" si="98"/>
        <v>14009.025677389762</v>
      </c>
      <c r="O386" s="23">
        <f t="shared" si="91"/>
        <v>0.94488310763135641</v>
      </c>
      <c r="P386" s="286">
        <v>241.04279571094139</v>
      </c>
      <c r="Q386" s="320">
        <v>987</v>
      </c>
      <c r="R386" s="125">
        <f t="shared" si="99"/>
        <v>8.8907390661385199E-2</v>
      </c>
      <c r="S386" s="23">
        <f t="shared" si="100"/>
        <v>3.4801231118307942E-2</v>
      </c>
      <c r="T386" s="23"/>
      <c r="U386" s="268">
        <v>11445</v>
      </c>
      <c r="V386" s="125">
        <f t="shared" si="101"/>
        <v>9.4451725644386197E-2</v>
      </c>
      <c r="W386" s="262">
        <v>13294.208396263431</v>
      </c>
      <c r="X386" s="266">
        <v>11654.786150712831</v>
      </c>
      <c r="Y386" s="266">
        <v>13537.890423893516</v>
      </c>
      <c r="Z386" s="266"/>
      <c r="AA386" s="268"/>
      <c r="AB386" s="268"/>
      <c r="AC386" s="268"/>
      <c r="AD386" s="268"/>
    </row>
    <row r="387" spans="1:30">
      <c r="A387" s="304">
        <v>5013</v>
      </c>
      <c r="B387" s="305" t="s">
        <v>350</v>
      </c>
      <c r="C387" s="268">
        <v>52492</v>
      </c>
      <c r="D387" s="268">
        <f t="shared" si="92"/>
        <v>11293.459552495697</v>
      </c>
      <c r="E387" s="125">
        <f t="shared" si="87"/>
        <v>0.76172314931893537</v>
      </c>
      <c r="F387" s="268">
        <f t="shared" si="88"/>
        <v>2119.6441078641369</v>
      </c>
      <c r="G387" s="268">
        <f t="shared" si="93"/>
        <v>9852.1058133525094</v>
      </c>
      <c r="H387" s="268">
        <f t="shared" si="89"/>
        <v>717.54207229132282</v>
      </c>
      <c r="I387" s="262">
        <f t="shared" si="94"/>
        <v>3335.1355520100687</v>
      </c>
      <c r="J387" s="268">
        <f t="shared" si="90"/>
        <v>526.04585585025461</v>
      </c>
      <c r="K387" s="262">
        <f t="shared" si="95"/>
        <v>2445.0611379919833</v>
      </c>
      <c r="L387" s="262">
        <f t="shared" si="96"/>
        <v>12297.166951344492</v>
      </c>
      <c r="M387" s="262">
        <f t="shared" si="97"/>
        <v>64789.166951344494</v>
      </c>
      <c r="N387" s="70">
        <f t="shared" si="98"/>
        <v>13939.149516210089</v>
      </c>
      <c r="O387" s="23">
        <f t="shared" si="91"/>
        <v>0.94017008862166462</v>
      </c>
      <c r="P387" s="286">
        <v>5096.124938667127</v>
      </c>
      <c r="Q387" s="320">
        <v>4648</v>
      </c>
      <c r="R387" s="125">
        <f t="shared" si="99"/>
        <v>3.177166944618115E-2</v>
      </c>
      <c r="S387" s="23">
        <f t="shared" si="100"/>
        <v>3.2343317655931306E-2</v>
      </c>
      <c r="T387" s="23"/>
      <c r="U387" s="268">
        <v>50996</v>
      </c>
      <c r="V387" s="125">
        <f t="shared" si="101"/>
        <v>2.9335634167385678E-2</v>
      </c>
      <c r="W387" s="262">
        <v>62907.849051111334</v>
      </c>
      <c r="X387" s="266">
        <v>10945.696501395149</v>
      </c>
      <c r="Y387" s="266">
        <v>13502.435941427631</v>
      </c>
      <c r="Z387" s="266"/>
      <c r="AA387" s="268"/>
      <c r="AB387" s="268"/>
      <c r="AC387" s="268"/>
      <c r="AD387" s="268"/>
    </row>
    <row r="388" spans="1:30">
      <c r="A388" s="304">
        <v>5014</v>
      </c>
      <c r="B388" s="305" t="s">
        <v>351</v>
      </c>
      <c r="C388" s="268">
        <v>93794</v>
      </c>
      <c r="D388" s="268">
        <f t="shared" si="92"/>
        <v>18902.458686013702</v>
      </c>
      <c r="E388" s="125">
        <f t="shared" si="87"/>
        <v>1.2749361958798151</v>
      </c>
      <c r="F388" s="268">
        <f t="shared" si="88"/>
        <v>-2445.755372246666</v>
      </c>
      <c r="G388" s="268">
        <f t="shared" si="93"/>
        <v>-12135.838157087956</v>
      </c>
      <c r="H388" s="268">
        <f t="shared" si="89"/>
        <v>0</v>
      </c>
      <c r="I388" s="262">
        <f t="shared" si="94"/>
        <v>0</v>
      </c>
      <c r="J388" s="268">
        <f t="shared" si="90"/>
        <v>-191.49621644106824</v>
      </c>
      <c r="K388" s="262">
        <f t="shared" si="95"/>
        <v>-950.20422598058065</v>
      </c>
      <c r="L388" s="262">
        <f t="shared" si="96"/>
        <v>-13086.042383068536</v>
      </c>
      <c r="M388" s="262">
        <f t="shared" si="97"/>
        <v>80707.957616931468</v>
      </c>
      <c r="N388" s="70">
        <f t="shared" si="98"/>
        <v>16265.207097325971</v>
      </c>
      <c r="O388" s="23">
        <f t="shared" si="91"/>
        <v>1.0970584095076441</v>
      </c>
      <c r="P388" s="286">
        <v>-3481.7632649865191</v>
      </c>
      <c r="Q388" s="320">
        <v>4962</v>
      </c>
      <c r="R388" s="125">
        <f t="shared" si="99"/>
        <v>0.18687285105623505</v>
      </c>
      <c r="S388" s="23">
        <f t="shared" si="100"/>
        <v>9.897403698266273E-2</v>
      </c>
      <c r="T388" s="23"/>
      <c r="U388" s="268">
        <v>78628</v>
      </c>
      <c r="V388" s="125">
        <f t="shared" si="101"/>
        <v>0.19288294246324464</v>
      </c>
      <c r="W388" s="262">
        <v>73069.358089635323</v>
      </c>
      <c r="X388" s="266">
        <v>15926.271014786307</v>
      </c>
      <c r="Y388" s="266">
        <v>14800.356104848152</v>
      </c>
      <c r="Z388" s="266"/>
      <c r="AA388" s="268"/>
      <c r="AB388" s="268"/>
      <c r="AC388" s="268"/>
      <c r="AD388" s="268"/>
    </row>
    <row r="389" spans="1:30">
      <c r="A389" s="304">
        <v>5015</v>
      </c>
      <c r="B389" s="305" t="s">
        <v>352</v>
      </c>
      <c r="C389" s="268">
        <v>66022</v>
      </c>
      <c r="D389" s="268">
        <f t="shared" si="92"/>
        <v>12338.254531863204</v>
      </c>
      <c r="E389" s="125">
        <f t="shared" si="87"/>
        <v>0.83219265588395952</v>
      </c>
      <c r="F389" s="268">
        <f t="shared" si="88"/>
        <v>1492.7671202436329</v>
      </c>
      <c r="G389" s="268">
        <f t="shared" si="93"/>
        <v>7987.7968604236794</v>
      </c>
      <c r="H389" s="268">
        <f t="shared" si="89"/>
        <v>351.86382951269542</v>
      </c>
      <c r="I389" s="262">
        <f t="shared" si="94"/>
        <v>1882.8233517224332</v>
      </c>
      <c r="J389" s="268">
        <f t="shared" si="90"/>
        <v>160.36761307162718</v>
      </c>
      <c r="K389" s="262">
        <f t="shared" si="95"/>
        <v>858.12709754627701</v>
      </c>
      <c r="L389" s="262">
        <f t="shared" si="96"/>
        <v>8845.923957969957</v>
      </c>
      <c r="M389" s="262">
        <f t="shared" si="97"/>
        <v>74867.923957969964</v>
      </c>
      <c r="N389" s="70">
        <f t="shared" si="98"/>
        <v>13991.389265178464</v>
      </c>
      <c r="O389" s="23">
        <f t="shared" si="91"/>
        <v>0.94369356394991577</v>
      </c>
      <c r="P389" s="286">
        <v>3645.17335344401</v>
      </c>
      <c r="Q389" s="320">
        <v>5351</v>
      </c>
      <c r="R389" s="125">
        <f t="shared" si="99"/>
        <v>7.5109183447048075E-2</v>
      </c>
      <c r="S389" s="23">
        <f t="shared" si="100"/>
        <v>3.4180302795923559E-2</v>
      </c>
      <c r="T389" s="23"/>
      <c r="U389" s="268">
        <v>60721</v>
      </c>
      <c r="V389" s="125">
        <f t="shared" si="101"/>
        <v>8.7300933779087958E-2</v>
      </c>
      <c r="W389" s="262">
        <v>71581.754556649495</v>
      </c>
      <c r="X389" s="266">
        <v>11476.280476280477</v>
      </c>
      <c r="Y389" s="266">
        <v>13528.965140171895</v>
      </c>
      <c r="Z389" s="266"/>
      <c r="AA389" s="268"/>
      <c r="AB389" s="268"/>
      <c r="AC389" s="268"/>
      <c r="AD389" s="268"/>
    </row>
    <row r="390" spans="1:30">
      <c r="A390" s="304">
        <v>5016</v>
      </c>
      <c r="B390" s="305" t="s">
        <v>353</v>
      </c>
      <c r="C390" s="268">
        <v>17955</v>
      </c>
      <c r="D390" s="268">
        <f t="shared" si="92"/>
        <v>10662.114014251782</v>
      </c>
      <c r="E390" s="125">
        <f t="shared" si="87"/>
        <v>0.71914004982987412</v>
      </c>
      <c r="F390" s="268">
        <f t="shared" si="88"/>
        <v>2498.4514308104863</v>
      </c>
      <c r="G390" s="268">
        <f t="shared" si="93"/>
        <v>4207.3922094848585</v>
      </c>
      <c r="H390" s="268">
        <f t="shared" si="89"/>
        <v>938.51301067669317</v>
      </c>
      <c r="I390" s="262">
        <f t="shared" si="94"/>
        <v>1580.4559099795513</v>
      </c>
      <c r="J390" s="268">
        <f t="shared" si="90"/>
        <v>747.01679423562496</v>
      </c>
      <c r="K390" s="262">
        <f t="shared" si="95"/>
        <v>1257.9762814927926</v>
      </c>
      <c r="L390" s="262">
        <f t="shared" si="96"/>
        <v>5465.3684909776512</v>
      </c>
      <c r="M390" s="262">
        <f t="shared" si="97"/>
        <v>23420.368490977649</v>
      </c>
      <c r="N390" s="70">
        <f t="shared" si="98"/>
        <v>13907.582239297892</v>
      </c>
      <c r="O390" s="23">
        <f t="shared" si="91"/>
        <v>0.93804093364721142</v>
      </c>
      <c r="P390" s="286">
        <v>2204.8518925807739</v>
      </c>
      <c r="Q390" s="320">
        <v>1684</v>
      </c>
      <c r="R390" s="125">
        <f t="shared" si="99"/>
        <v>2.0637634462616045E-2</v>
      </c>
      <c r="S390" s="23">
        <f t="shared" si="100"/>
        <v>3.1912871389964848E-2</v>
      </c>
      <c r="T390" s="23"/>
      <c r="U390" s="268">
        <v>17874</v>
      </c>
      <c r="V390" s="125">
        <f t="shared" si="101"/>
        <v>4.5317220543806651E-3</v>
      </c>
      <c r="W390" s="262">
        <v>23059.963560088319</v>
      </c>
      <c r="X390" s="266">
        <v>10446.522501461133</v>
      </c>
      <c r="Y390" s="266">
        <v>13477.477241430928</v>
      </c>
      <c r="Z390" s="266"/>
      <c r="AA390" s="268"/>
      <c r="AB390" s="268"/>
      <c r="AC390" s="268"/>
      <c r="AD390" s="268"/>
    </row>
    <row r="391" spans="1:30">
      <c r="A391" s="304">
        <v>5017</v>
      </c>
      <c r="B391" s="305" t="s">
        <v>354</v>
      </c>
      <c r="C391" s="268">
        <v>52462</v>
      </c>
      <c r="D391" s="268">
        <f t="shared" si="92"/>
        <v>10785.77302631579</v>
      </c>
      <c r="E391" s="125">
        <f t="shared" ref="E391:E428" si="102">D391/D$430</f>
        <v>0.72748062356400944</v>
      </c>
      <c r="F391" s="268">
        <f t="shared" ref="F391:F428" si="103">($D$430-D391)*0.6</f>
        <v>2424.2560235720812</v>
      </c>
      <c r="G391" s="268">
        <f t="shared" si="93"/>
        <v>11791.581298654603</v>
      </c>
      <c r="H391" s="268">
        <f t="shared" ref="H391:H428" si="104">IF(D391&lt;D$430*0.9,(D$430*0.9-D391)*0.35,0)</f>
        <v>895.2323564542902</v>
      </c>
      <c r="I391" s="262">
        <f t="shared" si="94"/>
        <v>4354.4101817936671</v>
      </c>
      <c r="J391" s="268">
        <f t="shared" ref="J391:J428" si="105">H391+I$432</f>
        <v>703.73614001322198</v>
      </c>
      <c r="K391" s="262">
        <f t="shared" si="95"/>
        <v>3422.9725850243117</v>
      </c>
      <c r="L391" s="262">
        <f t="shared" si="96"/>
        <v>15214.553883678915</v>
      </c>
      <c r="M391" s="262">
        <f t="shared" si="97"/>
        <v>67676.55388367892</v>
      </c>
      <c r="N391" s="70">
        <f t="shared" si="98"/>
        <v>13913.765189901093</v>
      </c>
      <c r="O391" s="23">
        <f t="shared" ref="O391:O428" si="106">N391/N$430</f>
        <v>0.93845796233391821</v>
      </c>
      <c r="P391" s="286">
        <v>5589.6903833211891</v>
      </c>
      <c r="Q391" s="320">
        <v>4864</v>
      </c>
      <c r="R391" s="125">
        <f t="shared" si="99"/>
        <v>6.8165897163580597E-2</v>
      </c>
      <c r="S391" s="23">
        <f t="shared" si="100"/>
        <v>3.371023383093559E-2</v>
      </c>
      <c r="T391" s="23"/>
      <c r="U391" s="268">
        <v>48690</v>
      </c>
      <c r="V391" s="125">
        <f t="shared" si="101"/>
        <v>7.7469706305196145E-2</v>
      </c>
      <c r="W391" s="262">
        <v>64904.238683077667</v>
      </c>
      <c r="X391" s="266">
        <v>10097.469929489838</v>
      </c>
      <c r="Y391" s="266">
        <v>13460.024612832365</v>
      </c>
      <c r="Z391" s="266"/>
      <c r="AA391" s="268"/>
      <c r="AB391" s="268"/>
      <c r="AC391" s="268"/>
      <c r="AD391" s="268"/>
    </row>
    <row r="392" spans="1:30">
      <c r="A392" s="304">
        <v>5018</v>
      </c>
      <c r="B392" s="305" t="s">
        <v>355</v>
      </c>
      <c r="C392" s="268">
        <v>38278</v>
      </c>
      <c r="D392" s="268">
        <f t="shared" si="92"/>
        <v>11680.805614891669</v>
      </c>
      <c r="E392" s="125">
        <f t="shared" si="102"/>
        <v>0.78784893133932143</v>
      </c>
      <c r="F392" s="268">
        <f t="shared" si="103"/>
        <v>1887.2364704265535</v>
      </c>
      <c r="G392" s="268">
        <f t="shared" si="93"/>
        <v>6184.4739135878162</v>
      </c>
      <c r="H392" s="268">
        <f t="shared" si="104"/>
        <v>581.97095045273238</v>
      </c>
      <c r="I392" s="262">
        <f t="shared" si="94"/>
        <v>1907.1188046336042</v>
      </c>
      <c r="J392" s="268">
        <f t="shared" si="105"/>
        <v>390.47473401166417</v>
      </c>
      <c r="K392" s="262">
        <f t="shared" si="95"/>
        <v>1279.5857033562233</v>
      </c>
      <c r="L392" s="262">
        <f t="shared" si="96"/>
        <v>7464.0596169440396</v>
      </c>
      <c r="M392" s="262">
        <f t="shared" si="97"/>
        <v>45742.05961694404</v>
      </c>
      <c r="N392" s="70">
        <f t="shared" si="98"/>
        <v>13958.516819329887</v>
      </c>
      <c r="O392" s="23">
        <f t="shared" si="106"/>
        <v>0.94147637772268389</v>
      </c>
      <c r="P392" s="286">
        <v>3519.4157969045104</v>
      </c>
      <c r="Q392" s="320">
        <v>3277</v>
      </c>
      <c r="R392" s="125">
        <f t="shared" si="99"/>
        <v>5.4458825911346063E-2</v>
      </c>
      <c r="S392" s="23">
        <f t="shared" si="100"/>
        <v>3.3273223302845996E-2</v>
      </c>
      <c r="T392" s="23"/>
      <c r="U392" s="268">
        <v>36146</v>
      </c>
      <c r="V392" s="125">
        <f t="shared" si="101"/>
        <v>5.8983013334808834E-2</v>
      </c>
      <c r="W392" s="262">
        <v>44079.958092675733</v>
      </c>
      <c r="X392" s="266">
        <v>11077.536009806927</v>
      </c>
      <c r="Y392" s="266">
        <v>13509.027916848216</v>
      </c>
      <c r="Z392" s="266"/>
      <c r="AA392" s="268"/>
      <c r="AB392" s="268"/>
      <c r="AC392" s="268"/>
      <c r="AD392" s="268"/>
    </row>
    <row r="393" spans="1:30">
      <c r="A393" s="304">
        <v>5019</v>
      </c>
      <c r="B393" s="305" t="s">
        <v>356</v>
      </c>
      <c r="C393" s="268">
        <v>9800</v>
      </c>
      <c r="D393" s="268">
        <f t="shared" si="92"/>
        <v>10283.315844700945</v>
      </c>
      <c r="E393" s="125">
        <f t="shared" si="102"/>
        <v>0.69359080751618929</v>
      </c>
      <c r="F393" s="268">
        <f t="shared" si="103"/>
        <v>2725.7303325409885</v>
      </c>
      <c r="G393" s="268">
        <f t="shared" si="93"/>
        <v>2597.6210069115618</v>
      </c>
      <c r="H393" s="268">
        <f t="shared" si="104"/>
        <v>1071.092370019486</v>
      </c>
      <c r="I393" s="262">
        <f t="shared" si="94"/>
        <v>1020.7510286285701</v>
      </c>
      <c r="J393" s="268">
        <f t="shared" si="105"/>
        <v>879.59615357841778</v>
      </c>
      <c r="K393" s="262">
        <f t="shared" si="95"/>
        <v>838.2551343602322</v>
      </c>
      <c r="L393" s="262">
        <f t="shared" si="96"/>
        <v>3435.876141271794</v>
      </c>
      <c r="M393" s="262">
        <f t="shared" si="97"/>
        <v>13235.876141271794</v>
      </c>
      <c r="N393" s="70">
        <f t="shared" si="98"/>
        <v>13888.64233082035</v>
      </c>
      <c r="O393" s="23">
        <f t="shared" si="106"/>
        <v>0.93676347153152717</v>
      </c>
      <c r="P393" s="286">
        <v>1341.8533275709478</v>
      </c>
      <c r="Q393" s="320">
        <v>953</v>
      </c>
      <c r="R393" s="125">
        <f t="shared" si="99"/>
        <v>-9.4216441412155877E-4</v>
      </c>
      <c r="S393" s="23">
        <f t="shared" si="100"/>
        <v>3.1094780982976564E-2</v>
      </c>
      <c r="T393" s="23"/>
      <c r="U393" s="268">
        <v>9871</v>
      </c>
      <c r="V393" s="125">
        <f t="shared" si="101"/>
        <v>-7.1927869516766286E-3</v>
      </c>
      <c r="W393" s="262">
        <v>12917.5399205872</v>
      </c>
      <c r="X393" s="266">
        <v>10293.013555787278</v>
      </c>
      <c r="Y393" s="266">
        <v>13469.801794147237</v>
      </c>
      <c r="Z393" s="266"/>
      <c r="AA393" s="268"/>
      <c r="AB393" s="268"/>
      <c r="AC393" s="268"/>
      <c r="AD393" s="268"/>
    </row>
    <row r="394" spans="1:30">
      <c r="A394" s="304">
        <v>5020</v>
      </c>
      <c r="B394" s="305" t="s">
        <v>357</v>
      </c>
      <c r="C394" s="268">
        <v>10097</v>
      </c>
      <c r="D394" s="268">
        <f t="shared" si="92"/>
        <v>10441.571871768356</v>
      </c>
      <c r="E394" s="125">
        <f t="shared" si="102"/>
        <v>0.70426488650643559</v>
      </c>
      <c r="F394" s="268">
        <f t="shared" si="103"/>
        <v>2630.7767163005415</v>
      </c>
      <c r="G394" s="268">
        <f t="shared" si="93"/>
        <v>2543.9610846626238</v>
      </c>
      <c r="H394" s="268">
        <f t="shared" si="104"/>
        <v>1015.7027605458921</v>
      </c>
      <c r="I394" s="262">
        <f t="shared" si="94"/>
        <v>982.18456944787772</v>
      </c>
      <c r="J394" s="268">
        <f t="shared" si="105"/>
        <v>824.20654410482393</v>
      </c>
      <c r="K394" s="262">
        <f t="shared" si="95"/>
        <v>797.00772814936465</v>
      </c>
      <c r="L394" s="262">
        <f t="shared" si="96"/>
        <v>3340.9688128119883</v>
      </c>
      <c r="M394" s="262">
        <f t="shared" si="97"/>
        <v>13437.968812811989</v>
      </c>
      <c r="N394" s="70">
        <f t="shared" si="98"/>
        <v>13896.555132173722</v>
      </c>
      <c r="O394" s="23">
        <f t="shared" si="106"/>
        <v>0.93729717548103963</v>
      </c>
      <c r="P394" s="286">
        <v>1474.7284026874158</v>
      </c>
      <c r="Q394" s="320">
        <v>967</v>
      </c>
      <c r="R394" s="125">
        <f t="shared" si="99"/>
        <v>-1.1628214228663208E-2</v>
      </c>
      <c r="S394" s="23">
        <f t="shared" si="100"/>
        <v>3.0643904038134599E-2</v>
      </c>
      <c r="T394" s="23"/>
      <c r="U394" s="268">
        <v>10332</v>
      </c>
      <c r="V394" s="125">
        <f t="shared" si="101"/>
        <v>-2.2744870305845915E-2</v>
      </c>
      <c r="W394" s="262">
        <v>13186.737791797999</v>
      </c>
      <c r="X394" s="266">
        <v>10564.417177914111</v>
      </c>
      <c r="Y394" s="266">
        <v>13483.371975253578</v>
      </c>
      <c r="Z394" s="266"/>
      <c r="AA394" s="268"/>
      <c r="AB394" s="268"/>
      <c r="AC394" s="268"/>
      <c r="AD394" s="268"/>
    </row>
    <row r="395" spans="1:30">
      <c r="A395" s="304">
        <v>5021</v>
      </c>
      <c r="B395" s="305" t="s">
        <v>358</v>
      </c>
      <c r="C395" s="268">
        <v>83386</v>
      </c>
      <c r="D395" s="268">
        <f t="shared" si="92"/>
        <v>11963.558106169297</v>
      </c>
      <c r="E395" s="125">
        <f t="shared" si="102"/>
        <v>0.80692006867616828</v>
      </c>
      <c r="F395" s="268">
        <f t="shared" si="103"/>
        <v>1717.5849756599766</v>
      </c>
      <c r="G395" s="268">
        <f t="shared" si="93"/>
        <v>11971.567280350037</v>
      </c>
      <c r="H395" s="268">
        <f t="shared" si="104"/>
        <v>483.00757850556261</v>
      </c>
      <c r="I395" s="262">
        <f t="shared" si="94"/>
        <v>3366.5628221837715</v>
      </c>
      <c r="J395" s="268">
        <f t="shared" si="105"/>
        <v>291.51136206449439</v>
      </c>
      <c r="K395" s="262">
        <f t="shared" si="95"/>
        <v>2031.834193589526</v>
      </c>
      <c r="L395" s="262">
        <f t="shared" si="96"/>
        <v>14003.401473939562</v>
      </c>
      <c r="M395" s="262">
        <f t="shared" si="97"/>
        <v>97389.401473939564</v>
      </c>
      <c r="N395" s="70">
        <f t="shared" si="98"/>
        <v>13972.654443893769</v>
      </c>
      <c r="O395" s="23">
        <f t="shared" si="106"/>
        <v>0.94242993458952629</v>
      </c>
      <c r="P395" s="286">
        <v>7409.6909686983281</v>
      </c>
      <c r="Q395" s="320">
        <v>6970</v>
      </c>
      <c r="R395" s="125">
        <f t="shared" si="99"/>
        <v>4.3882758860270349E-2</v>
      </c>
      <c r="S395" s="23">
        <f t="shared" si="100"/>
        <v>3.2855235629329162E-2</v>
      </c>
      <c r="T395" s="23"/>
      <c r="U395" s="268">
        <v>79915</v>
      </c>
      <c r="V395" s="125">
        <f t="shared" si="101"/>
        <v>4.3433648251266971E-2</v>
      </c>
      <c r="W395" s="262">
        <v>94332.018734363446</v>
      </c>
      <c r="X395" s="266">
        <v>11460.633873512119</v>
      </c>
      <c r="Y395" s="266">
        <v>13528.182810033479</v>
      </c>
      <c r="Z395" s="266"/>
      <c r="AA395" s="268"/>
      <c r="AB395" s="268"/>
      <c r="AC395" s="268"/>
      <c r="AD395" s="268"/>
    </row>
    <row r="396" spans="1:30">
      <c r="A396" s="304">
        <v>5022</v>
      </c>
      <c r="B396" s="305" t="s">
        <v>359</v>
      </c>
      <c r="C396" s="268">
        <v>30726</v>
      </c>
      <c r="D396" s="268">
        <f t="shared" si="92"/>
        <v>12092.089728453364</v>
      </c>
      <c r="E396" s="125">
        <f t="shared" si="102"/>
        <v>0.81558929103962508</v>
      </c>
      <c r="F396" s="268">
        <f t="shared" si="103"/>
        <v>1640.4660022895368</v>
      </c>
      <c r="G396" s="268">
        <f t="shared" si="93"/>
        <v>4168.4241118177133</v>
      </c>
      <c r="H396" s="268">
        <f t="shared" si="104"/>
        <v>438.02151070613934</v>
      </c>
      <c r="I396" s="262">
        <f t="shared" si="94"/>
        <v>1113.0126587042998</v>
      </c>
      <c r="J396" s="268">
        <f t="shared" si="105"/>
        <v>246.5252942650711</v>
      </c>
      <c r="K396" s="262">
        <f t="shared" si="95"/>
        <v>626.42077272754568</v>
      </c>
      <c r="L396" s="262">
        <f t="shared" si="96"/>
        <v>4794.8448845452585</v>
      </c>
      <c r="M396" s="262">
        <f t="shared" si="97"/>
        <v>35520.844884545259</v>
      </c>
      <c r="N396" s="70">
        <f t="shared" si="98"/>
        <v>13979.081025007972</v>
      </c>
      <c r="O396" s="23">
        <f t="shared" si="106"/>
        <v>0.94286339570769906</v>
      </c>
      <c r="P396" s="286">
        <v>3626.2761336388071</v>
      </c>
      <c r="Q396" s="320">
        <v>2541</v>
      </c>
      <c r="R396" s="125">
        <f t="shared" si="99"/>
        <v>5.6268520319839967E-4</v>
      </c>
      <c r="S396" s="23">
        <f t="shared" si="100"/>
        <v>3.0950112123653731E-2</v>
      </c>
      <c r="T396" s="23"/>
      <c r="U396" s="268">
        <v>30890</v>
      </c>
      <c r="V396" s="125">
        <f t="shared" si="101"/>
        <v>-5.309161540951764E-3</v>
      </c>
      <c r="W396" s="262">
        <v>34657.866253410721</v>
      </c>
      <c r="X396" s="266">
        <v>12085.28951486698</v>
      </c>
      <c r="Y396" s="266">
        <v>13559.415592101221</v>
      </c>
      <c r="Z396" s="266"/>
      <c r="AA396" s="268"/>
      <c r="AB396" s="268"/>
      <c r="AC396" s="268"/>
      <c r="AD396" s="268"/>
    </row>
    <row r="397" spans="1:30">
      <c r="A397" s="304">
        <v>5023</v>
      </c>
      <c r="B397" s="305" t="s">
        <v>360</v>
      </c>
      <c r="C397" s="268">
        <v>42883</v>
      </c>
      <c r="D397" s="268">
        <f t="shared" si="92"/>
        <v>10911.704834605598</v>
      </c>
      <c r="E397" s="125">
        <f t="shared" si="102"/>
        <v>0.73597449323822661</v>
      </c>
      <c r="F397" s="268">
        <f t="shared" si="103"/>
        <v>2348.6969385981961</v>
      </c>
      <c r="G397" s="268">
        <f t="shared" si="93"/>
        <v>9230.3789686909113</v>
      </c>
      <c r="H397" s="268">
        <f t="shared" si="104"/>
        <v>851.15622355285734</v>
      </c>
      <c r="I397" s="262">
        <f t="shared" si="94"/>
        <v>3345.0439585627296</v>
      </c>
      <c r="J397" s="268">
        <f t="shared" si="105"/>
        <v>659.66000711178913</v>
      </c>
      <c r="K397" s="262">
        <f t="shared" si="95"/>
        <v>2592.4638279493311</v>
      </c>
      <c r="L397" s="262">
        <f t="shared" si="96"/>
        <v>11822.842796640241</v>
      </c>
      <c r="M397" s="262">
        <f t="shared" si="97"/>
        <v>54705.842796640238</v>
      </c>
      <c r="N397" s="70">
        <f t="shared" si="98"/>
        <v>13920.061780315582</v>
      </c>
      <c r="O397" s="23">
        <f t="shared" si="106"/>
        <v>0.93888265581762897</v>
      </c>
      <c r="P397" s="286">
        <v>4570.80322912259</v>
      </c>
      <c r="Q397" s="320">
        <v>3930</v>
      </c>
      <c r="R397" s="125">
        <f t="shared" si="99"/>
        <v>-7.6395483765893816E-3</v>
      </c>
      <c r="S397" s="23">
        <f t="shared" si="100"/>
        <v>3.0738782914514241E-2</v>
      </c>
      <c r="T397" s="23"/>
      <c r="U397" s="268">
        <v>43543</v>
      </c>
      <c r="V397" s="125">
        <f t="shared" si="101"/>
        <v>-1.5157430585857659E-2</v>
      </c>
      <c r="W397" s="262">
        <v>53479.548420777181</v>
      </c>
      <c r="X397" s="266">
        <v>10995.707070707071</v>
      </c>
      <c r="Y397" s="266">
        <v>13504.936469893228</v>
      </c>
      <c r="Z397" s="266"/>
      <c r="AA397" s="268"/>
      <c r="AB397" s="268"/>
      <c r="AC397" s="268"/>
      <c r="AD397" s="268"/>
    </row>
    <row r="398" spans="1:30">
      <c r="A398" s="304">
        <v>5024</v>
      </c>
      <c r="B398" s="305" t="s">
        <v>361</v>
      </c>
      <c r="C398" s="268">
        <v>139782</v>
      </c>
      <c r="D398" s="268">
        <f t="shared" si="92"/>
        <v>11713.902622978296</v>
      </c>
      <c r="E398" s="125">
        <f t="shared" si="102"/>
        <v>0.79008126387795508</v>
      </c>
      <c r="F398" s="268">
        <f t="shared" si="103"/>
        <v>1867.3782655745777</v>
      </c>
      <c r="G398" s="268">
        <f t="shared" si="93"/>
        <v>22283.424843101435</v>
      </c>
      <c r="H398" s="268">
        <f t="shared" si="104"/>
        <v>570.38699762241322</v>
      </c>
      <c r="I398" s="262">
        <f t="shared" si="94"/>
        <v>6806.4280426282567</v>
      </c>
      <c r="J398" s="268">
        <f t="shared" si="105"/>
        <v>378.89078118134501</v>
      </c>
      <c r="K398" s="262">
        <f t="shared" si="95"/>
        <v>4521.3036918369899</v>
      </c>
      <c r="L398" s="262">
        <f t="shared" si="96"/>
        <v>26804.728534938426</v>
      </c>
      <c r="M398" s="262">
        <f t="shared" si="97"/>
        <v>166586.72853493842</v>
      </c>
      <c r="N398" s="70">
        <f t="shared" si="98"/>
        <v>13960.171669734218</v>
      </c>
      <c r="O398" s="23">
        <f t="shared" si="106"/>
        <v>0.94158799434961549</v>
      </c>
      <c r="P398" s="286">
        <v>11857.955097485967</v>
      </c>
      <c r="Q398" s="320">
        <v>11933</v>
      </c>
      <c r="R398" s="125">
        <f t="shared" si="99"/>
        <v>1.6871316696974906E-2</v>
      </c>
      <c r="S398" s="23">
        <f t="shared" si="100"/>
        <v>3.1707844280687437E-2</v>
      </c>
      <c r="T398" s="23"/>
      <c r="U398" s="268">
        <v>136979</v>
      </c>
      <c r="V398" s="125">
        <f t="shared" si="101"/>
        <v>2.0462990677403106E-2</v>
      </c>
      <c r="W398" s="262">
        <v>160898.65192461148</v>
      </c>
      <c r="X398" s="266">
        <v>11519.552602808846</v>
      </c>
      <c r="Y398" s="266">
        <v>13531.128746498316</v>
      </c>
      <c r="Z398" s="266"/>
      <c r="AA398" s="268"/>
      <c r="AB398" s="268"/>
      <c r="AC398" s="268"/>
      <c r="AD398" s="268"/>
    </row>
    <row r="399" spans="1:30">
      <c r="A399" s="304">
        <v>5025</v>
      </c>
      <c r="B399" s="305" t="s">
        <v>362</v>
      </c>
      <c r="C399" s="268">
        <v>73433</v>
      </c>
      <c r="D399" s="268">
        <f t="shared" si="92"/>
        <v>12967.155218082289</v>
      </c>
      <c r="E399" s="125">
        <f t="shared" si="102"/>
        <v>0.87461085458462062</v>
      </c>
      <c r="F399" s="268">
        <f t="shared" si="103"/>
        <v>1115.4267085121817</v>
      </c>
      <c r="G399" s="268">
        <f t="shared" si="93"/>
        <v>6316.6614503044848</v>
      </c>
      <c r="H399" s="268">
        <f t="shared" si="104"/>
        <v>131.74858933601553</v>
      </c>
      <c r="I399" s="262">
        <f t="shared" si="94"/>
        <v>746.09226140985595</v>
      </c>
      <c r="J399" s="268">
        <f t="shared" si="105"/>
        <v>-59.747627105052715</v>
      </c>
      <c r="K399" s="262">
        <f t="shared" si="95"/>
        <v>-338.3508122959135</v>
      </c>
      <c r="L399" s="262">
        <f t="shared" si="96"/>
        <v>5978.310638008571</v>
      </c>
      <c r="M399" s="262">
        <f t="shared" si="97"/>
        <v>79411.310638008566</v>
      </c>
      <c r="N399" s="70">
        <f t="shared" si="98"/>
        <v>14022.834299489416</v>
      </c>
      <c r="O399" s="23">
        <f t="shared" si="106"/>
        <v>0.94581447388494866</v>
      </c>
      <c r="P399" s="286">
        <v>2728.2178846109973</v>
      </c>
      <c r="Q399" s="320">
        <v>5663</v>
      </c>
      <c r="R399" s="125">
        <f t="shared" si="99"/>
        <v>5.8831503002725903E-2</v>
      </c>
      <c r="S399" s="23">
        <f t="shared" si="100"/>
        <v>3.3561852438936675E-2</v>
      </c>
      <c r="T399" s="23"/>
      <c r="U399" s="268">
        <v>68863</v>
      </c>
      <c r="V399" s="125">
        <f t="shared" si="101"/>
        <v>6.6363649565078495E-2</v>
      </c>
      <c r="W399" s="262">
        <v>76289.964727280312</v>
      </c>
      <c r="X399" s="266">
        <v>12246.665481059932</v>
      </c>
      <c r="Y399" s="266">
        <v>13567.484390410869</v>
      </c>
      <c r="Z399" s="266"/>
      <c r="AA399" s="268"/>
      <c r="AB399" s="268"/>
      <c r="AC399" s="268"/>
      <c r="AD399" s="268"/>
    </row>
    <row r="400" spans="1:30">
      <c r="A400" s="304">
        <v>5026</v>
      </c>
      <c r="B400" s="305" t="s">
        <v>363</v>
      </c>
      <c r="C400" s="268">
        <v>20451</v>
      </c>
      <c r="D400" s="268">
        <f t="shared" si="92"/>
        <v>10084.31952662722</v>
      </c>
      <c r="E400" s="125">
        <f t="shared" si="102"/>
        <v>0.6801688705622031</v>
      </c>
      <c r="F400" s="268">
        <f t="shared" si="103"/>
        <v>2845.1281233852233</v>
      </c>
      <c r="G400" s="268">
        <f t="shared" si="93"/>
        <v>5769.919834225233</v>
      </c>
      <c r="H400" s="268">
        <f t="shared" si="104"/>
        <v>1140.7410813452898</v>
      </c>
      <c r="I400" s="262">
        <f t="shared" si="94"/>
        <v>2313.4229129682476</v>
      </c>
      <c r="J400" s="268">
        <f t="shared" si="105"/>
        <v>949.24486490422157</v>
      </c>
      <c r="K400" s="262">
        <f t="shared" si="95"/>
        <v>1925.0685860257615</v>
      </c>
      <c r="L400" s="262">
        <f t="shared" si="96"/>
        <v>7694.9884202509947</v>
      </c>
      <c r="M400" s="262">
        <f t="shared" si="97"/>
        <v>28145.988420250993</v>
      </c>
      <c r="N400" s="70">
        <f t="shared" si="98"/>
        <v>13878.692514916664</v>
      </c>
      <c r="O400" s="23">
        <f t="shared" si="106"/>
        <v>0.93609237468382789</v>
      </c>
      <c r="P400" s="286">
        <v>3149.3394525853973</v>
      </c>
      <c r="Q400" s="320">
        <v>2028</v>
      </c>
      <c r="R400" s="125">
        <f t="shared" si="99"/>
        <v>3.7383365251108303E-2</v>
      </c>
      <c r="S400" s="23">
        <f t="shared" si="100"/>
        <v>3.2548846156548329E-2</v>
      </c>
      <c r="T400" s="23"/>
      <c r="U400" s="268">
        <v>19889</v>
      </c>
      <c r="V400" s="125">
        <f t="shared" si="101"/>
        <v>2.8256825380863795E-2</v>
      </c>
      <c r="W400" s="262">
        <v>27500.689184068207</v>
      </c>
      <c r="X400" s="266">
        <v>9720.9188660801556</v>
      </c>
      <c r="Y400" s="266">
        <v>13441.197059661879</v>
      </c>
      <c r="Z400" s="266"/>
      <c r="AA400" s="268"/>
      <c r="AB400" s="268"/>
      <c r="AC400" s="268"/>
      <c r="AD400" s="268"/>
    </row>
    <row r="401" spans="1:30">
      <c r="A401" s="304">
        <v>5027</v>
      </c>
      <c r="B401" s="305" t="s">
        <v>364</v>
      </c>
      <c r="C401" s="268">
        <v>65004</v>
      </c>
      <c r="D401" s="268">
        <f t="shared" si="92"/>
        <v>10442.409638554216</v>
      </c>
      <c r="E401" s="125">
        <f t="shared" si="102"/>
        <v>0.70432139234076874</v>
      </c>
      <c r="F401" s="268">
        <f t="shared" si="103"/>
        <v>2630.2740562290255</v>
      </c>
      <c r="G401" s="268">
        <f t="shared" si="93"/>
        <v>16373.456000025684</v>
      </c>
      <c r="H401" s="268">
        <f t="shared" si="104"/>
        <v>1015.4095421708411</v>
      </c>
      <c r="I401" s="262">
        <f t="shared" si="94"/>
        <v>6320.9244000134859</v>
      </c>
      <c r="J401" s="268">
        <f t="shared" si="105"/>
        <v>823.91332572977285</v>
      </c>
      <c r="K401" s="262">
        <f t="shared" si="95"/>
        <v>5128.8604526678364</v>
      </c>
      <c r="L401" s="262">
        <f t="shared" si="96"/>
        <v>21502.316452693522</v>
      </c>
      <c r="M401" s="262">
        <f t="shared" si="97"/>
        <v>86506.316452693514</v>
      </c>
      <c r="N401" s="70">
        <f t="shared" si="98"/>
        <v>13896.597020513012</v>
      </c>
      <c r="O401" s="23">
        <f t="shared" si="106"/>
        <v>0.9373000007727561</v>
      </c>
      <c r="P401" s="286">
        <v>9514.6173285720506</v>
      </c>
      <c r="Q401" s="320">
        <v>6225</v>
      </c>
      <c r="R401" s="125">
        <f t="shared" si="99"/>
        <v>2.6166531981775192E-2</v>
      </c>
      <c r="S401" s="23">
        <f t="shared" si="100"/>
        <v>3.2133131615504316E-2</v>
      </c>
      <c r="T401" s="23"/>
      <c r="U401" s="268">
        <v>64303</v>
      </c>
      <c r="V401" s="125">
        <f t="shared" si="101"/>
        <v>1.0901513148686686E-2</v>
      </c>
      <c r="W401" s="262">
        <v>85078.749904265394</v>
      </c>
      <c r="X401" s="266">
        <v>10176.135464472227</v>
      </c>
      <c r="Y401" s="266">
        <v>13463.957889581483</v>
      </c>
      <c r="Z401" s="266"/>
      <c r="AA401" s="268"/>
      <c r="AB401" s="268"/>
      <c r="AC401" s="268"/>
      <c r="AD401" s="268"/>
    </row>
    <row r="402" spans="1:30">
      <c r="A402" s="304">
        <v>5028</v>
      </c>
      <c r="B402" s="305" t="s">
        <v>365</v>
      </c>
      <c r="C402" s="268">
        <v>192737</v>
      </c>
      <c r="D402" s="268">
        <f t="shared" ref="D402:D428" si="107">C402*1000/Q402</f>
        <v>11735.082805650269</v>
      </c>
      <c r="E402" s="125">
        <f t="shared" si="102"/>
        <v>0.79150982838230843</v>
      </c>
      <c r="F402" s="268">
        <f t="shared" si="103"/>
        <v>1854.6701559713938</v>
      </c>
      <c r="G402" s="268">
        <f t="shared" ref="G402:G428" si="108">F402*Q402/1000</f>
        <v>30461.102641674173</v>
      </c>
      <c r="H402" s="268">
        <f t="shared" si="104"/>
        <v>562.9739336872226</v>
      </c>
      <c r="I402" s="262">
        <f t="shared" ref="I402:I428" si="109">H402*Q402/1000</f>
        <v>9246.2838868789422</v>
      </c>
      <c r="J402" s="268">
        <f t="shared" si="105"/>
        <v>371.47771724615438</v>
      </c>
      <c r="K402" s="262">
        <f t="shared" ref="K402:K428" si="110">J402*Q402/1000</f>
        <v>6101.1500280508399</v>
      </c>
      <c r="L402" s="262">
        <f t="shared" ref="L402:L428" si="111">K402+G402</f>
        <v>36562.252669725014</v>
      </c>
      <c r="M402" s="262">
        <f t="shared" ref="M402:M428" si="112">L402+C402</f>
        <v>229299.25266972501</v>
      </c>
      <c r="N402" s="70">
        <f t="shared" ref="N402:N428" si="113">M402*1000/Q402</f>
        <v>13961.230678867816</v>
      </c>
      <c r="O402" s="23">
        <f t="shared" si="106"/>
        <v>0.94165942257483315</v>
      </c>
      <c r="P402" s="286">
        <v>15952.009550918418</v>
      </c>
      <c r="Q402" s="320">
        <v>16424</v>
      </c>
      <c r="R402" s="125">
        <f t="shared" ref="R402:R428" si="114">(D402-X402)/X402</f>
        <v>2.273209731663273E-2</v>
      </c>
      <c r="S402" s="23">
        <f t="shared" ref="S402:S428" si="115">(N402-Y402)/Y402</f>
        <v>3.1958863900464908E-2</v>
      </c>
      <c r="T402" s="23"/>
      <c r="U402" s="268">
        <v>186032</v>
      </c>
      <c r="V402" s="125">
        <f t="shared" ref="V402:V428" si="116">(C402-U402)/U402</f>
        <v>3.6042186290530659E-2</v>
      </c>
      <c r="W402" s="262">
        <v>219343.46504951021</v>
      </c>
      <c r="X402" s="266">
        <v>11474.24905939678</v>
      </c>
      <c r="Y402" s="266">
        <v>13528.863569327714</v>
      </c>
      <c r="Z402" s="266"/>
      <c r="AA402" s="268"/>
      <c r="AB402" s="268"/>
      <c r="AC402" s="268"/>
      <c r="AD402" s="268"/>
    </row>
    <row r="403" spans="1:30">
      <c r="A403" s="304">
        <v>5029</v>
      </c>
      <c r="B403" s="305" t="s">
        <v>366</v>
      </c>
      <c r="C403" s="268">
        <v>93751</v>
      </c>
      <c r="D403" s="268">
        <f t="shared" si="107"/>
        <v>11514.492753623188</v>
      </c>
      <c r="E403" s="125">
        <f t="shared" si="102"/>
        <v>0.77663143364795417</v>
      </c>
      <c r="F403" s="268">
        <f t="shared" si="103"/>
        <v>1987.0241871876424</v>
      </c>
      <c r="G403" s="268">
        <f t="shared" si="108"/>
        <v>16178.350932081785</v>
      </c>
      <c r="H403" s="268">
        <f t="shared" si="104"/>
        <v>640.1804518967009</v>
      </c>
      <c r="I403" s="262">
        <f t="shared" si="109"/>
        <v>5212.3492393429387</v>
      </c>
      <c r="J403" s="268">
        <f t="shared" si="105"/>
        <v>448.68423545563269</v>
      </c>
      <c r="K403" s="262">
        <f t="shared" si="110"/>
        <v>3653.187045079761</v>
      </c>
      <c r="L403" s="262">
        <f t="shared" si="111"/>
        <v>19831.537977161544</v>
      </c>
      <c r="M403" s="262">
        <f t="shared" si="112"/>
        <v>113582.53797716154</v>
      </c>
      <c r="N403" s="70">
        <f t="shared" si="113"/>
        <v>13950.201176266462</v>
      </c>
      <c r="O403" s="23">
        <f t="shared" si="106"/>
        <v>0.94091550283811543</v>
      </c>
      <c r="P403" s="286">
        <v>8973.6543998768811</v>
      </c>
      <c r="Q403" s="320">
        <v>8142</v>
      </c>
      <c r="R403" s="125">
        <f t="shared" si="114"/>
        <v>5.7928404412273801E-2</v>
      </c>
      <c r="S403" s="23">
        <f t="shared" si="115"/>
        <v>3.3397906019517518E-2</v>
      </c>
      <c r="T403" s="23"/>
      <c r="U403" s="268">
        <v>87072</v>
      </c>
      <c r="V403" s="125">
        <f t="shared" si="116"/>
        <v>7.6706633590591697E-2</v>
      </c>
      <c r="W403" s="262">
        <v>107994.80893086299</v>
      </c>
      <c r="X403" s="266">
        <v>10884</v>
      </c>
      <c r="Y403" s="266">
        <v>13499.351116357873</v>
      </c>
      <c r="Z403" s="266"/>
      <c r="AA403" s="268"/>
      <c r="AB403" s="268"/>
      <c r="AC403" s="268"/>
      <c r="AD403" s="268"/>
    </row>
    <row r="404" spans="1:30">
      <c r="A404" s="304">
        <v>5030</v>
      </c>
      <c r="B404" s="305" t="s">
        <v>367</v>
      </c>
      <c r="C404" s="268">
        <v>75122</v>
      </c>
      <c r="D404" s="268">
        <f t="shared" si="107"/>
        <v>12327.20708893994</v>
      </c>
      <c r="E404" s="125">
        <f t="shared" si="102"/>
        <v>0.83144752610540817</v>
      </c>
      <c r="F404" s="268">
        <f t="shared" si="103"/>
        <v>1499.3955859975911</v>
      </c>
      <c r="G404" s="268">
        <f t="shared" si="108"/>
        <v>9137.3167010693196</v>
      </c>
      <c r="H404" s="268">
        <f t="shared" si="104"/>
        <v>355.73043453583767</v>
      </c>
      <c r="I404" s="262">
        <f t="shared" si="109"/>
        <v>2167.8212680613947</v>
      </c>
      <c r="J404" s="268">
        <f t="shared" si="105"/>
        <v>164.23421809476943</v>
      </c>
      <c r="K404" s="262">
        <f t="shared" si="110"/>
        <v>1000.8433250695249</v>
      </c>
      <c r="L404" s="262">
        <f t="shared" si="111"/>
        <v>10138.160026138845</v>
      </c>
      <c r="M404" s="262">
        <f t="shared" si="112"/>
        <v>85260.160026138852</v>
      </c>
      <c r="N404" s="70">
        <f t="shared" si="113"/>
        <v>13990.836893032303</v>
      </c>
      <c r="O404" s="23">
        <f t="shared" si="106"/>
        <v>0.94365630746098839</v>
      </c>
      <c r="P404" s="286">
        <v>5748.9005542679615</v>
      </c>
      <c r="Q404" s="320">
        <v>6094</v>
      </c>
      <c r="R404" s="125">
        <f t="shared" si="114"/>
        <v>-9.3828482309241869E-3</v>
      </c>
      <c r="S404" s="23">
        <f t="shared" si="115"/>
        <v>3.0454208362215733E-2</v>
      </c>
      <c r="T404" s="23"/>
      <c r="U404" s="268">
        <v>75286</v>
      </c>
      <c r="V404" s="125">
        <f t="shared" si="116"/>
        <v>-2.1783598544218049E-3</v>
      </c>
      <c r="W404" s="262">
        <v>82142.96425396514</v>
      </c>
      <c r="X404" s="266">
        <v>12443.96694214876</v>
      </c>
      <c r="Y404" s="266">
        <v>13577.349463465313</v>
      </c>
      <c r="Z404" s="266"/>
      <c r="AA404" s="268"/>
      <c r="AB404" s="268"/>
      <c r="AC404" s="268"/>
      <c r="AD404" s="268"/>
    </row>
    <row r="405" spans="1:30">
      <c r="A405" s="304">
        <v>5031</v>
      </c>
      <c r="B405" s="305" t="s">
        <v>368</v>
      </c>
      <c r="C405" s="268">
        <v>188179</v>
      </c>
      <c r="D405" s="268">
        <f t="shared" si="107"/>
        <v>13481.802550508668</v>
      </c>
      <c r="E405" s="125">
        <f t="shared" si="102"/>
        <v>0.90932287396381772</v>
      </c>
      <c r="F405" s="268">
        <f t="shared" si="103"/>
        <v>806.63830905635439</v>
      </c>
      <c r="G405" s="268">
        <f t="shared" si="108"/>
        <v>11259.057517808595</v>
      </c>
      <c r="H405" s="268">
        <f t="shared" si="104"/>
        <v>0</v>
      </c>
      <c r="I405" s="262">
        <f t="shared" si="109"/>
        <v>0</v>
      </c>
      <c r="J405" s="268">
        <f t="shared" si="105"/>
        <v>-191.49621644106824</v>
      </c>
      <c r="K405" s="262">
        <f t="shared" si="110"/>
        <v>-2672.9041890844305</v>
      </c>
      <c r="L405" s="262">
        <f t="shared" si="111"/>
        <v>8586.1533287241637</v>
      </c>
      <c r="M405" s="262">
        <f t="shared" si="112"/>
        <v>196765.15332872418</v>
      </c>
      <c r="N405" s="70">
        <f t="shared" si="113"/>
        <v>14096.944643123956</v>
      </c>
      <c r="O405" s="23">
        <f t="shared" si="106"/>
        <v>0.95081308074124504</v>
      </c>
      <c r="P405" s="286">
        <v>2645.9891872870048</v>
      </c>
      <c r="Q405" s="320">
        <v>13958</v>
      </c>
      <c r="R405" s="125">
        <f t="shared" si="114"/>
        <v>5.9332119920798412E-2</v>
      </c>
      <c r="S405" s="23">
        <f t="shared" si="115"/>
        <v>3.7189347796395801E-2</v>
      </c>
      <c r="T405" s="23"/>
      <c r="U405" s="268">
        <v>175883</v>
      </c>
      <c r="V405" s="125">
        <f t="shared" si="116"/>
        <v>6.9910110698589406E-2</v>
      </c>
      <c r="W405" s="262">
        <v>187834.33842806579</v>
      </c>
      <c r="X405" s="266">
        <v>12726.700434153401</v>
      </c>
      <c r="Y405" s="266">
        <v>13591.486138065544</v>
      </c>
      <c r="Z405" s="266"/>
      <c r="AA405" s="268"/>
      <c r="AB405" s="268"/>
      <c r="AC405" s="268"/>
      <c r="AD405" s="268"/>
    </row>
    <row r="406" spans="1:30">
      <c r="A406" s="304">
        <v>5032</v>
      </c>
      <c r="B406" s="305" t="s">
        <v>369</v>
      </c>
      <c r="C406" s="268">
        <v>48762</v>
      </c>
      <c r="D406" s="268">
        <f t="shared" si="107"/>
        <v>11913.510872220864</v>
      </c>
      <c r="E406" s="125">
        <f t="shared" si="102"/>
        <v>0.80354447446779498</v>
      </c>
      <c r="F406" s="268">
        <f t="shared" si="103"/>
        <v>1747.6133160290367</v>
      </c>
      <c r="G406" s="268">
        <f t="shared" si="108"/>
        <v>7152.981302506847</v>
      </c>
      <c r="H406" s="268">
        <f t="shared" si="104"/>
        <v>500.52411038751421</v>
      </c>
      <c r="I406" s="262">
        <f t="shared" si="109"/>
        <v>2048.6451838160956</v>
      </c>
      <c r="J406" s="268">
        <f t="shared" si="105"/>
        <v>309.02789394644594</v>
      </c>
      <c r="K406" s="262">
        <f t="shared" si="110"/>
        <v>1264.8511699228034</v>
      </c>
      <c r="L406" s="262">
        <f t="shared" si="111"/>
        <v>8417.8324724296508</v>
      </c>
      <c r="M406" s="262">
        <f t="shared" si="112"/>
        <v>57179.832472429654</v>
      </c>
      <c r="N406" s="70">
        <f t="shared" si="113"/>
        <v>13970.15208219635</v>
      </c>
      <c r="O406" s="23">
        <f t="shared" si="106"/>
        <v>0.94226115487910778</v>
      </c>
      <c r="P406" s="286">
        <v>5207.6130322643185</v>
      </c>
      <c r="Q406" s="320">
        <v>4093</v>
      </c>
      <c r="R406" s="125">
        <f t="shared" si="114"/>
        <v>4.415526133757737E-2</v>
      </c>
      <c r="S406" s="23">
        <f t="shared" si="115"/>
        <v>3.2864653423525715E-2</v>
      </c>
      <c r="T406" s="23"/>
      <c r="U406" s="268">
        <v>46757</v>
      </c>
      <c r="V406" s="125">
        <f t="shared" si="116"/>
        <v>4.2881279808370941E-2</v>
      </c>
      <c r="W406" s="262">
        <v>55428.059274834566</v>
      </c>
      <c r="X406" s="266">
        <v>11409.712054660809</v>
      </c>
      <c r="Y406" s="266">
        <v>13525.636719090913</v>
      </c>
      <c r="Z406" s="266"/>
      <c r="AA406" s="268"/>
      <c r="AB406" s="268"/>
      <c r="AC406" s="268"/>
      <c r="AD406" s="268"/>
    </row>
    <row r="407" spans="1:30">
      <c r="A407" s="304">
        <v>5033</v>
      </c>
      <c r="B407" s="305" t="s">
        <v>370</v>
      </c>
      <c r="C407" s="268">
        <v>24573</v>
      </c>
      <c r="D407" s="268">
        <f t="shared" si="107"/>
        <v>29464.028776978419</v>
      </c>
      <c r="E407" s="125">
        <f t="shared" si="102"/>
        <v>1.9872947423505898</v>
      </c>
      <c r="F407" s="268">
        <f t="shared" si="103"/>
        <v>-8782.6974268254962</v>
      </c>
      <c r="G407" s="268">
        <f t="shared" si="108"/>
        <v>-7324.7696539724639</v>
      </c>
      <c r="H407" s="268">
        <f t="shared" si="104"/>
        <v>0</v>
      </c>
      <c r="I407" s="262">
        <f t="shared" si="109"/>
        <v>0</v>
      </c>
      <c r="J407" s="268">
        <f t="shared" si="105"/>
        <v>-191.49621644106824</v>
      </c>
      <c r="K407" s="262">
        <f t="shared" si="110"/>
        <v>-159.70784451185091</v>
      </c>
      <c r="L407" s="262">
        <f t="shared" si="111"/>
        <v>-7484.4774984843152</v>
      </c>
      <c r="M407" s="262">
        <f t="shared" si="112"/>
        <v>17088.522501515683</v>
      </c>
      <c r="N407" s="70">
        <f t="shared" si="113"/>
        <v>20489.835133711851</v>
      </c>
      <c r="O407" s="23">
        <f t="shared" si="106"/>
        <v>1.3820018280959534</v>
      </c>
      <c r="P407" s="286">
        <v>581.9328974206428</v>
      </c>
      <c r="Q407" s="320">
        <v>834</v>
      </c>
      <c r="R407" s="125">
        <f t="shared" si="114"/>
        <v>7.790647023490202E-2</v>
      </c>
      <c r="S407" s="23">
        <f t="shared" si="115"/>
        <v>5.8159994669879173E-2</v>
      </c>
      <c r="T407" s="23"/>
      <c r="U407" s="268">
        <v>23535</v>
      </c>
      <c r="V407" s="125">
        <f t="shared" si="116"/>
        <v>4.4104525175270873E-2</v>
      </c>
      <c r="W407" s="262">
        <v>16672.098868781854</v>
      </c>
      <c r="X407" s="266">
        <v>27334.494773519164</v>
      </c>
      <c r="Y407" s="266">
        <v>19363.645608341292</v>
      </c>
      <c r="Z407" s="266"/>
      <c r="AA407" s="268"/>
      <c r="AB407" s="268"/>
      <c r="AC407" s="268"/>
      <c r="AD407" s="268"/>
    </row>
    <row r="408" spans="1:30">
      <c r="A408" s="304">
        <v>5034</v>
      </c>
      <c r="B408" s="305" t="s">
        <v>373</v>
      </c>
      <c r="C408" s="268">
        <v>29733</v>
      </c>
      <c r="D408" s="268">
        <f t="shared" si="107"/>
        <v>12042.527339003645</v>
      </c>
      <c r="E408" s="125">
        <f t="shared" si="102"/>
        <v>0.81224639870411675</v>
      </c>
      <c r="F408" s="268">
        <f t="shared" si="103"/>
        <v>1670.2034359593679</v>
      </c>
      <c r="G408" s="268">
        <f t="shared" si="108"/>
        <v>4123.7322833836788</v>
      </c>
      <c r="H408" s="268">
        <f t="shared" si="104"/>
        <v>455.36834701354081</v>
      </c>
      <c r="I408" s="262">
        <f t="shared" si="109"/>
        <v>1124.3044487764323</v>
      </c>
      <c r="J408" s="268">
        <f t="shared" si="105"/>
        <v>263.87213057247254</v>
      </c>
      <c r="K408" s="262">
        <f t="shared" si="110"/>
        <v>651.50029038343473</v>
      </c>
      <c r="L408" s="262">
        <f t="shared" si="111"/>
        <v>4775.2325737671135</v>
      </c>
      <c r="M408" s="262">
        <f t="shared" si="112"/>
        <v>34508.232573767113</v>
      </c>
      <c r="N408" s="70">
        <f t="shared" si="113"/>
        <v>13976.602905535485</v>
      </c>
      <c r="O408" s="23">
        <f t="shared" si="106"/>
        <v>0.94269625109092359</v>
      </c>
      <c r="P408" s="286">
        <v>3818.6626307087718</v>
      </c>
      <c r="Q408" s="320">
        <v>2469</v>
      </c>
      <c r="R408" s="125">
        <f t="shared" si="114"/>
        <v>1.4124590901253837E-2</v>
      </c>
      <c r="S408" s="23">
        <f t="shared" si="115"/>
        <v>3.1568026682002391E-2</v>
      </c>
      <c r="T408" s="23"/>
      <c r="U408" s="268">
        <v>29782</v>
      </c>
      <c r="V408" s="125">
        <f t="shared" si="116"/>
        <v>-1.6452891007991404E-3</v>
      </c>
      <c r="W408" s="262">
        <v>33980.618999825543</v>
      </c>
      <c r="X408" s="266">
        <v>11874.800637958533</v>
      </c>
      <c r="Y408" s="266">
        <v>13548.8911482558</v>
      </c>
      <c r="Z408" s="266"/>
      <c r="AA408" s="268"/>
      <c r="AB408" s="268"/>
      <c r="AC408" s="268"/>
      <c r="AD408" s="268"/>
    </row>
    <row r="409" spans="1:30">
      <c r="A409" s="304">
        <v>5035</v>
      </c>
      <c r="B409" s="305" t="s">
        <v>374</v>
      </c>
      <c r="C409" s="268">
        <v>278900</v>
      </c>
      <c r="D409" s="268">
        <f t="shared" si="107"/>
        <v>11638.290769487565</v>
      </c>
      <c r="E409" s="125">
        <f t="shared" si="102"/>
        <v>0.78498138293367226</v>
      </c>
      <c r="F409" s="268">
        <f t="shared" si="103"/>
        <v>1912.7453776690163</v>
      </c>
      <c r="G409" s="268">
        <f t="shared" si="108"/>
        <v>45837.03023046031</v>
      </c>
      <c r="H409" s="268">
        <f t="shared" si="104"/>
        <v>596.85114634416902</v>
      </c>
      <c r="I409" s="262">
        <f t="shared" si="109"/>
        <v>14302.940870991666</v>
      </c>
      <c r="J409" s="268">
        <f t="shared" si="105"/>
        <v>405.35492990310081</v>
      </c>
      <c r="K409" s="262">
        <f t="shared" si="110"/>
        <v>9713.9255401979062</v>
      </c>
      <c r="L409" s="262">
        <f t="shared" si="111"/>
        <v>55550.955770658213</v>
      </c>
      <c r="M409" s="262">
        <f t="shared" si="112"/>
        <v>334450.95577065821</v>
      </c>
      <c r="N409" s="70">
        <f t="shared" si="113"/>
        <v>13956.391077059681</v>
      </c>
      <c r="O409" s="23">
        <f t="shared" si="106"/>
        <v>0.94133300030240141</v>
      </c>
      <c r="P409" s="286">
        <v>23412.935720787205</v>
      </c>
      <c r="Q409" s="320">
        <v>23964</v>
      </c>
      <c r="R409" s="125">
        <f t="shared" si="114"/>
        <v>1.7035829350741851E-2</v>
      </c>
      <c r="S409" s="23">
        <f t="shared" si="115"/>
        <v>3.1718981917503698E-2</v>
      </c>
      <c r="T409" s="23"/>
      <c r="U409" s="268">
        <v>270349</v>
      </c>
      <c r="V409" s="125">
        <f t="shared" si="116"/>
        <v>3.1629486330631888E-2</v>
      </c>
      <c r="W409" s="262">
        <v>319582.89512395475</v>
      </c>
      <c r="X409" s="266">
        <v>11443.343915343916</v>
      </c>
      <c r="Y409" s="266">
        <v>13527.318312125069</v>
      </c>
      <c r="Z409" s="266"/>
      <c r="AA409" s="268"/>
      <c r="AB409" s="268"/>
      <c r="AC409" s="268"/>
      <c r="AD409" s="268"/>
    </row>
    <row r="410" spans="1:30">
      <c r="A410" s="304">
        <v>5036</v>
      </c>
      <c r="B410" s="305" t="s">
        <v>375</v>
      </c>
      <c r="C410" s="268">
        <v>26316</v>
      </c>
      <c r="D410" s="268">
        <f t="shared" si="107"/>
        <v>10059.633027522936</v>
      </c>
      <c r="E410" s="125">
        <f t="shared" si="102"/>
        <v>0.67850381144050831</v>
      </c>
      <c r="F410" s="268">
        <f t="shared" si="103"/>
        <v>2859.9400228477939</v>
      </c>
      <c r="G410" s="268">
        <f t="shared" si="108"/>
        <v>7481.603099769829</v>
      </c>
      <c r="H410" s="268">
        <f t="shared" si="104"/>
        <v>1149.3813560317892</v>
      </c>
      <c r="I410" s="262">
        <f t="shared" si="109"/>
        <v>3006.7816273791605</v>
      </c>
      <c r="J410" s="268">
        <f t="shared" si="105"/>
        <v>957.885139590721</v>
      </c>
      <c r="K410" s="262">
        <f t="shared" si="110"/>
        <v>2505.8275251693258</v>
      </c>
      <c r="L410" s="262">
        <f t="shared" si="111"/>
        <v>9987.4306249391557</v>
      </c>
      <c r="M410" s="262">
        <f t="shared" si="112"/>
        <v>36303.430624939152</v>
      </c>
      <c r="N410" s="70">
        <f t="shared" si="113"/>
        <v>13877.45818996145</v>
      </c>
      <c r="O410" s="23">
        <f t="shared" si="106"/>
        <v>0.9360091217277432</v>
      </c>
      <c r="P410" s="286">
        <v>4034.2426074770219</v>
      </c>
      <c r="Q410" s="320">
        <v>2616</v>
      </c>
      <c r="R410" s="125">
        <f t="shared" si="114"/>
        <v>4.1935840516120149E-2</v>
      </c>
      <c r="S410" s="23">
        <f t="shared" si="115"/>
        <v>3.2711197339349463E-2</v>
      </c>
      <c r="T410" s="23"/>
      <c r="U410" s="268">
        <v>25392</v>
      </c>
      <c r="V410" s="125">
        <f t="shared" si="116"/>
        <v>3.6389413988657845E-2</v>
      </c>
      <c r="W410" s="262">
        <v>35341.647436021209</v>
      </c>
      <c r="X410" s="266">
        <v>9654.7528517110259</v>
      </c>
      <c r="Y410" s="266">
        <v>13437.888758943425</v>
      </c>
      <c r="Z410" s="266"/>
      <c r="AA410" s="268"/>
      <c r="AB410" s="268"/>
      <c r="AC410" s="268"/>
      <c r="AD410" s="268"/>
    </row>
    <row r="411" spans="1:30">
      <c r="A411" s="304">
        <v>5037</v>
      </c>
      <c r="B411" s="305" t="s">
        <v>376</v>
      </c>
      <c r="C411" s="73">
        <v>228558</v>
      </c>
      <c r="D411" s="268">
        <f t="shared" si="107"/>
        <v>11362.565249813571</v>
      </c>
      <c r="E411" s="125">
        <f t="shared" si="102"/>
        <v>0.76638420195317625</v>
      </c>
      <c r="F411" s="268">
        <f t="shared" si="103"/>
        <v>2078.1806894734123</v>
      </c>
      <c r="G411" s="268">
        <f t="shared" si="108"/>
        <v>41802.604568757692</v>
      </c>
      <c r="H411" s="268">
        <f t="shared" si="104"/>
        <v>693.35507823006674</v>
      </c>
      <c r="I411" s="262">
        <f t="shared" si="109"/>
        <v>13946.837398597792</v>
      </c>
      <c r="J411" s="268">
        <f t="shared" si="105"/>
        <v>501.85886178899852</v>
      </c>
      <c r="K411" s="262">
        <f t="shared" si="110"/>
        <v>10094.891004885705</v>
      </c>
      <c r="L411" s="262">
        <f t="shared" si="111"/>
        <v>51897.495573643399</v>
      </c>
      <c r="M411" s="262">
        <f t="shared" si="112"/>
        <v>280455.49557364342</v>
      </c>
      <c r="N411" s="70">
        <f t="shared" si="113"/>
        <v>13942.604801075986</v>
      </c>
      <c r="O411" s="23">
        <f t="shared" si="106"/>
        <v>0.94040314125337687</v>
      </c>
      <c r="P411" s="286">
        <v>20276.588283409921</v>
      </c>
      <c r="Q411" s="320">
        <v>20115</v>
      </c>
      <c r="R411" s="125">
        <f t="shared" si="114"/>
        <v>4.3466097665801298E-2</v>
      </c>
      <c r="S411" s="23">
        <f t="shared" si="115"/>
        <v>3.2815093532390233E-2</v>
      </c>
      <c r="T411" s="23"/>
      <c r="U411" s="73">
        <v>216609</v>
      </c>
      <c r="V411" s="125">
        <f t="shared" si="116"/>
        <v>5.5163912856806503E-2</v>
      </c>
      <c r="W411" s="315">
        <v>268534.31600659079</v>
      </c>
      <c r="X411" s="157">
        <v>10889.251960587171</v>
      </c>
      <c r="Y411" s="157">
        <v>13499.613714387231</v>
      </c>
      <c r="Z411" s="266"/>
      <c r="AA411" s="268"/>
      <c r="AB411" s="268"/>
      <c r="AC411" s="268"/>
      <c r="AD411" s="268"/>
    </row>
    <row r="412" spans="1:30">
      <c r="A412" s="304">
        <v>5038</v>
      </c>
      <c r="B412" s="305" t="s">
        <v>377</v>
      </c>
      <c r="C412" s="268">
        <v>159429</v>
      </c>
      <c r="D412" s="268">
        <f t="shared" si="107"/>
        <v>10669.1427424212</v>
      </c>
      <c r="E412" s="125">
        <f t="shared" si="102"/>
        <v>0.71961412466336772</v>
      </c>
      <c r="F412" s="268">
        <f t="shared" si="103"/>
        <v>2494.2341939088351</v>
      </c>
      <c r="G412" s="268">
        <f t="shared" si="108"/>
        <v>37271.34155957972</v>
      </c>
      <c r="H412" s="268">
        <f t="shared" si="104"/>
        <v>936.05295581739676</v>
      </c>
      <c r="I412" s="262">
        <f t="shared" si="109"/>
        <v>13987.439318779361</v>
      </c>
      <c r="J412" s="268">
        <f t="shared" si="105"/>
        <v>744.55673937632855</v>
      </c>
      <c r="K412" s="262">
        <f t="shared" si="110"/>
        <v>11125.911356500479</v>
      </c>
      <c r="L412" s="262">
        <f t="shared" si="111"/>
        <v>48397.252916080201</v>
      </c>
      <c r="M412" s="262">
        <f t="shared" si="112"/>
        <v>207826.25291608021</v>
      </c>
      <c r="N412" s="70">
        <f t="shared" si="113"/>
        <v>13907.933675706365</v>
      </c>
      <c r="O412" s="23">
        <f t="shared" si="106"/>
        <v>0.93806463738888624</v>
      </c>
      <c r="P412" s="286">
        <v>19284.796247526436</v>
      </c>
      <c r="Q412" s="320">
        <v>14943</v>
      </c>
      <c r="R412" s="125">
        <f t="shared" si="114"/>
        <v>4.3443987237123144E-2</v>
      </c>
      <c r="S412" s="23">
        <f t="shared" si="115"/>
        <v>3.2787982483888589E-2</v>
      </c>
      <c r="T412" s="23"/>
      <c r="U412" s="268">
        <v>151830</v>
      </c>
      <c r="V412" s="125">
        <f t="shared" si="116"/>
        <v>5.0049397352301919E-2</v>
      </c>
      <c r="W412" s="262">
        <v>199962.53892679806</v>
      </c>
      <c r="X412" s="266">
        <v>10224.930971782611</v>
      </c>
      <c r="Y412" s="266">
        <v>13466.397664947004</v>
      </c>
      <c r="Z412" s="266"/>
      <c r="AA412" s="268"/>
      <c r="AB412" s="268"/>
      <c r="AC412" s="268"/>
      <c r="AD412" s="268"/>
    </row>
    <row r="413" spans="1:30">
      <c r="A413" s="304">
        <v>5039</v>
      </c>
      <c r="B413" s="305" t="s">
        <v>378</v>
      </c>
      <c r="C413" s="268">
        <v>26477</v>
      </c>
      <c r="D413" s="268">
        <f t="shared" si="107"/>
        <v>10706.429437929641</v>
      </c>
      <c r="E413" s="125">
        <f t="shared" si="102"/>
        <v>0.72212904394017241</v>
      </c>
      <c r="F413" s="268">
        <f t="shared" si="103"/>
        <v>2471.8621766037709</v>
      </c>
      <c r="G413" s="268">
        <f t="shared" si="108"/>
        <v>6112.9151627411256</v>
      </c>
      <c r="H413" s="268">
        <f t="shared" si="104"/>
        <v>923.00261238944245</v>
      </c>
      <c r="I413" s="262">
        <f t="shared" si="109"/>
        <v>2282.5854604390911</v>
      </c>
      <c r="J413" s="268">
        <f t="shared" si="105"/>
        <v>731.50639594837423</v>
      </c>
      <c r="K413" s="262">
        <f t="shared" si="110"/>
        <v>1809.0153171803295</v>
      </c>
      <c r="L413" s="262">
        <f t="shared" si="111"/>
        <v>7921.9304799214551</v>
      </c>
      <c r="M413" s="262">
        <f t="shared" si="112"/>
        <v>34398.930479921459</v>
      </c>
      <c r="N413" s="70">
        <f t="shared" si="113"/>
        <v>13909.798010481787</v>
      </c>
      <c r="O413" s="23">
        <f t="shared" si="106"/>
        <v>0.93819038335272653</v>
      </c>
      <c r="P413" s="286">
        <v>4691.6971973588206</v>
      </c>
      <c r="Q413" s="320">
        <v>2473</v>
      </c>
      <c r="R413" s="125">
        <f t="shared" si="114"/>
        <v>0.14566949054984663</v>
      </c>
      <c r="S413" s="23">
        <f t="shared" si="115"/>
        <v>3.6311699676371038E-2</v>
      </c>
      <c r="T413" s="23"/>
      <c r="U413" s="268">
        <v>23503</v>
      </c>
      <c r="V413" s="125">
        <f t="shared" si="116"/>
        <v>0.12653703782495851</v>
      </c>
      <c r="W413" s="262">
        <v>33757.355057640045</v>
      </c>
      <c r="X413" s="266">
        <v>9345.1292246520879</v>
      </c>
      <c r="Y413" s="266">
        <v>13422.407577590475</v>
      </c>
      <c r="Z413" s="266"/>
      <c r="AA413" s="268"/>
      <c r="AB413" s="268"/>
      <c r="AC413" s="268"/>
      <c r="AD413" s="268"/>
    </row>
    <row r="414" spans="1:30">
      <c r="A414" s="304">
        <v>5040</v>
      </c>
      <c r="B414" s="305" t="s">
        <v>379</v>
      </c>
      <c r="C414" s="268">
        <v>14770</v>
      </c>
      <c r="D414" s="268">
        <f t="shared" si="107"/>
        <v>9318.6119873817042</v>
      </c>
      <c r="E414" s="125">
        <f t="shared" si="102"/>
        <v>0.62852330035050874</v>
      </c>
      <c r="F414" s="268">
        <f t="shared" si="103"/>
        <v>3304.5526469325328</v>
      </c>
      <c r="G414" s="268">
        <f t="shared" si="108"/>
        <v>5237.7159453880649</v>
      </c>
      <c r="H414" s="268">
        <f t="shared" si="104"/>
        <v>1408.7387200812202</v>
      </c>
      <c r="I414" s="262">
        <f t="shared" si="109"/>
        <v>2232.8508713287338</v>
      </c>
      <c r="J414" s="268">
        <f t="shared" si="105"/>
        <v>1217.2425036401519</v>
      </c>
      <c r="K414" s="262">
        <f t="shared" si="110"/>
        <v>1929.3293682696408</v>
      </c>
      <c r="L414" s="262">
        <f t="shared" si="111"/>
        <v>7167.0453136577053</v>
      </c>
      <c r="M414" s="262">
        <f t="shared" si="112"/>
        <v>21937.045313657705</v>
      </c>
      <c r="N414" s="70">
        <f t="shared" si="113"/>
        <v>13840.407137954388</v>
      </c>
      <c r="O414" s="23">
        <f t="shared" si="106"/>
        <v>0.9335100961732431</v>
      </c>
      <c r="P414" s="286">
        <v>2902.6281471143266</v>
      </c>
      <c r="Q414" s="320">
        <v>1585</v>
      </c>
      <c r="R414" s="125">
        <f t="shared" si="114"/>
        <v>2.411513597095926E-2</v>
      </c>
      <c r="S414" s="23">
        <f t="shared" si="115"/>
        <v>3.2087493322095283E-2</v>
      </c>
      <c r="T414" s="23"/>
      <c r="U414" s="268">
        <v>14495</v>
      </c>
      <c r="V414" s="125">
        <f t="shared" si="116"/>
        <v>1.8972059330803724E-2</v>
      </c>
      <c r="W414" s="262">
        <v>21362.305728358089</v>
      </c>
      <c r="X414" s="266">
        <v>9099.1839296924045</v>
      </c>
      <c r="Y414" s="266">
        <v>13410.110312842493</v>
      </c>
      <c r="Z414" s="266"/>
      <c r="AA414" s="268"/>
      <c r="AB414" s="268"/>
      <c r="AC414" s="268"/>
      <c r="AD414" s="268"/>
    </row>
    <row r="415" spans="1:30">
      <c r="A415" s="304">
        <v>5041</v>
      </c>
      <c r="B415" s="305" t="s">
        <v>380</v>
      </c>
      <c r="C415" s="268">
        <v>21883</v>
      </c>
      <c r="D415" s="268">
        <f t="shared" si="107"/>
        <v>10450.334288443171</v>
      </c>
      <c r="E415" s="125">
        <f t="shared" si="102"/>
        <v>0.70485589545229144</v>
      </c>
      <c r="F415" s="268">
        <f t="shared" si="103"/>
        <v>2625.5192662956524</v>
      </c>
      <c r="G415" s="268">
        <f t="shared" si="108"/>
        <v>5497.8373436230959</v>
      </c>
      <c r="H415" s="268">
        <f t="shared" si="104"/>
        <v>1012.6359147097068</v>
      </c>
      <c r="I415" s="262">
        <f t="shared" si="109"/>
        <v>2120.4596054021258</v>
      </c>
      <c r="J415" s="268">
        <f t="shared" si="105"/>
        <v>821.13969826863854</v>
      </c>
      <c r="K415" s="262">
        <f t="shared" si="110"/>
        <v>1719.466528174529</v>
      </c>
      <c r="L415" s="262">
        <f t="shared" si="111"/>
        <v>7217.3038717976251</v>
      </c>
      <c r="M415" s="262">
        <f t="shared" si="112"/>
        <v>29100.303871797623</v>
      </c>
      <c r="N415" s="70">
        <f t="shared" si="113"/>
        <v>13896.993253007462</v>
      </c>
      <c r="O415" s="23">
        <f t="shared" si="106"/>
        <v>0.93732672592833233</v>
      </c>
      <c r="P415" s="286">
        <v>3426.4219495630286</v>
      </c>
      <c r="Q415" s="320">
        <v>2094</v>
      </c>
      <c r="R415" s="125">
        <f t="shared" si="114"/>
        <v>-1.3498678293524172E-2</v>
      </c>
      <c r="S415" s="23">
        <f t="shared" si="115"/>
        <v>3.056590276016968E-2</v>
      </c>
      <c r="T415" s="23"/>
      <c r="U415" s="268">
        <v>22871</v>
      </c>
      <c r="V415" s="125">
        <f t="shared" si="116"/>
        <v>-4.3198810721000395E-2</v>
      </c>
      <c r="W415" s="262">
        <v>29113.721260216647</v>
      </c>
      <c r="X415" s="266">
        <v>10593.33024548402</v>
      </c>
      <c r="Y415" s="266">
        <v>13484.817628632072</v>
      </c>
      <c r="Z415" s="266"/>
      <c r="AA415" s="268"/>
      <c r="AB415" s="268"/>
      <c r="AC415" s="268"/>
      <c r="AD415" s="268"/>
    </row>
    <row r="416" spans="1:30">
      <c r="A416" s="304">
        <v>5042</v>
      </c>
      <c r="B416" s="305" t="s">
        <v>381</v>
      </c>
      <c r="C416" s="268">
        <v>15482</v>
      </c>
      <c r="D416" s="268">
        <f t="shared" si="107"/>
        <v>11226.976069615663</v>
      </c>
      <c r="E416" s="125">
        <f t="shared" si="102"/>
        <v>0.75723896024280068</v>
      </c>
      <c r="F416" s="268">
        <f t="shared" si="103"/>
        <v>2159.5341975921574</v>
      </c>
      <c r="G416" s="268">
        <f t="shared" si="108"/>
        <v>2977.997658479585</v>
      </c>
      <c r="H416" s="268">
        <f t="shared" si="104"/>
        <v>740.8112912993347</v>
      </c>
      <c r="I416" s="262">
        <f t="shared" si="109"/>
        <v>1021.5787707017826</v>
      </c>
      <c r="J416" s="268">
        <f t="shared" si="105"/>
        <v>549.31507485826648</v>
      </c>
      <c r="K416" s="262">
        <f t="shared" si="110"/>
        <v>757.50548822954954</v>
      </c>
      <c r="L416" s="262">
        <f t="shared" si="111"/>
        <v>3735.5031467091344</v>
      </c>
      <c r="M416" s="262">
        <f t="shared" si="112"/>
        <v>19217.503146709136</v>
      </c>
      <c r="N416" s="70">
        <f t="shared" si="113"/>
        <v>13935.825342066089</v>
      </c>
      <c r="O416" s="23">
        <f t="shared" si="106"/>
        <v>0.93994587916785799</v>
      </c>
      <c r="P416" s="286">
        <v>2048.2448989720247</v>
      </c>
      <c r="Q416" s="320">
        <v>1379</v>
      </c>
      <c r="R416" s="125">
        <f t="shared" si="114"/>
        <v>6.1468327438000342E-3</v>
      </c>
      <c r="S416" s="23">
        <f t="shared" si="115"/>
        <v>3.1284885237249913E-2</v>
      </c>
      <c r="T416" s="23"/>
      <c r="U416" s="268">
        <v>15499</v>
      </c>
      <c r="V416" s="125">
        <f t="shared" si="116"/>
        <v>-1.0968449577392089E-3</v>
      </c>
      <c r="W416" s="262">
        <v>18769.654900621084</v>
      </c>
      <c r="X416" s="266">
        <v>11158.387329013678</v>
      </c>
      <c r="Y416" s="266">
        <v>13513.070482808555</v>
      </c>
      <c r="Z416" s="266"/>
      <c r="AA416" s="268"/>
      <c r="AB416" s="268"/>
      <c r="AC416" s="268"/>
      <c r="AD416" s="268"/>
    </row>
    <row r="417" spans="1:30">
      <c r="A417" s="304">
        <v>5043</v>
      </c>
      <c r="B417" s="305" t="s">
        <v>382</v>
      </c>
      <c r="C417" s="268">
        <v>6335</v>
      </c>
      <c r="D417" s="268">
        <f t="shared" si="107"/>
        <v>13364.978902953586</v>
      </c>
      <c r="E417" s="125">
        <f t="shared" si="102"/>
        <v>0.90144333303865309</v>
      </c>
      <c r="F417" s="268">
        <f t="shared" si="103"/>
        <v>876.73249758940358</v>
      </c>
      <c r="G417" s="268">
        <f t="shared" si="108"/>
        <v>415.57120385737727</v>
      </c>
      <c r="H417" s="268">
        <f t="shared" si="104"/>
        <v>0</v>
      </c>
      <c r="I417" s="262">
        <f t="shared" si="109"/>
        <v>0</v>
      </c>
      <c r="J417" s="268">
        <f t="shared" si="105"/>
        <v>-191.49621644106824</v>
      </c>
      <c r="K417" s="262">
        <f t="shared" si="110"/>
        <v>-90.769206593066357</v>
      </c>
      <c r="L417" s="262">
        <f t="shared" si="111"/>
        <v>324.8019972643109</v>
      </c>
      <c r="M417" s="262">
        <f t="shared" si="112"/>
        <v>6659.8019972643106</v>
      </c>
      <c r="N417" s="70">
        <f t="shared" si="113"/>
        <v>14050.215184101922</v>
      </c>
      <c r="O417" s="23">
        <f t="shared" si="106"/>
        <v>0.94766126437117904</v>
      </c>
      <c r="P417" s="286">
        <v>495.5273301887118</v>
      </c>
      <c r="Q417" s="320">
        <v>474</v>
      </c>
      <c r="R417" s="125">
        <f t="shared" si="114"/>
        <v>-0.20806378957861887</v>
      </c>
      <c r="S417" s="23">
        <f t="shared" si="115"/>
        <v>-7.4449092063981356E-2</v>
      </c>
      <c r="T417" s="23"/>
      <c r="U417" s="268">
        <v>7915</v>
      </c>
      <c r="V417" s="125">
        <f t="shared" si="116"/>
        <v>-0.19962097283638661</v>
      </c>
      <c r="W417" s="262">
        <v>7119.5985707998716</v>
      </c>
      <c r="X417" s="266">
        <v>16876.33262260128</v>
      </c>
      <c r="Y417" s="266">
        <v>15180.380747974139</v>
      </c>
      <c r="Z417" s="266"/>
      <c r="AA417" s="268"/>
      <c r="AB417" s="268"/>
      <c r="AC417" s="268"/>
      <c r="AD417" s="268"/>
    </row>
    <row r="418" spans="1:30">
      <c r="A418" s="304">
        <v>5044</v>
      </c>
      <c r="B418" s="305" t="s">
        <v>383</v>
      </c>
      <c r="C418" s="268">
        <v>17946</v>
      </c>
      <c r="D418" s="268">
        <f t="shared" si="107"/>
        <v>19895.787139689579</v>
      </c>
      <c r="E418" s="125">
        <f t="shared" si="102"/>
        <v>1.34193437960952</v>
      </c>
      <c r="F418" s="268">
        <f t="shared" si="103"/>
        <v>-3041.7524444521919</v>
      </c>
      <c r="G418" s="268">
        <f t="shared" si="108"/>
        <v>-2743.6607048958772</v>
      </c>
      <c r="H418" s="268">
        <f t="shared" si="104"/>
        <v>0</v>
      </c>
      <c r="I418" s="262">
        <f t="shared" si="109"/>
        <v>0</v>
      </c>
      <c r="J418" s="268">
        <f t="shared" si="105"/>
        <v>-191.49621644106824</v>
      </c>
      <c r="K418" s="262">
        <f t="shared" si="110"/>
        <v>-172.72958722984353</v>
      </c>
      <c r="L418" s="262">
        <f t="shared" si="111"/>
        <v>-2916.3902921257209</v>
      </c>
      <c r="M418" s="262">
        <f t="shared" si="112"/>
        <v>15029.609707874279</v>
      </c>
      <c r="N418" s="70">
        <f t="shared" si="113"/>
        <v>16662.538478796319</v>
      </c>
      <c r="O418" s="23">
        <f t="shared" si="106"/>
        <v>1.1238576829995259</v>
      </c>
      <c r="P418" s="286">
        <v>805.90728234223207</v>
      </c>
      <c r="Q418" s="320">
        <v>902</v>
      </c>
      <c r="R418" s="125">
        <f t="shared" si="114"/>
        <v>-1.9324719585703806E-2</v>
      </c>
      <c r="S418" s="23">
        <f t="shared" si="115"/>
        <v>7.1050631327592654E-3</v>
      </c>
      <c r="T418" s="23"/>
      <c r="U418" s="268">
        <v>17691</v>
      </c>
      <c r="V418" s="125">
        <f t="shared" si="116"/>
        <v>1.4414108868916399E-2</v>
      </c>
      <c r="W418" s="262">
        <v>14427.227193470124</v>
      </c>
      <c r="X418" s="266">
        <v>20287.844036697246</v>
      </c>
      <c r="Y418" s="266">
        <v>16544.985313612528</v>
      </c>
      <c r="Z418" s="266"/>
      <c r="AA418" s="268"/>
      <c r="AB418" s="268"/>
      <c r="AC418" s="268"/>
      <c r="AD418" s="268"/>
    </row>
    <row r="419" spans="1:30">
      <c r="A419" s="304">
        <v>5045</v>
      </c>
      <c r="B419" s="305" t="s">
        <v>384</v>
      </c>
      <c r="C419" s="268">
        <v>32765</v>
      </c>
      <c r="D419" s="268">
        <f t="shared" si="107"/>
        <v>13652.083333333334</v>
      </c>
      <c r="E419" s="125">
        <f t="shared" si="102"/>
        <v>0.92080800069214919</v>
      </c>
      <c r="F419" s="268">
        <f t="shared" si="103"/>
        <v>704.46983936155482</v>
      </c>
      <c r="G419" s="268">
        <f t="shared" si="108"/>
        <v>1690.7276144677317</v>
      </c>
      <c r="H419" s="268">
        <f t="shared" si="104"/>
        <v>0</v>
      </c>
      <c r="I419" s="262">
        <f t="shared" si="109"/>
        <v>0</v>
      </c>
      <c r="J419" s="268">
        <f t="shared" si="105"/>
        <v>-191.49621644106824</v>
      </c>
      <c r="K419" s="262">
        <f t="shared" si="110"/>
        <v>-459.5909194585638</v>
      </c>
      <c r="L419" s="262">
        <f t="shared" si="111"/>
        <v>1231.1366950091679</v>
      </c>
      <c r="M419" s="262">
        <f t="shared" si="112"/>
        <v>33996.136695009169</v>
      </c>
      <c r="N419" s="70">
        <f t="shared" si="113"/>
        <v>14165.056956253822</v>
      </c>
      <c r="O419" s="23">
        <f t="shared" si="106"/>
        <v>0.95540713143257761</v>
      </c>
      <c r="P419" s="286">
        <v>1720.6371148795511</v>
      </c>
      <c r="Q419" s="320">
        <v>2400</v>
      </c>
      <c r="R419" s="125">
        <f t="shared" si="114"/>
        <v>9.4633696806205689E-2</v>
      </c>
      <c r="S419" s="23">
        <f t="shared" si="115"/>
        <v>4.3178846077934811E-2</v>
      </c>
      <c r="T419" s="23"/>
      <c r="U419" s="268">
        <v>30768</v>
      </c>
      <c r="V419" s="125">
        <f t="shared" si="116"/>
        <v>6.4905096203848156E-2</v>
      </c>
      <c r="W419" s="262">
        <v>33498.757804054876</v>
      </c>
      <c r="X419" s="266">
        <v>12471.828131333603</v>
      </c>
      <c r="Y419" s="266">
        <v>13578.742522924555</v>
      </c>
      <c r="Z419" s="266"/>
      <c r="AA419" s="268"/>
      <c r="AB419" s="268"/>
      <c r="AC419" s="268"/>
      <c r="AD419" s="268"/>
    </row>
    <row r="420" spans="1:30">
      <c r="A420" s="304">
        <v>5046</v>
      </c>
      <c r="B420" s="305" t="s">
        <v>385</v>
      </c>
      <c r="C420" s="268">
        <v>12836</v>
      </c>
      <c r="D420" s="268">
        <f t="shared" si="107"/>
        <v>10123.028391167192</v>
      </c>
      <c r="E420" s="125">
        <f t="shared" si="102"/>
        <v>0.68277971253377878</v>
      </c>
      <c r="F420" s="268">
        <f t="shared" si="103"/>
        <v>2821.9028046612398</v>
      </c>
      <c r="G420" s="268">
        <f t="shared" si="108"/>
        <v>3578.1727563104523</v>
      </c>
      <c r="H420" s="268">
        <f t="shared" si="104"/>
        <v>1127.1929787562995</v>
      </c>
      <c r="I420" s="262">
        <f t="shared" si="109"/>
        <v>1429.2806970629877</v>
      </c>
      <c r="J420" s="268">
        <f t="shared" si="105"/>
        <v>935.69676231523124</v>
      </c>
      <c r="K420" s="262">
        <f t="shared" si="110"/>
        <v>1186.4634946157132</v>
      </c>
      <c r="L420" s="262">
        <f t="shared" si="111"/>
        <v>4764.6362509261653</v>
      </c>
      <c r="M420" s="262">
        <f t="shared" si="112"/>
        <v>17600.636250926167</v>
      </c>
      <c r="N420" s="70">
        <f t="shared" si="113"/>
        <v>13880.627958143665</v>
      </c>
      <c r="O420" s="23">
        <f t="shared" si="106"/>
        <v>0.93622291678240688</v>
      </c>
      <c r="P420" s="286">
        <v>1990.7425176914621</v>
      </c>
      <c r="Q420" s="320">
        <v>1268</v>
      </c>
      <c r="R420" s="125">
        <f t="shared" si="114"/>
        <v>1.511367603612301E-2</v>
      </c>
      <c r="S420" s="23">
        <f t="shared" si="115"/>
        <v>3.1728016950796793E-2</v>
      </c>
      <c r="T420" s="23"/>
      <c r="U420" s="268">
        <v>12605</v>
      </c>
      <c r="V420" s="125">
        <f t="shared" si="116"/>
        <v>1.832606108687029E-2</v>
      </c>
      <c r="W420" s="262">
        <v>17005.561011076352</v>
      </c>
      <c r="X420" s="266">
        <v>9972.3101265822788</v>
      </c>
      <c r="Y420" s="266">
        <v>13453.766622686988</v>
      </c>
      <c r="Z420" s="266"/>
      <c r="AA420" s="268"/>
      <c r="AB420" s="268"/>
      <c r="AC420" s="268"/>
      <c r="AD420" s="268"/>
    </row>
    <row r="421" spans="1:30">
      <c r="A421" s="304">
        <v>5047</v>
      </c>
      <c r="B421" s="305" t="s">
        <v>386</v>
      </c>
      <c r="C421" s="268">
        <v>44353</v>
      </c>
      <c r="D421" s="268">
        <f t="shared" si="107"/>
        <v>11535.240572171651</v>
      </c>
      <c r="E421" s="125">
        <f t="shared" si="102"/>
        <v>0.77803083598456946</v>
      </c>
      <c r="F421" s="268">
        <f t="shared" si="103"/>
        <v>1974.5754960585643</v>
      </c>
      <c r="G421" s="268">
        <f t="shared" si="108"/>
        <v>7592.2427823451799</v>
      </c>
      <c r="H421" s="268">
        <f t="shared" si="104"/>
        <v>632.91871540473869</v>
      </c>
      <c r="I421" s="262">
        <f t="shared" si="109"/>
        <v>2433.5724607312204</v>
      </c>
      <c r="J421" s="268">
        <f t="shared" si="105"/>
        <v>441.42249896367048</v>
      </c>
      <c r="K421" s="262">
        <f t="shared" si="110"/>
        <v>1697.269508515313</v>
      </c>
      <c r="L421" s="262">
        <f t="shared" si="111"/>
        <v>9289.5122908604935</v>
      </c>
      <c r="M421" s="262">
        <f t="shared" si="112"/>
        <v>53642.512290860497</v>
      </c>
      <c r="N421" s="70">
        <f t="shared" si="113"/>
        <v>13951.238567193886</v>
      </c>
      <c r="O421" s="23">
        <f t="shared" si="106"/>
        <v>0.94098547295494628</v>
      </c>
      <c r="P421" s="286">
        <v>2883.0045587726127</v>
      </c>
      <c r="Q421" s="320">
        <v>3845</v>
      </c>
      <c r="R421" s="125">
        <f t="shared" si="114"/>
        <v>5.7117173336335827E-2</v>
      </c>
      <c r="S421" s="23">
        <f t="shared" si="115"/>
        <v>3.3367664019436756E-2</v>
      </c>
      <c r="T421" s="23"/>
      <c r="U421" s="268">
        <v>41902</v>
      </c>
      <c r="V421" s="125">
        <f t="shared" si="116"/>
        <v>5.8493627989117468E-2</v>
      </c>
      <c r="W421" s="262">
        <v>51842.88028681423</v>
      </c>
      <c r="X421" s="266">
        <v>10911.979166666666</v>
      </c>
      <c r="Y421" s="266">
        <v>13500.750074691205</v>
      </c>
      <c r="Z421" s="266"/>
      <c r="AA421" s="268"/>
      <c r="AB421" s="268"/>
      <c r="AC421" s="268"/>
      <c r="AD421" s="268"/>
    </row>
    <row r="422" spans="1:30">
      <c r="A422" s="304">
        <v>5048</v>
      </c>
      <c r="B422" s="305" t="s">
        <v>387</v>
      </c>
      <c r="C422" s="268">
        <v>5756</v>
      </c>
      <c r="D422" s="268">
        <f t="shared" si="107"/>
        <v>9313.9158576051777</v>
      </c>
      <c r="E422" s="125">
        <f t="shared" si="102"/>
        <v>0.62820655500366818</v>
      </c>
      <c r="F422" s="268">
        <f t="shared" si="103"/>
        <v>3307.3703247984486</v>
      </c>
      <c r="G422" s="268">
        <f t="shared" si="108"/>
        <v>2043.9548607254412</v>
      </c>
      <c r="H422" s="268">
        <f t="shared" si="104"/>
        <v>1410.3823655030044</v>
      </c>
      <c r="I422" s="262">
        <f t="shared" si="109"/>
        <v>871.61630188085678</v>
      </c>
      <c r="J422" s="268">
        <f t="shared" si="105"/>
        <v>1218.8861490619361</v>
      </c>
      <c r="K422" s="262">
        <f t="shared" si="110"/>
        <v>753.27164012027652</v>
      </c>
      <c r="L422" s="262">
        <f t="shared" si="111"/>
        <v>2797.226500845718</v>
      </c>
      <c r="M422" s="262">
        <f t="shared" si="112"/>
        <v>8553.226500845718</v>
      </c>
      <c r="N422" s="70">
        <f t="shared" si="113"/>
        <v>13840.172331465563</v>
      </c>
      <c r="O422" s="23">
        <f t="shared" si="106"/>
        <v>0.93349425890590121</v>
      </c>
      <c r="P422" s="286">
        <v>1126.7497444269113</v>
      </c>
      <c r="Q422" s="320">
        <v>618</v>
      </c>
      <c r="R422" s="125">
        <f t="shared" si="114"/>
        <v>6.1357132748330823E-2</v>
      </c>
      <c r="S422" s="23">
        <f t="shared" si="115"/>
        <v>3.3317144130675831E-2</v>
      </c>
      <c r="T422" s="23"/>
      <c r="U422" s="268">
        <v>5511</v>
      </c>
      <c r="V422" s="125">
        <f t="shared" si="116"/>
        <v>4.4456541462529489E-2</v>
      </c>
      <c r="W422" s="262">
        <v>8411.3849010727427</v>
      </c>
      <c r="X422" s="266">
        <v>8775.4777070063701</v>
      </c>
      <c r="Y422" s="266">
        <v>13393.925001708189</v>
      </c>
      <c r="Z422" s="266"/>
      <c r="AA422" s="268"/>
      <c r="AB422" s="268"/>
      <c r="AC422" s="268"/>
      <c r="AD422" s="268"/>
    </row>
    <row r="423" spans="1:30">
      <c r="A423" s="304">
        <v>5049</v>
      </c>
      <c r="B423" s="305" t="s">
        <v>388</v>
      </c>
      <c r="C423" s="268">
        <v>13732</v>
      </c>
      <c r="D423" s="268">
        <f t="shared" si="107"/>
        <v>12427.149321266968</v>
      </c>
      <c r="E423" s="125">
        <f t="shared" si="102"/>
        <v>0.83818844651197089</v>
      </c>
      <c r="F423" s="268">
        <f t="shared" si="103"/>
        <v>1439.4302466013742</v>
      </c>
      <c r="G423" s="268">
        <f t="shared" si="108"/>
        <v>1590.5704224945184</v>
      </c>
      <c r="H423" s="268">
        <f t="shared" si="104"/>
        <v>320.75065322137777</v>
      </c>
      <c r="I423" s="262">
        <f t="shared" si="109"/>
        <v>354.42947180962244</v>
      </c>
      <c r="J423" s="268">
        <f t="shared" si="105"/>
        <v>129.25443678030953</v>
      </c>
      <c r="K423" s="262">
        <f t="shared" si="110"/>
        <v>142.82615264224202</v>
      </c>
      <c r="L423" s="262">
        <f t="shared" si="111"/>
        <v>1733.3965751367605</v>
      </c>
      <c r="M423" s="262">
        <f t="shared" si="112"/>
        <v>15465.396575136761</v>
      </c>
      <c r="N423" s="70">
        <f t="shared" si="113"/>
        <v>13995.834004648654</v>
      </c>
      <c r="O423" s="23">
        <f t="shared" si="106"/>
        <v>0.94399335348131641</v>
      </c>
      <c r="P423" s="286">
        <v>363.08271454973624</v>
      </c>
      <c r="Q423" s="320">
        <v>1105</v>
      </c>
      <c r="R423" s="125">
        <f t="shared" si="114"/>
        <v>0.10549194158010251</v>
      </c>
      <c r="S423" s="23">
        <f t="shared" si="115"/>
        <v>3.5408081930413324E-2</v>
      </c>
      <c r="T423" s="23"/>
      <c r="U423" s="268">
        <v>12253</v>
      </c>
      <c r="V423" s="125">
        <f t="shared" si="116"/>
        <v>0.12070513343670938</v>
      </c>
      <c r="W423" s="262">
        <v>14733.764716830081</v>
      </c>
      <c r="X423" s="266">
        <v>11241.284403669724</v>
      </c>
      <c r="Y423" s="266">
        <v>13517.215336541358</v>
      </c>
      <c r="Z423" s="266"/>
      <c r="AA423" s="268"/>
      <c r="AB423" s="268"/>
      <c r="AC423" s="268"/>
      <c r="AD423" s="268"/>
    </row>
    <row r="424" spans="1:30">
      <c r="A424" s="304">
        <v>5050</v>
      </c>
      <c r="B424" s="305" t="s">
        <v>389</v>
      </c>
      <c r="C424" s="268">
        <v>59268</v>
      </c>
      <c r="D424" s="268">
        <f t="shared" si="107"/>
        <v>13194.122885129118</v>
      </c>
      <c r="E424" s="125">
        <f t="shared" si="102"/>
        <v>0.88991940776381684</v>
      </c>
      <c r="F424" s="268">
        <f t="shared" si="103"/>
        <v>979.24610828408436</v>
      </c>
      <c r="G424" s="268">
        <f t="shared" si="108"/>
        <v>4398.7735184121066</v>
      </c>
      <c r="H424" s="268">
        <f t="shared" si="104"/>
        <v>52.309905869625432</v>
      </c>
      <c r="I424" s="262">
        <f t="shared" si="109"/>
        <v>234.97609716635745</v>
      </c>
      <c r="J424" s="268">
        <f t="shared" si="105"/>
        <v>-139.18631057144282</v>
      </c>
      <c r="K424" s="262">
        <f t="shared" si="110"/>
        <v>-625.22490708692112</v>
      </c>
      <c r="L424" s="262">
        <f t="shared" si="111"/>
        <v>3773.5486113251854</v>
      </c>
      <c r="M424" s="262">
        <f t="shared" si="112"/>
        <v>63041.548611325183</v>
      </c>
      <c r="N424" s="70">
        <f t="shared" si="113"/>
        <v>14034.18268284176</v>
      </c>
      <c r="O424" s="23">
        <f t="shared" si="106"/>
        <v>0.9465799015439087</v>
      </c>
      <c r="P424" s="286">
        <v>701.05267308363318</v>
      </c>
      <c r="Q424" s="320">
        <v>4492</v>
      </c>
      <c r="R424" s="125">
        <f t="shared" si="114"/>
        <v>6.4318043172240547E-2</v>
      </c>
      <c r="S424" s="23">
        <f t="shared" si="115"/>
        <v>3.3826342325976817E-2</v>
      </c>
      <c r="T424" s="23"/>
      <c r="U424" s="268">
        <v>54769</v>
      </c>
      <c r="V424" s="125">
        <f t="shared" si="116"/>
        <v>8.2145009037959432E-2</v>
      </c>
      <c r="W424" s="262">
        <v>59974.307632069082</v>
      </c>
      <c r="X424" s="266">
        <v>12396.785875961974</v>
      </c>
      <c r="Y424" s="266">
        <v>13574.990410155971</v>
      </c>
      <c r="Z424" s="266"/>
      <c r="AA424" s="268"/>
      <c r="AB424" s="268"/>
      <c r="AC424" s="268"/>
      <c r="AD424" s="268"/>
    </row>
    <row r="425" spans="1:30">
      <c r="A425" s="304">
        <v>5051</v>
      </c>
      <c r="B425" s="305" t="s">
        <v>390</v>
      </c>
      <c r="C425" s="268">
        <v>57451</v>
      </c>
      <c r="D425" s="268">
        <f t="shared" si="107"/>
        <v>11227.477037326558</v>
      </c>
      <c r="E425" s="125">
        <f t="shared" si="102"/>
        <v>0.75727274959677815</v>
      </c>
      <c r="F425" s="268">
        <f t="shared" si="103"/>
        <v>2159.2336169656201</v>
      </c>
      <c r="G425" s="268">
        <f t="shared" si="108"/>
        <v>11048.798418013077</v>
      </c>
      <c r="H425" s="268">
        <f t="shared" si="104"/>
        <v>740.63595260052125</v>
      </c>
      <c r="I425" s="262">
        <f t="shared" si="109"/>
        <v>3789.8341694568671</v>
      </c>
      <c r="J425" s="268">
        <f t="shared" si="105"/>
        <v>549.13973615945304</v>
      </c>
      <c r="K425" s="262">
        <f t="shared" si="110"/>
        <v>2809.9480299279212</v>
      </c>
      <c r="L425" s="262">
        <f t="shared" si="111"/>
        <v>13858.746447940997</v>
      </c>
      <c r="M425" s="262">
        <f t="shared" si="112"/>
        <v>71309.746447940997</v>
      </c>
      <c r="N425" s="70">
        <f t="shared" si="113"/>
        <v>13935.850390451629</v>
      </c>
      <c r="O425" s="23">
        <f t="shared" si="106"/>
        <v>0.93994756863555651</v>
      </c>
      <c r="P425" s="286">
        <v>6803.8399550687773</v>
      </c>
      <c r="Q425" s="320">
        <v>5117</v>
      </c>
      <c r="R425" s="125">
        <f t="shared" si="114"/>
        <v>6.8590267816091011E-2</v>
      </c>
      <c r="S425" s="23">
        <f t="shared" si="115"/>
        <v>3.377908493534932E-2</v>
      </c>
      <c r="T425" s="23"/>
      <c r="U425" s="268">
        <v>53984</v>
      </c>
      <c r="V425" s="125">
        <f t="shared" si="116"/>
        <v>6.4222732661529336E-2</v>
      </c>
      <c r="W425" s="262">
        <v>69262.766435846745</v>
      </c>
      <c r="X425" s="266">
        <v>10506.811989100817</v>
      </c>
      <c r="Y425" s="266">
        <v>13480.491715812912</v>
      </c>
      <c r="Z425" s="266"/>
      <c r="AA425" s="268"/>
      <c r="AB425" s="268"/>
      <c r="AC425" s="268"/>
      <c r="AD425" s="268"/>
    </row>
    <row r="426" spans="1:30">
      <c r="A426" s="304">
        <v>5052</v>
      </c>
      <c r="B426" s="305" t="s">
        <v>391</v>
      </c>
      <c r="C426" s="268">
        <v>6474</v>
      </c>
      <c r="D426" s="268">
        <f t="shared" si="107"/>
        <v>11123.711340206186</v>
      </c>
      <c r="E426" s="125">
        <f t="shared" si="102"/>
        <v>0.75027394349715937</v>
      </c>
      <c r="F426" s="268">
        <f t="shared" si="103"/>
        <v>2221.4930352378437</v>
      </c>
      <c r="G426" s="268">
        <f t="shared" si="108"/>
        <v>1292.9089465084251</v>
      </c>
      <c r="H426" s="268">
        <f t="shared" si="104"/>
        <v>776.95394659265162</v>
      </c>
      <c r="I426" s="262">
        <f t="shared" si="109"/>
        <v>452.1871969169232</v>
      </c>
      <c r="J426" s="268">
        <f t="shared" si="105"/>
        <v>585.45773015158341</v>
      </c>
      <c r="K426" s="262">
        <f t="shared" si="110"/>
        <v>340.73639894822151</v>
      </c>
      <c r="L426" s="262">
        <f t="shared" si="111"/>
        <v>1633.6453454566465</v>
      </c>
      <c r="M426" s="262">
        <f t="shared" si="112"/>
        <v>8107.6453454566463</v>
      </c>
      <c r="N426" s="70">
        <f t="shared" si="113"/>
        <v>13930.662105595611</v>
      </c>
      <c r="O426" s="23">
        <f t="shared" si="106"/>
        <v>0.9395976283305757</v>
      </c>
      <c r="P426" s="286">
        <v>593.7138369845668</v>
      </c>
      <c r="Q426" s="320">
        <v>582</v>
      </c>
      <c r="R426" s="125">
        <f t="shared" si="114"/>
        <v>6.8286042210230713E-2</v>
      </c>
      <c r="S426" s="23">
        <f t="shared" si="115"/>
        <v>3.3755171848097079E-2</v>
      </c>
      <c r="T426" s="23"/>
      <c r="U426" s="268">
        <v>6081</v>
      </c>
      <c r="V426" s="125">
        <f t="shared" si="116"/>
        <v>6.4627528367044898E-2</v>
      </c>
      <c r="W426" s="262">
        <v>7869.8582519529982</v>
      </c>
      <c r="X426" s="266">
        <v>10412.671232876712</v>
      </c>
      <c r="Y426" s="266">
        <v>13475.78467800171</v>
      </c>
      <c r="Z426" s="266"/>
      <c r="AA426" s="268"/>
      <c r="AB426" s="268"/>
      <c r="AC426" s="268"/>
      <c r="AD426" s="268"/>
    </row>
    <row r="427" spans="1:30">
      <c r="A427" s="304">
        <v>5053</v>
      </c>
      <c r="B427" s="305" t="s">
        <v>392</v>
      </c>
      <c r="C427" s="268">
        <v>76652</v>
      </c>
      <c r="D427" s="268">
        <f t="shared" si="107"/>
        <v>11297.273397199706</v>
      </c>
      <c r="E427" s="125">
        <f t="shared" si="102"/>
        <v>0.76198038615459651</v>
      </c>
      <c r="F427" s="268">
        <f t="shared" si="103"/>
        <v>2117.3558010417314</v>
      </c>
      <c r="G427" s="268">
        <f t="shared" si="108"/>
        <v>14366.259110068147</v>
      </c>
      <c r="H427" s="268">
        <f t="shared" si="104"/>
        <v>716.20722664491961</v>
      </c>
      <c r="I427" s="262">
        <f t="shared" si="109"/>
        <v>4859.46603278578</v>
      </c>
      <c r="J427" s="268">
        <f t="shared" si="105"/>
        <v>524.7110102038514</v>
      </c>
      <c r="K427" s="262">
        <f t="shared" si="110"/>
        <v>3560.1642042331318</v>
      </c>
      <c r="L427" s="262">
        <f t="shared" si="111"/>
        <v>17926.423314301279</v>
      </c>
      <c r="M427" s="262">
        <f t="shared" si="112"/>
        <v>94578.423314301283</v>
      </c>
      <c r="N427" s="70">
        <f t="shared" si="113"/>
        <v>13939.340208445288</v>
      </c>
      <c r="O427" s="23">
        <f t="shared" si="106"/>
        <v>0.94018295046344758</v>
      </c>
      <c r="P427" s="286">
        <v>6743.2203332307254</v>
      </c>
      <c r="Q427" s="320">
        <v>6785</v>
      </c>
      <c r="R427" s="125">
        <f t="shared" si="114"/>
        <v>3.727277650798673E-2</v>
      </c>
      <c r="S427" s="23">
        <f t="shared" si="115"/>
        <v>3.2565342375752572E-2</v>
      </c>
      <c r="T427" s="23"/>
      <c r="U427" s="268">
        <v>74061</v>
      </c>
      <c r="V427" s="125">
        <f t="shared" si="116"/>
        <v>3.4984674795101332E-2</v>
      </c>
      <c r="W427" s="262">
        <v>91798.077591233538</v>
      </c>
      <c r="X427" s="266">
        <v>10891.323529411764</v>
      </c>
      <c r="Y427" s="266">
        <v>13499.717292828462</v>
      </c>
      <c r="Z427" s="266"/>
      <c r="AA427" s="268"/>
      <c r="AB427" s="268"/>
      <c r="AC427" s="268"/>
      <c r="AD427" s="268"/>
    </row>
    <row r="428" spans="1:30">
      <c r="A428" s="306">
        <v>5054</v>
      </c>
      <c r="B428" s="307" t="s">
        <v>519</v>
      </c>
      <c r="C428" s="268">
        <v>105124</v>
      </c>
      <c r="D428" s="268">
        <f t="shared" si="107"/>
        <v>10418.632309217046</v>
      </c>
      <c r="E428" s="125">
        <f t="shared" si="102"/>
        <v>0.70271765505363237</v>
      </c>
      <c r="F428" s="268">
        <f t="shared" si="103"/>
        <v>2644.5404538313273</v>
      </c>
      <c r="G428" s="268">
        <f t="shared" si="108"/>
        <v>26683.413179158091</v>
      </c>
      <c r="H428" s="268">
        <f t="shared" si="104"/>
        <v>1023.7316074388506</v>
      </c>
      <c r="I428" s="262">
        <f t="shared" si="109"/>
        <v>10329.451919058003</v>
      </c>
      <c r="J428" s="268">
        <f t="shared" si="105"/>
        <v>832.23539099778236</v>
      </c>
      <c r="K428" s="262">
        <f t="shared" si="110"/>
        <v>8397.2550951676239</v>
      </c>
      <c r="L428" s="262">
        <f t="shared" si="111"/>
        <v>35080.668274325712</v>
      </c>
      <c r="M428" s="262">
        <f t="shared" si="112"/>
        <v>140204.66827432573</v>
      </c>
      <c r="N428" s="70">
        <f t="shared" si="113"/>
        <v>13895.408154046158</v>
      </c>
      <c r="O428" s="23">
        <f t="shared" si="106"/>
        <v>0.93721981390839948</v>
      </c>
      <c r="P428" s="286">
        <v>14272.336280368178</v>
      </c>
      <c r="Q428" s="320">
        <v>10090</v>
      </c>
      <c r="R428" s="125">
        <f t="shared" si="114"/>
        <v>3.6398250042473941E-2</v>
      </c>
      <c r="S428" s="23">
        <f t="shared" si="115"/>
        <v>3.2518012901468475E-2</v>
      </c>
      <c r="T428" s="23"/>
      <c r="U428" s="313">
        <v>101613</v>
      </c>
      <c r="V428" s="125">
        <f t="shared" si="116"/>
        <v>3.4552665505397928E-2</v>
      </c>
      <c r="W428" s="316">
        <v>136031.31748414537</v>
      </c>
      <c r="X428" s="318">
        <v>10052.730510486743</v>
      </c>
      <c r="Y428" s="318">
        <v>13457.787641882209</v>
      </c>
      <c r="Z428" s="266"/>
      <c r="AA428" s="268"/>
      <c r="AB428" s="268"/>
      <c r="AC428" s="268"/>
      <c r="AD428" s="268"/>
    </row>
    <row r="429" spans="1:30">
      <c r="A429" s="82"/>
      <c r="C429" s="124"/>
      <c r="D429" s="124"/>
      <c r="E429" s="125"/>
      <c r="F429" s="125"/>
      <c r="G429" s="125"/>
      <c r="H429" s="126"/>
      <c r="I429" s="123"/>
      <c r="J429" s="127"/>
      <c r="K429" s="127"/>
      <c r="L429" s="128"/>
      <c r="M429" s="123"/>
      <c r="N429" s="70"/>
      <c r="O429" s="23"/>
      <c r="P429" s="23"/>
      <c r="Q429" s="173"/>
      <c r="R429" s="125"/>
      <c r="S429" s="23"/>
      <c r="T429" s="23"/>
      <c r="U429" s="123"/>
      <c r="V429" s="125"/>
      <c r="W429" s="124"/>
      <c r="X429" s="141"/>
      <c r="Y429" s="141"/>
      <c r="Z429" s="123"/>
    </row>
    <row r="430" spans="1:30">
      <c r="A430" s="90" t="s">
        <v>52</v>
      </c>
      <c r="B430" s="91"/>
      <c r="C430" s="129">
        <f>SUM(C7:C428)</f>
        <v>78513905</v>
      </c>
      <c r="D430" s="129">
        <f>C430*1000/Q430</f>
        <v>14826.199732269259</v>
      </c>
      <c r="E430" s="130">
        <f>D430/D$430</f>
        <v>1</v>
      </c>
      <c r="F430" s="130"/>
      <c r="G430" s="129">
        <f>SUM(G7:G428)</f>
        <v>2.331944415345788E-9</v>
      </c>
      <c r="H430" s="131"/>
      <c r="I430" s="129">
        <f>SUM(I7:I428)</f>
        <v>1014091.0022134334</v>
      </c>
      <c r="J430" s="132"/>
      <c r="K430" s="129">
        <f>SUM(K7:K428)</f>
        <v>5.8025761973112822E-10</v>
      </c>
      <c r="L430" s="129">
        <f>SUM(L7:L428)</f>
        <v>-6.4028427004814148E-10</v>
      </c>
      <c r="M430" s="131">
        <f>K430+C430</f>
        <v>78513905</v>
      </c>
      <c r="N430" s="132">
        <f>M430*1000/Q430</f>
        <v>14826.199732269259</v>
      </c>
      <c r="O430" s="130">
        <f>N430/N$430</f>
        <v>1</v>
      </c>
      <c r="P430" s="129">
        <f>SUM(P7:P428)</f>
        <v>-1.2369127944111824E-10</v>
      </c>
      <c r="Q430" s="174">
        <f>SUM(Q7:Q429)</f>
        <v>5295619</v>
      </c>
      <c r="R430" s="130">
        <f>(D430-X430)/X430</f>
        <v>3.2030890499509475E-2</v>
      </c>
      <c r="S430" s="130">
        <f>(N430-Y430)/Y430</f>
        <v>3.2030890499509475E-2</v>
      </c>
      <c r="T430" s="130"/>
      <c r="U430" s="131">
        <f>SUM(U7:U428)</f>
        <v>75541206</v>
      </c>
      <c r="V430" s="130">
        <f>(C430-U430)/U430</f>
        <v>3.9352019346897901E-2</v>
      </c>
      <c r="W430" s="129">
        <f>SUM(W7:W428)</f>
        <v>75541206.000000015</v>
      </c>
      <c r="X430" s="146">
        <v>14366.042594997602</v>
      </c>
      <c r="Y430" s="146">
        <v>14366.042594997602</v>
      </c>
      <c r="Z430" s="153"/>
      <c r="AA430" s="124"/>
      <c r="AC430" s="124"/>
    </row>
    <row r="431" spans="1:30">
      <c r="C431" s="126"/>
      <c r="D431" s="126"/>
      <c r="E431" s="126"/>
      <c r="F431" s="126"/>
      <c r="G431" s="126"/>
      <c r="H431" s="126"/>
      <c r="I431" s="126"/>
      <c r="J431" s="127"/>
      <c r="K431" s="127"/>
      <c r="L431" s="128"/>
      <c r="M431" s="127"/>
      <c r="N431" s="127"/>
      <c r="O431" s="127"/>
      <c r="P431" s="127"/>
      <c r="Q431" s="126"/>
      <c r="R431" s="126"/>
      <c r="S431" s="127"/>
      <c r="T431" s="127"/>
      <c r="U431" s="133"/>
      <c r="V431" s="133"/>
      <c r="W431" s="134"/>
    </row>
    <row r="432" spans="1:30">
      <c r="A432" s="148" t="s">
        <v>478</v>
      </c>
      <c r="B432" s="148"/>
      <c r="C432" s="150"/>
      <c r="D432" s="150"/>
      <c r="E432" s="150"/>
      <c r="F432" s="150"/>
      <c r="G432" s="150"/>
      <c r="H432" s="150"/>
      <c r="I432" s="151">
        <f>-I430*1000/Q430</f>
        <v>-191.49621644106824</v>
      </c>
      <c r="J432" s="150"/>
      <c r="K432" s="150"/>
      <c r="L432" s="150"/>
      <c r="M432" s="150"/>
      <c r="N432" s="74"/>
      <c r="O432" s="192"/>
      <c r="P432" s="192"/>
      <c r="Q432" s="74"/>
      <c r="R432" s="74"/>
      <c r="S432" s="135"/>
      <c r="T432" s="135"/>
      <c r="W432" s="136"/>
      <c r="X432" s="261"/>
    </row>
    <row r="433" spans="1:24">
      <c r="A433" s="148" t="s">
        <v>53</v>
      </c>
      <c r="B433" s="148"/>
      <c r="C433" s="150"/>
      <c r="D433" s="150"/>
      <c r="E433" s="150"/>
      <c r="F433" s="150"/>
      <c r="G433" s="150"/>
      <c r="H433" s="150"/>
      <c r="I433" s="151"/>
      <c r="J433" s="150"/>
      <c r="K433" s="150"/>
      <c r="L433" s="150"/>
      <c r="M433" s="150"/>
      <c r="N433" s="74"/>
      <c r="O433" s="192"/>
      <c r="P433" s="192"/>
      <c r="Q433" s="74"/>
      <c r="R433" s="74"/>
      <c r="S433" s="135"/>
      <c r="T433" s="135"/>
      <c r="X433" s="261"/>
    </row>
    <row r="434" spans="1:24" ht="12.75">
      <c r="A434" s="149" t="s">
        <v>533</v>
      </c>
      <c r="B434" s="149"/>
      <c r="C434" s="149"/>
      <c r="D434" s="149"/>
      <c r="E434" s="149"/>
      <c r="F434" s="152"/>
      <c r="G434" s="152"/>
      <c r="H434" s="152"/>
      <c r="I434" s="152"/>
      <c r="J434" s="258"/>
      <c r="K434" s="258"/>
      <c r="L434" s="259"/>
      <c r="M434" s="258"/>
      <c r="N434" s="193"/>
      <c r="O434" s="193"/>
      <c r="P434" s="193"/>
      <c r="Q434" s="62"/>
      <c r="R434" s="62"/>
    </row>
    <row r="435" spans="1:24" ht="12.75">
      <c r="A435" s="149"/>
      <c r="B435" s="149"/>
      <c r="C435" s="149"/>
      <c r="D435" s="149"/>
      <c r="E435" s="149"/>
      <c r="F435" s="152"/>
      <c r="G435" s="152"/>
      <c r="H435" s="152"/>
      <c r="I435" s="152"/>
      <c r="J435" s="258"/>
      <c r="K435" s="258"/>
      <c r="L435" s="259"/>
      <c r="M435" s="258"/>
      <c r="N435" s="193"/>
      <c r="O435" s="193"/>
      <c r="P435" s="193"/>
      <c r="Q435" s="62"/>
      <c r="R435" s="62"/>
    </row>
    <row r="436" spans="1:24" ht="12.75">
      <c r="A436" s="149"/>
      <c r="B436" s="149"/>
      <c r="C436" s="149"/>
      <c r="D436" s="149"/>
      <c r="E436" s="149"/>
      <c r="F436" s="152"/>
      <c r="G436" s="152"/>
      <c r="H436" s="152"/>
      <c r="I436" s="152"/>
      <c r="J436" s="258"/>
      <c r="K436" s="258"/>
      <c r="L436" s="259"/>
      <c r="M436" s="258"/>
      <c r="N436" s="193"/>
      <c r="O436" s="193"/>
      <c r="P436" s="193"/>
      <c r="Q436" s="62"/>
      <c r="R436" s="62"/>
    </row>
    <row r="437" spans="1:24" ht="19.5" customHeight="1">
      <c r="B437" s="83" t="s">
        <v>530</v>
      </c>
      <c r="I437" s="138"/>
    </row>
    <row r="438" spans="1:24">
      <c r="B438" s="83" t="s">
        <v>531</v>
      </c>
      <c r="I438" s="126"/>
    </row>
  </sheetData>
  <sheetProtection sheet="1" objects="1" scenarios="1"/>
  <mergeCells count="11">
    <mergeCell ref="U1:V1"/>
    <mergeCell ref="C1:E1"/>
    <mergeCell ref="F1:G1"/>
    <mergeCell ref="H1:K1"/>
    <mergeCell ref="M1:O1"/>
    <mergeCell ref="R1:S1"/>
    <mergeCell ref="C2:E2"/>
    <mergeCell ref="F2:G2"/>
    <mergeCell ref="M2:O2"/>
    <mergeCell ref="U2:V2"/>
    <mergeCell ref="F3:G3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ignoredErrors>
    <ignoredError sqref="V4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9" workbookViewId="0">
      <selection activeCell="N39" sqref="N39"/>
    </sheetView>
  </sheetViews>
  <sheetFormatPr baseColWidth="10" defaultRowHeight="12.75"/>
  <cols>
    <col min="1" max="1" width="8.28515625" customWidth="1"/>
    <col min="2" max="2" width="13.7109375" customWidth="1"/>
    <col min="20" max="20" width="12.7109375" customWidth="1"/>
    <col min="22" max="22" width="14.42578125" customWidth="1"/>
  </cols>
  <sheetData>
    <row r="1" spans="1:24" ht="36" customHeight="1">
      <c r="A1" s="288" t="s">
        <v>18</v>
      </c>
      <c r="B1" s="289" t="s">
        <v>19</v>
      </c>
      <c r="C1" s="337" t="s">
        <v>513</v>
      </c>
      <c r="D1" s="337"/>
      <c r="E1" s="337"/>
      <c r="F1" s="290"/>
      <c r="G1" s="338" t="s">
        <v>502</v>
      </c>
      <c r="H1" s="338"/>
      <c r="I1" s="338" t="s">
        <v>525</v>
      </c>
      <c r="J1" s="338"/>
      <c r="K1" s="338"/>
      <c r="L1" s="33"/>
      <c r="M1" s="34" t="s">
        <v>501</v>
      </c>
      <c r="N1" s="291" t="s">
        <v>21</v>
      </c>
      <c r="O1" s="298"/>
      <c r="P1" s="332" t="s">
        <v>498</v>
      </c>
      <c r="Q1" s="332"/>
    </row>
    <row r="2" spans="1:24">
      <c r="A2" s="292"/>
      <c r="B2" s="293"/>
      <c r="C2" s="339" t="s">
        <v>532</v>
      </c>
      <c r="D2" s="339"/>
      <c r="E2" s="339"/>
      <c r="F2" s="177" t="s">
        <v>489</v>
      </c>
      <c r="G2" s="340" t="str">
        <f>C2</f>
        <v>Januar-mai</v>
      </c>
      <c r="H2" s="340"/>
      <c r="I2" s="340" t="str">
        <f>C2</f>
        <v>Januar-mai</v>
      </c>
      <c r="J2" s="341"/>
      <c r="K2" s="341"/>
      <c r="L2" s="177" t="s">
        <v>489</v>
      </c>
      <c r="M2" s="34" t="s">
        <v>23</v>
      </c>
      <c r="N2" s="294" t="s">
        <v>24</v>
      </c>
      <c r="O2" s="298"/>
      <c r="P2" s="333" t="str">
        <f>C2</f>
        <v>Januar-mai</v>
      </c>
      <c r="Q2" s="333"/>
      <c r="S2" s="333" t="str">
        <f>C2</f>
        <v>Januar-mai</v>
      </c>
      <c r="T2" s="333"/>
      <c r="U2" s="333" t="str">
        <f>C2</f>
        <v>Januar-mai</v>
      </c>
      <c r="V2" s="333"/>
    </row>
    <row r="3" spans="1:24" ht="18.75" customHeight="1">
      <c r="A3" s="45"/>
      <c r="B3" s="295"/>
      <c r="C3" s="334"/>
      <c r="D3" s="335"/>
      <c r="E3" s="275" t="s">
        <v>25</v>
      </c>
      <c r="F3" s="177" t="s">
        <v>490</v>
      </c>
      <c r="G3" s="46"/>
      <c r="H3" s="46"/>
      <c r="I3" s="336"/>
      <c r="J3" s="336"/>
      <c r="K3" s="190" t="s">
        <v>28</v>
      </c>
      <c r="L3" s="177" t="s">
        <v>490</v>
      </c>
      <c r="M3" s="49" t="s">
        <v>527</v>
      </c>
      <c r="N3" s="296" t="s">
        <v>511</v>
      </c>
      <c r="O3" s="298"/>
      <c r="P3" s="177" t="s">
        <v>499</v>
      </c>
      <c r="Q3" s="177" t="s">
        <v>500</v>
      </c>
      <c r="S3" s="177" t="s">
        <v>523</v>
      </c>
      <c r="T3" s="177"/>
      <c r="U3" s="319" t="s">
        <v>524</v>
      </c>
      <c r="V3" s="177"/>
    </row>
    <row r="4" spans="1:24">
      <c r="A4" s="292"/>
      <c r="B4" s="45"/>
      <c r="C4" s="190" t="s">
        <v>29</v>
      </c>
      <c r="D4" s="190" t="s">
        <v>14</v>
      </c>
      <c r="E4" s="190" t="s">
        <v>30</v>
      </c>
      <c r="F4" s="297" t="s">
        <v>491</v>
      </c>
      <c r="G4" s="190" t="s">
        <v>14</v>
      </c>
      <c r="H4" s="190" t="s">
        <v>29</v>
      </c>
      <c r="I4" s="190" t="s">
        <v>29</v>
      </c>
      <c r="J4" s="190" t="s">
        <v>14</v>
      </c>
      <c r="K4" s="190" t="s">
        <v>32</v>
      </c>
      <c r="L4" s="297" t="s">
        <v>491</v>
      </c>
      <c r="M4" s="34" t="s">
        <v>510</v>
      </c>
      <c r="N4" s="233"/>
      <c r="O4" s="298"/>
      <c r="P4" s="299" t="s">
        <v>493</v>
      </c>
      <c r="Q4" s="299" t="s">
        <v>493</v>
      </c>
      <c r="S4" s="299" t="s">
        <v>493</v>
      </c>
      <c r="T4" s="299" t="s">
        <v>494</v>
      </c>
      <c r="U4" s="299" t="s">
        <v>493</v>
      </c>
      <c r="V4" s="299" t="s">
        <v>494</v>
      </c>
    </row>
    <row r="5" spans="1:24">
      <c r="A5" s="55"/>
      <c r="B5" s="55"/>
      <c r="C5" s="56">
        <v>1</v>
      </c>
      <c r="D5" s="56">
        <v>2</v>
      </c>
      <c r="E5" s="56">
        <v>3</v>
      </c>
      <c r="F5" s="178"/>
      <c r="G5" s="56"/>
      <c r="H5" s="56"/>
      <c r="I5" s="56"/>
      <c r="J5" s="56"/>
      <c r="K5" s="56"/>
      <c r="L5" s="178"/>
      <c r="M5" s="56"/>
      <c r="N5" s="234"/>
      <c r="P5" s="56"/>
      <c r="Q5" s="56"/>
      <c r="S5" s="56"/>
      <c r="T5" s="56"/>
      <c r="U5" s="56"/>
      <c r="V5" s="56"/>
    </row>
    <row r="6" spans="1:24">
      <c r="A6" s="59"/>
      <c r="B6" s="60"/>
      <c r="C6" s="61"/>
      <c r="D6" s="61"/>
      <c r="E6" s="61"/>
      <c r="F6" s="179"/>
      <c r="G6" s="61"/>
      <c r="H6" s="61"/>
      <c r="I6" s="61"/>
      <c r="J6" s="61"/>
      <c r="K6" s="61"/>
      <c r="L6" s="179"/>
      <c r="M6" s="180"/>
      <c r="N6" s="235"/>
      <c r="S6" s="10"/>
      <c r="T6" s="10"/>
      <c r="U6" s="10"/>
      <c r="V6" s="10"/>
    </row>
    <row r="7" spans="1:24">
      <c r="A7" s="65">
        <v>1</v>
      </c>
      <c r="B7" s="66" t="s">
        <v>33</v>
      </c>
      <c r="C7" s="202">
        <v>774173</v>
      </c>
      <c r="D7" s="67">
        <f t="shared" ref="D7:D23" si="0">C7*1000/N7</f>
        <v>2620.5842529280349</v>
      </c>
      <c r="E7" s="68">
        <f t="shared" ref="E7:E23" si="1">D7/D$26</f>
        <v>0.8507435667192571</v>
      </c>
      <c r="F7" s="181">
        <f>(D7-T7)/T7</f>
        <v>2.6483231774409258E-2</v>
      </c>
      <c r="G7" s="182">
        <f t="shared" ref="G7:G23" si="2">($D$26-D7)*0.875</f>
        <v>402.2912305826394</v>
      </c>
      <c r="H7" s="67">
        <f t="shared" ref="H7:H23" si="3">(G7*N7)/1000</f>
        <v>118844.87533872333</v>
      </c>
      <c r="I7" s="67">
        <f t="shared" ref="I7:I23" si="4">H7+C7</f>
        <v>893017.8753387233</v>
      </c>
      <c r="J7" s="69">
        <f t="shared" ref="J7:J23" si="5">I7*1000/N7</f>
        <v>3022.8754835106738</v>
      </c>
      <c r="K7" s="68">
        <f t="shared" ref="K7:K23" si="6">J7/J$26</f>
        <v>0.98134294583990689</v>
      </c>
      <c r="L7" s="181">
        <f t="shared" ref="L7:L23" si="7">(J7-V7)/V7</f>
        <v>2.6156940244261687E-2</v>
      </c>
      <c r="M7" s="269">
        <v>46366.503052806453</v>
      </c>
      <c r="N7" s="321">
        <v>295420</v>
      </c>
      <c r="P7" s="68">
        <f>(C7-S7)/S7</f>
        <v>3.5339445909584509E-2</v>
      </c>
      <c r="Q7" s="68">
        <f>(I7-U7)/U7</f>
        <v>3.5010339226133183E-2</v>
      </c>
      <c r="S7" s="270">
        <v>747748</v>
      </c>
      <c r="T7" s="271">
        <v>2552.9732701020507</v>
      </c>
      <c r="U7" s="271">
        <v>862810.58410143398</v>
      </c>
      <c r="V7" s="270">
        <v>2945.8217987505132</v>
      </c>
      <c r="X7" s="16"/>
    </row>
    <row r="8" spans="1:24">
      <c r="A8" s="65">
        <v>2</v>
      </c>
      <c r="B8" s="66" t="s">
        <v>34</v>
      </c>
      <c r="C8" s="202">
        <v>2216832</v>
      </c>
      <c r="D8" s="67">
        <f t="shared" si="0"/>
        <v>3610.3226899186679</v>
      </c>
      <c r="E8" s="68">
        <f t="shared" si="1"/>
        <v>1.1720511556905922</v>
      </c>
      <c r="F8" s="181">
        <f t="shared" ref="F8:F26" si="8">(D8-T8)/T8</f>
        <v>2.2677624527034351E-2</v>
      </c>
      <c r="G8" s="182">
        <f t="shared" si="2"/>
        <v>-463.72990178416455</v>
      </c>
      <c r="H8" s="67">
        <f t="shared" si="3"/>
        <v>-284742.21667292347</v>
      </c>
      <c r="I8" s="67">
        <f t="shared" si="4"/>
        <v>1932089.7833270766</v>
      </c>
      <c r="J8" s="69">
        <f t="shared" si="5"/>
        <v>3146.5927881345037</v>
      </c>
      <c r="K8" s="68">
        <f t="shared" si="6"/>
        <v>1.0215063944613241</v>
      </c>
      <c r="L8" s="181">
        <f t="shared" si="7"/>
        <v>2.5622553402813931E-2</v>
      </c>
      <c r="M8" s="269">
        <v>-146194.87341411359</v>
      </c>
      <c r="N8" s="321">
        <v>614026</v>
      </c>
      <c r="P8" s="68">
        <f t="shared" ref="P8:P26" si="9">(C8-S8)/S8</f>
        <v>3.9020350312784294E-2</v>
      </c>
      <c r="Q8" s="68">
        <f t="shared" ref="Q8:Q26" si="10">(I8-U8)/U8</f>
        <v>4.2012340123428395E-2</v>
      </c>
      <c r="S8" s="270">
        <v>2133579</v>
      </c>
      <c r="T8" s="271">
        <v>3530.2646731792552</v>
      </c>
      <c r="U8" s="271">
        <v>1854190.8852041203</v>
      </c>
      <c r="V8" s="270">
        <v>3067.9832241351633</v>
      </c>
      <c r="X8" s="16"/>
    </row>
    <row r="9" spans="1:24">
      <c r="A9" s="80">
        <v>3</v>
      </c>
      <c r="B9" s="80" t="s">
        <v>35</v>
      </c>
      <c r="C9" s="202">
        <v>2642217</v>
      </c>
      <c r="D9" s="67">
        <f t="shared" si="0"/>
        <v>3923.2941679572482</v>
      </c>
      <c r="E9" s="68">
        <f t="shared" si="1"/>
        <v>1.2736538693642483</v>
      </c>
      <c r="F9" s="181">
        <f t="shared" si="8"/>
        <v>1.5545436138922243E-2</v>
      </c>
      <c r="G9" s="182">
        <f t="shared" si="2"/>
        <v>-737.57994506792227</v>
      </c>
      <c r="H9" s="67">
        <f t="shared" si="3"/>
        <v>-496737.22802494856</v>
      </c>
      <c r="I9" s="67">
        <f t="shared" si="4"/>
        <v>2145479.7719750516</v>
      </c>
      <c r="J9" s="69">
        <f t="shared" si="5"/>
        <v>3185.7142228893263</v>
      </c>
      <c r="K9" s="68">
        <f t="shared" si="6"/>
        <v>1.034206733670531</v>
      </c>
      <c r="L9" s="181">
        <f t="shared" si="7"/>
        <v>2.4475545626864929E-2</v>
      </c>
      <c r="M9" s="269">
        <v>-251406.06645802403</v>
      </c>
      <c r="N9" s="321">
        <v>673469</v>
      </c>
      <c r="P9" s="68">
        <f t="shared" si="9"/>
        <v>2.5765485476827252E-2</v>
      </c>
      <c r="Q9" s="68">
        <f t="shared" si="10"/>
        <v>3.4785464069894932E-2</v>
      </c>
      <c r="S9" s="270">
        <v>2575849</v>
      </c>
      <c r="T9" s="271">
        <v>3863.2384414758558</v>
      </c>
      <c r="U9" s="271">
        <v>2073357.0836380965</v>
      </c>
      <c r="V9" s="270">
        <v>3109.6049451722383</v>
      </c>
      <c r="X9" s="16"/>
    </row>
    <row r="10" spans="1:24">
      <c r="A10" s="80">
        <v>4</v>
      </c>
      <c r="B10" s="80" t="s">
        <v>36</v>
      </c>
      <c r="C10" s="202">
        <v>494127</v>
      </c>
      <c r="D10" s="67">
        <f t="shared" si="0"/>
        <v>2508.6918554471331</v>
      </c>
      <c r="E10" s="68">
        <f t="shared" si="1"/>
        <v>0.81441894284375638</v>
      </c>
      <c r="F10" s="181">
        <f t="shared" si="8"/>
        <v>3.1536814934563485E-2</v>
      </c>
      <c r="G10" s="182">
        <f t="shared" si="2"/>
        <v>500.19707837842844</v>
      </c>
      <c r="H10" s="67">
        <f t="shared" si="3"/>
        <v>98521.817739885533</v>
      </c>
      <c r="I10" s="67">
        <f t="shared" si="4"/>
        <v>592648.81773988553</v>
      </c>
      <c r="J10" s="69">
        <f t="shared" si="5"/>
        <v>3008.8889338255617</v>
      </c>
      <c r="K10" s="68">
        <f t="shared" si="6"/>
        <v>0.97680236785546948</v>
      </c>
      <c r="L10" s="181">
        <f t="shared" si="7"/>
        <v>2.6679461074090322E-2</v>
      </c>
      <c r="M10" s="269">
        <v>38243.769786402649</v>
      </c>
      <c r="N10" s="321">
        <v>196966</v>
      </c>
      <c r="P10" s="68">
        <f t="shared" si="9"/>
        <v>3.5616903462975733E-2</v>
      </c>
      <c r="Q10" s="68">
        <f t="shared" si="10"/>
        <v>3.0740337070794883E-2</v>
      </c>
      <c r="S10" s="270">
        <v>477133</v>
      </c>
      <c r="T10" s="271">
        <v>2431.9944951322695</v>
      </c>
      <c r="U10" s="271">
        <v>574973.92546419799</v>
      </c>
      <c r="V10" s="270">
        <v>2930.6994518792903</v>
      </c>
      <c r="X10" s="16"/>
    </row>
    <row r="11" spans="1:24">
      <c r="A11" s="80">
        <v>5</v>
      </c>
      <c r="B11" s="80" t="s">
        <v>37</v>
      </c>
      <c r="C11" s="202">
        <v>497560</v>
      </c>
      <c r="D11" s="67">
        <f t="shared" si="0"/>
        <v>2620.5298362037183</v>
      </c>
      <c r="E11" s="68">
        <f t="shared" si="1"/>
        <v>0.85072590093420086</v>
      </c>
      <c r="F11" s="181">
        <f t="shared" si="8"/>
        <v>3.3647616501470384E-2</v>
      </c>
      <c r="G11" s="182">
        <f t="shared" si="2"/>
        <v>402.33884521641636</v>
      </c>
      <c r="H11" s="67">
        <f t="shared" si="3"/>
        <v>76392.076541240982</v>
      </c>
      <c r="I11" s="67">
        <f t="shared" si="4"/>
        <v>573952.07654124103</v>
      </c>
      <c r="J11" s="69">
        <f t="shared" si="5"/>
        <v>3022.8686814201351</v>
      </c>
      <c r="K11" s="68">
        <f t="shared" si="6"/>
        <v>0.98134073761677509</v>
      </c>
      <c r="L11" s="181">
        <f t="shared" si="7"/>
        <v>2.6927999476356167E-2</v>
      </c>
      <c r="M11" s="269">
        <v>32874.10362242358</v>
      </c>
      <c r="N11" s="321">
        <v>189870</v>
      </c>
      <c r="P11" s="68">
        <f t="shared" si="9"/>
        <v>3.5780603365724896E-2</v>
      </c>
      <c r="Q11" s="68">
        <f t="shared" si="10"/>
        <v>2.9047120053281566E-2</v>
      </c>
      <c r="S11" s="270">
        <v>480372</v>
      </c>
      <c r="T11" s="271">
        <v>2535.2255395056973</v>
      </c>
      <c r="U11" s="271">
        <v>557751.01582474005</v>
      </c>
      <c r="V11" s="270">
        <v>2943.6033324259683</v>
      </c>
      <c r="X11" s="16"/>
    </row>
    <row r="12" spans="1:24">
      <c r="A12" s="80">
        <v>6</v>
      </c>
      <c r="B12" s="80" t="s">
        <v>38</v>
      </c>
      <c r="C12" s="202">
        <v>845357</v>
      </c>
      <c r="D12" s="67">
        <f t="shared" si="0"/>
        <v>3000.1774503227821</v>
      </c>
      <c r="E12" s="68">
        <f t="shared" si="1"/>
        <v>0.97397428150858345</v>
      </c>
      <c r="F12" s="181">
        <f t="shared" si="8"/>
        <v>1.7314195068288282E-2</v>
      </c>
      <c r="G12" s="182">
        <f t="shared" si="2"/>
        <v>70.147182862235582</v>
      </c>
      <c r="H12" s="67">
        <f t="shared" si="3"/>
        <v>19765.30156790926</v>
      </c>
      <c r="I12" s="67">
        <f t="shared" si="4"/>
        <v>865122.30156790931</v>
      </c>
      <c r="J12" s="69">
        <f t="shared" si="5"/>
        <v>3070.3246331850182</v>
      </c>
      <c r="K12" s="68">
        <f t="shared" si="6"/>
        <v>0.99674678518857296</v>
      </c>
      <c r="L12" s="181">
        <f t="shared" si="7"/>
        <v>2.5033891726994256E-2</v>
      </c>
      <c r="M12" s="269">
        <v>12550.654521312834</v>
      </c>
      <c r="N12" s="321">
        <v>281769</v>
      </c>
      <c r="P12" s="68">
        <f t="shared" si="9"/>
        <v>2.4788188757790253E-2</v>
      </c>
      <c r="Q12" s="68">
        <f t="shared" si="10"/>
        <v>3.2564600406212771E-2</v>
      </c>
      <c r="S12" s="270">
        <v>824909</v>
      </c>
      <c r="T12" s="271">
        <v>2949.1158826515657</v>
      </c>
      <c r="U12" s="271">
        <v>837838.42795653525</v>
      </c>
      <c r="V12" s="270">
        <v>2995.3396253192018</v>
      </c>
      <c r="X12" s="16"/>
    </row>
    <row r="13" spans="1:24">
      <c r="A13" s="80">
        <v>7</v>
      </c>
      <c r="B13" s="80" t="s">
        <v>39</v>
      </c>
      <c r="C13" s="202">
        <v>685376</v>
      </c>
      <c r="D13" s="67">
        <f t="shared" si="0"/>
        <v>2751.8730576813432</v>
      </c>
      <c r="E13" s="68">
        <f t="shared" si="1"/>
        <v>0.89336501874902519</v>
      </c>
      <c r="F13" s="181">
        <f t="shared" si="8"/>
        <v>1.6947615467207792E-2</v>
      </c>
      <c r="G13" s="182">
        <f t="shared" si="2"/>
        <v>287.4135264234946</v>
      </c>
      <c r="H13" s="67">
        <f t="shared" si="3"/>
        <v>71582.638063982726</v>
      </c>
      <c r="I13" s="67">
        <f t="shared" si="4"/>
        <v>756958.63806398271</v>
      </c>
      <c r="J13" s="69">
        <f t="shared" si="5"/>
        <v>3039.2865841048379</v>
      </c>
      <c r="K13" s="68">
        <f t="shared" si="6"/>
        <v>0.98667062734362798</v>
      </c>
      <c r="L13" s="181">
        <f t="shared" si="7"/>
        <v>2.5071190589289583E-2</v>
      </c>
      <c r="M13" s="269">
        <v>26151.159204948519</v>
      </c>
      <c r="N13" s="321">
        <v>249058</v>
      </c>
      <c r="P13" s="68">
        <f t="shared" si="9"/>
        <v>2.5221573188335341E-2</v>
      </c>
      <c r="Q13" s="68">
        <f t="shared" si="10"/>
        <v>3.3411242292134741E-2</v>
      </c>
      <c r="S13" s="270">
        <v>668515</v>
      </c>
      <c r="T13" s="271">
        <v>2706.0125967423337</v>
      </c>
      <c r="U13" s="271">
        <v>732485.39118369517</v>
      </c>
      <c r="V13" s="270">
        <v>2964.951714580548</v>
      </c>
      <c r="X13" s="16"/>
    </row>
    <row r="14" spans="1:24">
      <c r="A14" s="80">
        <v>8</v>
      </c>
      <c r="B14" s="80" t="s">
        <v>40</v>
      </c>
      <c r="C14" s="202">
        <v>481957</v>
      </c>
      <c r="D14" s="67">
        <f t="shared" si="0"/>
        <v>2779.5964035042189</v>
      </c>
      <c r="E14" s="68">
        <f t="shared" si="1"/>
        <v>0.90236509500316286</v>
      </c>
      <c r="F14" s="181">
        <f t="shared" si="8"/>
        <v>3.2784015466575257E-2</v>
      </c>
      <c r="G14" s="182">
        <f t="shared" si="2"/>
        <v>263.15559882847839</v>
      </c>
      <c r="H14" s="67">
        <f t="shared" si="3"/>
        <v>45628.812436468696</v>
      </c>
      <c r="I14" s="67">
        <f t="shared" si="4"/>
        <v>527585.81243646867</v>
      </c>
      <c r="J14" s="69">
        <f t="shared" si="5"/>
        <v>3042.752002332697</v>
      </c>
      <c r="K14" s="68">
        <f t="shared" si="6"/>
        <v>0.98779563687539507</v>
      </c>
      <c r="L14" s="181">
        <f t="shared" si="7"/>
        <v>2.6874209833579705E-2</v>
      </c>
      <c r="M14" s="269">
        <v>27128.82662253458</v>
      </c>
      <c r="N14" s="321">
        <v>173391</v>
      </c>
      <c r="P14" s="68">
        <f t="shared" si="9"/>
        <v>3.3284594538968169E-2</v>
      </c>
      <c r="Q14" s="68">
        <f t="shared" si="10"/>
        <v>2.7371924488071582E-2</v>
      </c>
      <c r="S14" s="270">
        <v>466432</v>
      </c>
      <c r="T14" s="271">
        <v>2691.3627262603359</v>
      </c>
      <c r="U14" s="271">
        <v>513529.5211608581</v>
      </c>
      <c r="V14" s="270">
        <v>2963.1204807702984</v>
      </c>
      <c r="X14" s="16"/>
    </row>
    <row r="15" spans="1:24">
      <c r="A15" s="80">
        <v>9</v>
      </c>
      <c r="B15" s="80" t="s">
        <v>41</v>
      </c>
      <c r="C15" s="202">
        <v>311732</v>
      </c>
      <c r="D15" s="67">
        <f t="shared" si="0"/>
        <v>2659.3301598676017</v>
      </c>
      <c r="E15" s="68">
        <f t="shared" si="1"/>
        <v>0.86332199499482565</v>
      </c>
      <c r="F15" s="181">
        <f t="shared" si="8"/>
        <v>3.2550152058573111E-2</v>
      </c>
      <c r="G15" s="182">
        <f t="shared" si="2"/>
        <v>368.38856201051846</v>
      </c>
      <c r="H15" s="67">
        <f t="shared" si="3"/>
        <v>43183.244015996992</v>
      </c>
      <c r="I15" s="67">
        <f t="shared" si="4"/>
        <v>354915.24401599698</v>
      </c>
      <c r="J15" s="69">
        <f t="shared" si="5"/>
        <v>3027.71872187812</v>
      </c>
      <c r="K15" s="68">
        <f t="shared" si="6"/>
        <v>0.98291524937435304</v>
      </c>
      <c r="L15" s="181">
        <f t="shared" si="7"/>
        <v>2.6819648335339865E-2</v>
      </c>
      <c r="M15" s="269">
        <v>23096.534360761219</v>
      </c>
      <c r="N15" s="321">
        <v>117222</v>
      </c>
      <c r="P15" s="68">
        <f t="shared" si="9"/>
        <v>3.7408774306052425E-2</v>
      </c>
      <c r="Q15" s="68">
        <f t="shared" si="10"/>
        <v>3.1651305933379767E-2</v>
      </c>
      <c r="S15" s="270">
        <v>300491</v>
      </c>
      <c r="T15" s="271">
        <v>2575.4973301449349</v>
      </c>
      <c r="U15" s="271">
        <v>344026.36043279152</v>
      </c>
      <c r="V15" s="270">
        <v>2948.6373062558737</v>
      </c>
      <c r="X15" s="16"/>
    </row>
    <row r="16" spans="1:24">
      <c r="A16" s="80">
        <v>10</v>
      </c>
      <c r="B16" s="80" t="s">
        <v>42</v>
      </c>
      <c r="C16" s="202">
        <v>494664</v>
      </c>
      <c r="D16" s="67">
        <f t="shared" si="0"/>
        <v>2651.8988698989988</v>
      </c>
      <c r="E16" s="68">
        <f t="shared" si="1"/>
        <v>0.86090950925766596</v>
      </c>
      <c r="F16" s="181">
        <f t="shared" si="8"/>
        <v>3.1017746829017315E-2</v>
      </c>
      <c r="G16" s="182">
        <f t="shared" si="2"/>
        <v>374.89094073304597</v>
      </c>
      <c r="H16" s="67">
        <f t="shared" si="3"/>
        <v>69929.156956816529</v>
      </c>
      <c r="I16" s="67">
        <f t="shared" si="4"/>
        <v>564593.15695681656</v>
      </c>
      <c r="J16" s="69">
        <f t="shared" si="5"/>
        <v>3026.7898106320445</v>
      </c>
      <c r="K16" s="68">
        <f t="shared" si="6"/>
        <v>0.982613688657208</v>
      </c>
      <c r="L16" s="181">
        <f t="shared" si="7"/>
        <v>2.6651712214319785E-2</v>
      </c>
      <c r="M16" s="269">
        <v>34148.672406898957</v>
      </c>
      <c r="N16" s="321">
        <v>186532</v>
      </c>
      <c r="P16" s="68">
        <f t="shared" si="9"/>
        <v>4.4546928846543689E-2</v>
      </c>
      <c r="Q16" s="68">
        <f t="shared" si="10"/>
        <v>4.012360241783177E-2</v>
      </c>
      <c r="S16" s="270">
        <v>473568</v>
      </c>
      <c r="T16" s="271">
        <v>2572.1175780486215</v>
      </c>
      <c r="U16" s="271">
        <v>542813.52297398576</v>
      </c>
      <c r="V16" s="270">
        <v>2948.2148372438342</v>
      </c>
      <c r="X16" s="16"/>
    </row>
    <row r="17" spans="1:24">
      <c r="A17" s="80">
        <v>11</v>
      </c>
      <c r="B17" s="80" t="s">
        <v>43</v>
      </c>
      <c r="C17" s="202">
        <v>1574875</v>
      </c>
      <c r="D17" s="67">
        <f t="shared" si="0"/>
        <v>3325.8469439904038</v>
      </c>
      <c r="E17" s="68">
        <f t="shared" si="1"/>
        <v>1.0796992648991692</v>
      </c>
      <c r="F17" s="181">
        <f t="shared" si="8"/>
        <v>2.3530340803152399E-2</v>
      </c>
      <c r="G17" s="182">
        <f t="shared" si="2"/>
        <v>-214.81362409693344</v>
      </c>
      <c r="H17" s="67">
        <f t="shared" si="3"/>
        <v>-101719.8361641245</v>
      </c>
      <c r="I17" s="67">
        <f t="shared" si="4"/>
        <v>1473155.1638358755</v>
      </c>
      <c r="J17" s="69">
        <f t="shared" si="5"/>
        <v>3111.0333198934704</v>
      </c>
      <c r="K17" s="68">
        <f t="shared" si="6"/>
        <v>1.0099624081123959</v>
      </c>
      <c r="L17" s="181">
        <f t="shared" si="7"/>
        <v>2.5770843805881682E-2</v>
      </c>
      <c r="M17" s="269">
        <v>-24428.056691885329</v>
      </c>
      <c r="N17" s="321">
        <v>473526</v>
      </c>
      <c r="P17" s="68">
        <f t="shared" si="9"/>
        <v>2.6787256917346521E-2</v>
      </c>
      <c r="Q17" s="68">
        <f t="shared" si="10"/>
        <v>2.9034889293815366E-2</v>
      </c>
      <c r="S17" s="270">
        <v>1533789</v>
      </c>
      <c r="T17" s="271">
        <v>3249.387742996119</v>
      </c>
      <c r="U17" s="271">
        <v>1431589.1318775807</v>
      </c>
      <c r="V17" s="270">
        <v>3032.873607862271</v>
      </c>
      <c r="X17" s="16"/>
    </row>
    <row r="18" spans="1:24">
      <c r="A18" s="80">
        <v>12</v>
      </c>
      <c r="B18" s="80" t="s">
        <v>44</v>
      </c>
      <c r="C18" s="202">
        <v>1593028</v>
      </c>
      <c r="D18" s="67">
        <f t="shared" si="0"/>
        <v>3048.6298630341466</v>
      </c>
      <c r="E18" s="68">
        <f t="shared" si="1"/>
        <v>0.98970381905738125</v>
      </c>
      <c r="F18" s="181">
        <f t="shared" si="8"/>
        <v>2.6450181517789953E-2</v>
      </c>
      <c r="G18" s="182">
        <f t="shared" si="2"/>
        <v>27.751321739791592</v>
      </c>
      <c r="H18" s="67">
        <f t="shared" si="3"/>
        <v>14501.147910588959</v>
      </c>
      <c r="I18" s="67">
        <f t="shared" si="4"/>
        <v>1607529.1479105889</v>
      </c>
      <c r="J18" s="69">
        <f t="shared" si="5"/>
        <v>3076.3811847739385</v>
      </c>
      <c r="K18" s="68">
        <f t="shared" si="6"/>
        <v>0.99871297738217257</v>
      </c>
      <c r="L18" s="181">
        <f t="shared" si="7"/>
        <v>2.6158521896655976E-2</v>
      </c>
      <c r="M18" s="269">
        <v>13646.936729776071</v>
      </c>
      <c r="N18" s="321">
        <v>522539</v>
      </c>
      <c r="P18" s="68">
        <f t="shared" si="9"/>
        <v>3.1535419635867278E-2</v>
      </c>
      <c r="Q18" s="68">
        <f t="shared" si="10"/>
        <v>3.12423150750279E-2</v>
      </c>
      <c r="S18" s="270">
        <v>1544327</v>
      </c>
      <c r="T18" s="271">
        <v>2970.0709473558695</v>
      </c>
      <c r="U18" s="271">
        <v>1558827.7598884539</v>
      </c>
      <c r="V18" s="270">
        <v>2997.9590084072406</v>
      </c>
      <c r="X18" s="16"/>
    </row>
    <row r="19" spans="1:24">
      <c r="A19" s="80">
        <v>14</v>
      </c>
      <c r="B19" s="80" t="s">
        <v>45</v>
      </c>
      <c r="C19" s="202">
        <v>325049</v>
      </c>
      <c r="D19" s="67">
        <f t="shared" si="0"/>
        <v>2948.8251837067951</v>
      </c>
      <c r="E19" s="68">
        <f t="shared" si="1"/>
        <v>0.95730333860293559</v>
      </c>
      <c r="F19" s="181">
        <f t="shared" si="8"/>
        <v>2.425267661223441E-2</v>
      </c>
      <c r="G19" s="182">
        <f t="shared" si="2"/>
        <v>115.0804161512242</v>
      </c>
      <c r="H19" s="67">
        <f t="shared" si="3"/>
        <v>12685.314272349444</v>
      </c>
      <c r="I19" s="67">
        <f t="shared" si="4"/>
        <v>337734.31427234947</v>
      </c>
      <c r="J19" s="69">
        <f t="shared" si="5"/>
        <v>3063.9055998580193</v>
      </c>
      <c r="K19" s="68">
        <f t="shared" si="6"/>
        <v>0.99466291732536682</v>
      </c>
      <c r="L19" s="181">
        <f t="shared" si="7"/>
        <v>2.5892616101154235E-2</v>
      </c>
      <c r="M19" s="269">
        <v>13487.123168745691</v>
      </c>
      <c r="N19" s="321">
        <v>110230</v>
      </c>
      <c r="P19" s="68">
        <f t="shared" si="9"/>
        <v>2.3918275288543924E-2</v>
      </c>
      <c r="Q19" s="68">
        <f t="shared" si="10"/>
        <v>2.5557679364720153E-2</v>
      </c>
      <c r="S19" s="270">
        <v>317456</v>
      </c>
      <c r="T19" s="271">
        <v>2879.001686830029</v>
      </c>
      <c r="U19" s="271">
        <v>329317.71763588995</v>
      </c>
      <c r="V19" s="270">
        <v>2986.57535084151</v>
      </c>
      <c r="X19" s="16"/>
    </row>
    <row r="20" spans="1:24">
      <c r="A20" s="80">
        <v>15</v>
      </c>
      <c r="B20" s="80" t="s">
        <v>46</v>
      </c>
      <c r="C20" s="202">
        <v>751495</v>
      </c>
      <c r="D20" s="67">
        <f t="shared" si="0"/>
        <v>2816.1068141619448</v>
      </c>
      <c r="E20" s="68">
        <f t="shared" si="1"/>
        <v>0.91421779424404148</v>
      </c>
      <c r="F20" s="181">
        <f t="shared" si="8"/>
        <v>3.2939215468627957E-2</v>
      </c>
      <c r="G20" s="182">
        <f t="shared" si="2"/>
        <v>231.20898950296817</v>
      </c>
      <c r="H20" s="67">
        <f t="shared" si="3"/>
        <v>61699.506102804073</v>
      </c>
      <c r="I20" s="67">
        <f t="shared" si="4"/>
        <v>813194.50610280409</v>
      </c>
      <c r="J20" s="69">
        <f t="shared" si="5"/>
        <v>3047.3158036649133</v>
      </c>
      <c r="K20" s="68">
        <f t="shared" si="6"/>
        <v>0.98927722428050513</v>
      </c>
      <c r="L20" s="181">
        <f t="shared" si="7"/>
        <v>2.6900731483026324E-2</v>
      </c>
      <c r="M20" s="269">
        <v>30637.56536849141</v>
      </c>
      <c r="N20" s="321">
        <v>266856</v>
      </c>
      <c r="P20" s="68">
        <f t="shared" si="9"/>
        <v>3.5196929790727659E-2</v>
      </c>
      <c r="Q20" s="68">
        <f t="shared" si="10"/>
        <v>2.9145247379144944E-2</v>
      </c>
      <c r="S20" s="270">
        <v>725944</v>
      </c>
      <c r="T20" s="271">
        <v>2726.3044833517356</v>
      </c>
      <c r="U20" s="271">
        <v>790164.95307509985</v>
      </c>
      <c r="V20" s="270">
        <v>2967.4882004067231</v>
      </c>
      <c r="X20" s="16"/>
    </row>
    <row r="21" spans="1:24">
      <c r="A21" s="80">
        <v>18</v>
      </c>
      <c r="B21" s="80" t="s">
        <v>49</v>
      </c>
      <c r="C21" s="202">
        <v>680254</v>
      </c>
      <c r="D21" s="67">
        <f t="shared" si="0"/>
        <v>2795.5452359915344</v>
      </c>
      <c r="E21" s="68">
        <f t="shared" si="1"/>
        <v>0.90754270630114209</v>
      </c>
      <c r="F21" s="181">
        <f t="shared" si="8"/>
        <v>4.5996745096296754E-2</v>
      </c>
      <c r="G21" s="182">
        <f t="shared" si="2"/>
        <v>249.20037040207734</v>
      </c>
      <c r="H21" s="67">
        <f t="shared" si="3"/>
        <v>60639.172131789492</v>
      </c>
      <c r="I21" s="67">
        <f t="shared" si="4"/>
        <v>740893.1721317895</v>
      </c>
      <c r="J21" s="69">
        <f t="shared" si="5"/>
        <v>3044.7456063936115</v>
      </c>
      <c r="K21" s="68">
        <f t="shared" si="6"/>
        <v>0.98844283828764257</v>
      </c>
      <c r="L21" s="181">
        <f t="shared" si="7"/>
        <v>2.8360378876287482E-2</v>
      </c>
      <c r="M21" s="269">
        <v>35712.016613142841</v>
      </c>
      <c r="N21" s="321">
        <v>243335</v>
      </c>
      <c r="P21" s="68">
        <f t="shared" si="9"/>
        <v>4.8016675730680171E-2</v>
      </c>
      <c r="Q21" s="68">
        <f t="shared" si="10"/>
        <v>3.0346251817304278E-2</v>
      </c>
      <c r="S21" s="270">
        <v>649087</v>
      </c>
      <c r="T21" s="271">
        <v>2672.613704676653</v>
      </c>
      <c r="U21" s="271">
        <v>719072.03119826643</v>
      </c>
      <c r="V21" s="270">
        <v>2960.7768530723379</v>
      </c>
      <c r="X21" s="16"/>
    </row>
    <row r="22" spans="1:24">
      <c r="A22" s="80">
        <v>19</v>
      </c>
      <c r="B22" s="80" t="s">
        <v>50</v>
      </c>
      <c r="C22" s="202">
        <v>473119</v>
      </c>
      <c r="D22" s="67">
        <f t="shared" si="0"/>
        <v>2841.5726220577903</v>
      </c>
      <c r="E22" s="68">
        <f t="shared" si="1"/>
        <v>0.92248498588823014</v>
      </c>
      <c r="F22" s="181">
        <f t="shared" si="8"/>
        <v>2.9761004821488805E-2</v>
      </c>
      <c r="G22" s="182">
        <f t="shared" si="2"/>
        <v>208.92640759410335</v>
      </c>
      <c r="H22" s="67">
        <f t="shared" si="3"/>
        <v>34786.03793801061</v>
      </c>
      <c r="I22" s="67">
        <f t="shared" si="4"/>
        <v>507905.03793801059</v>
      </c>
      <c r="J22" s="69">
        <f t="shared" si="5"/>
        <v>3050.4990296518931</v>
      </c>
      <c r="K22" s="68">
        <f t="shared" si="6"/>
        <v>0.99031062323602848</v>
      </c>
      <c r="L22" s="181">
        <f t="shared" si="7"/>
        <v>2.6540240564961459E-2</v>
      </c>
      <c r="M22" s="269">
        <v>18669.011557407124</v>
      </c>
      <c r="N22" s="321">
        <v>166499</v>
      </c>
      <c r="P22" s="68">
        <f t="shared" si="9"/>
        <v>3.5151284424344661E-2</v>
      </c>
      <c r="Q22" s="68">
        <f t="shared" si="10"/>
        <v>3.1913661091006053E-2</v>
      </c>
      <c r="S22" s="270">
        <v>457053</v>
      </c>
      <c r="T22" s="271">
        <v>2759.4486572642968</v>
      </c>
      <c r="U22" s="271">
        <v>492197.22258645209</v>
      </c>
      <c r="V22" s="270">
        <v>2971.6312221457933</v>
      </c>
      <c r="X22" s="16"/>
    </row>
    <row r="23" spans="1:24">
      <c r="A23" s="80">
        <v>20</v>
      </c>
      <c r="B23" s="80" t="s">
        <v>51</v>
      </c>
      <c r="C23" s="202">
        <v>200907</v>
      </c>
      <c r="D23" s="67">
        <f t="shared" si="0"/>
        <v>2637.7171215880894</v>
      </c>
      <c r="E23" s="68">
        <f t="shared" si="1"/>
        <v>0.85630556220774479</v>
      </c>
      <c r="F23" s="181">
        <f t="shared" si="8"/>
        <v>5.1031731395560678E-2</v>
      </c>
      <c r="G23" s="182">
        <f t="shared" si="2"/>
        <v>387.29997050509166</v>
      </c>
      <c r="H23" s="67">
        <f t="shared" si="3"/>
        <v>29499.476853461318</v>
      </c>
      <c r="I23" s="67">
        <f t="shared" si="4"/>
        <v>230406.47685346132</v>
      </c>
      <c r="J23" s="69">
        <f t="shared" si="5"/>
        <v>3025.017092093181</v>
      </c>
      <c r="K23" s="68">
        <f t="shared" si="6"/>
        <v>0.98203819527596792</v>
      </c>
      <c r="L23" s="181">
        <f t="shared" si="7"/>
        <v>2.8775366880930485E-2</v>
      </c>
      <c r="M23" s="269">
        <v>16021.063216854336</v>
      </c>
      <c r="N23" s="321">
        <v>76167</v>
      </c>
      <c r="P23" s="68">
        <f t="shared" si="9"/>
        <v>5.1280172887440023E-2</v>
      </c>
      <c r="Q23" s="68">
        <f t="shared" si="10"/>
        <v>2.9018547442774534E-2</v>
      </c>
      <c r="S23" s="270">
        <v>191107</v>
      </c>
      <c r="T23" s="271">
        <v>2509.6455633035234</v>
      </c>
      <c r="U23" s="271">
        <v>223908.96395992767</v>
      </c>
      <c r="V23" s="270">
        <v>2940.405835400697</v>
      </c>
      <c r="X23" s="16"/>
    </row>
    <row r="24" spans="1:24">
      <c r="A24" s="311">
        <v>50</v>
      </c>
      <c r="B24" s="311" t="s">
        <v>512</v>
      </c>
      <c r="C24" s="202">
        <v>1269615</v>
      </c>
      <c r="D24" s="67">
        <f t="shared" ref="D24" si="11">C24*1000/N24</f>
        <v>2767.5893308686327</v>
      </c>
      <c r="E24" s="68">
        <f t="shared" ref="E24" si="12">D24/D$26</f>
        <v>0.89846713225365671</v>
      </c>
      <c r="F24" s="181">
        <f t="shared" ref="F24" si="13">(D24-T24)/T24</f>
        <v>3.3113599468846885E-2</v>
      </c>
      <c r="G24" s="182">
        <f t="shared" ref="G24" si="14">($D$26-D24)*0.875</f>
        <v>273.66178738461628</v>
      </c>
      <c r="H24" s="67">
        <f t="shared" ref="H24" si="15">(G24*N24)/1000</f>
        <v>125540.70299196841</v>
      </c>
      <c r="I24" s="67">
        <f t="shared" ref="I24" si="16">H24+C24</f>
        <v>1395155.7029919685</v>
      </c>
      <c r="J24" s="69">
        <f t="shared" ref="J24" si="17">I24*1000/N24</f>
        <v>3041.2511182532489</v>
      </c>
      <c r="K24" s="68">
        <f t="shared" ref="K24" si="18">J24/J$26</f>
        <v>0.98730839153170691</v>
      </c>
      <c r="L24" s="181">
        <f t="shared" ref="L24" si="19">(J24-V24)/V24</f>
        <v>2.6908362328778312E-2</v>
      </c>
      <c r="M24" s="269">
        <v>53295.056331516622</v>
      </c>
      <c r="N24" s="321">
        <v>458744</v>
      </c>
      <c r="P24" s="68">
        <f t="shared" ref="P24" si="20">(C24-S24)/S24</f>
        <v>4.2540332679426744E-2</v>
      </c>
      <c r="Q24" s="68">
        <f t="shared" ref="Q24" si="21">(I24-U24)/U24</f>
        <v>3.6278475323480865E-2</v>
      </c>
      <c r="S24" s="270">
        <v>1217809</v>
      </c>
      <c r="T24" s="270">
        <v>2678.8819083317935</v>
      </c>
      <c r="U24" s="271">
        <v>1346313.5018378741</v>
      </c>
      <c r="V24" s="270">
        <v>2961.5603785292305</v>
      </c>
      <c r="X24" s="16"/>
    </row>
    <row r="25" spans="1:24">
      <c r="A25" s="82"/>
      <c r="B25" s="83"/>
      <c r="C25" s="187"/>
      <c r="D25" s="67"/>
      <c r="E25" s="68"/>
      <c r="F25" s="181"/>
      <c r="G25" s="84"/>
      <c r="H25" s="67"/>
      <c r="I25" s="67"/>
      <c r="J25" s="69"/>
      <c r="K25" s="68"/>
      <c r="L25" s="181"/>
      <c r="M25" s="183"/>
      <c r="N25" s="255"/>
      <c r="P25" s="27"/>
      <c r="Q25" s="27"/>
      <c r="S25" s="16"/>
      <c r="T25" s="16"/>
      <c r="U25" s="16"/>
      <c r="V25" s="229"/>
      <c r="X25" s="16"/>
    </row>
    <row r="26" spans="1:24">
      <c r="A26" s="90" t="s">
        <v>52</v>
      </c>
      <c r="B26" s="91"/>
      <c r="C26" s="92">
        <f>SUM(C7:C24)</f>
        <v>16312337</v>
      </c>
      <c r="D26" s="92">
        <f>C26*1000/N26</f>
        <v>3080.3456593081942</v>
      </c>
      <c r="E26" s="93">
        <f>D26/D$26</f>
        <v>1</v>
      </c>
      <c r="F26" s="184">
        <f t="shared" si="8"/>
        <v>2.6117298606925569E-2</v>
      </c>
      <c r="G26" s="94"/>
      <c r="H26" s="92">
        <f>SUM(H7:H24)</f>
        <v>-2.7648638933897018E-10</v>
      </c>
      <c r="I26" s="92">
        <f>SUM(I7:I25)</f>
        <v>16312337.000000002</v>
      </c>
      <c r="J26" s="95">
        <f>I26*1000/N26</f>
        <v>3080.3456593081946</v>
      </c>
      <c r="K26" s="93">
        <f>J26/J$26</f>
        <v>1</v>
      </c>
      <c r="L26" s="184">
        <f>(J26-V26)/V26</f>
        <v>2.6117298606925719E-2</v>
      </c>
      <c r="M26" s="185">
        <f>SUM(M7:M24)</f>
        <v>0</v>
      </c>
      <c r="N26" s="322">
        <f>SUM(N7:N24)</f>
        <v>5295619</v>
      </c>
      <c r="P26" s="93">
        <f t="shared" si="9"/>
        <v>3.3396476996633805E-2</v>
      </c>
      <c r="Q26" s="93">
        <f t="shared" si="10"/>
        <v>3.3396476996634041E-2</v>
      </c>
      <c r="S26" s="230">
        <f>SUM(S7:S24)</f>
        <v>15785168</v>
      </c>
      <c r="T26" s="300">
        <v>3001.9430171288645</v>
      </c>
      <c r="U26" s="230">
        <f>SUM(U7:U24)</f>
        <v>15785167.999999998</v>
      </c>
      <c r="V26" s="300">
        <v>3001.9430171288645</v>
      </c>
      <c r="X26" s="260"/>
    </row>
    <row r="27" spans="1:24">
      <c r="S27" s="228"/>
      <c r="T27" s="228"/>
      <c r="U27" s="228"/>
      <c r="V27" s="228"/>
    </row>
    <row r="28" spans="1:24">
      <c r="A28" s="189" t="s">
        <v>492</v>
      </c>
      <c r="B28" s="287" t="s">
        <v>534</v>
      </c>
      <c r="C28" s="186"/>
      <c r="D28" s="186"/>
    </row>
  </sheetData>
  <sheetProtection sheet="1" objects="1" scenarios="1"/>
  <mergeCells count="12">
    <mergeCell ref="P1:Q1"/>
    <mergeCell ref="P2:Q2"/>
    <mergeCell ref="S2:T2"/>
    <mergeCell ref="U2:V2"/>
    <mergeCell ref="C3:D3"/>
    <mergeCell ref="I3:J3"/>
    <mergeCell ref="C1:E1"/>
    <mergeCell ref="I1:K1"/>
    <mergeCell ref="C2:E2"/>
    <mergeCell ref="G2:H2"/>
    <mergeCell ref="I2:K2"/>
    <mergeCell ref="G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140625" defaultRowHeight="12.75"/>
  <cols>
    <col min="1" max="1" width="4.28515625" style="83" customWidth="1"/>
    <col min="2" max="2" width="16.140625" style="83" bestFit="1" customWidth="1"/>
    <col min="3" max="3" width="11.5703125" style="61" customWidth="1"/>
    <col min="4" max="7" width="7.85546875" style="61" customWidth="1"/>
    <col min="8" max="8" width="10.140625" style="61" customWidth="1"/>
    <col min="9" max="9" width="7.85546875" style="61" customWidth="1"/>
    <col min="10" max="10" width="9.5703125" style="61" bestFit="1" customWidth="1"/>
    <col min="11" max="11" width="9.85546875" style="61" customWidth="1"/>
    <col min="12" max="12" width="9.28515625" style="61" customWidth="1"/>
    <col min="13" max="14" width="11.28515625" style="61" customWidth="1"/>
    <col min="15" max="15" width="12.7109375" style="61" bestFit="1" customWidth="1"/>
    <col min="16" max="16" width="10.140625" style="61" customWidth="1"/>
    <col min="17" max="17" width="10.7109375" style="37" customWidth="1"/>
    <col min="18" max="18" width="13.85546875" style="37" bestFit="1" customWidth="1"/>
    <col min="19" max="19" width="4.7109375" style="37" customWidth="1"/>
    <col min="20" max="20" width="9.140625" style="37" bestFit="1" customWidth="1"/>
    <col min="21" max="21" width="7.85546875" style="37" customWidth="1"/>
    <col min="22" max="22" width="11.140625" style="37" bestFit="1" customWidth="1"/>
    <col min="23" max="24" width="7.85546875" style="37" customWidth="1"/>
    <col min="25" max="25" width="11.5703125" style="37" customWidth="1"/>
    <col min="26" max="26" width="7.85546875" style="36" customWidth="1"/>
    <col min="27" max="27" width="7.85546875" style="37" customWidth="1"/>
    <col min="28" max="28" width="10.85546875" style="37" bestFit="1" customWidth="1"/>
    <col min="29" max="29" width="7.85546875" style="37" customWidth="1"/>
    <col min="30" max="30" width="8.7109375" style="37" customWidth="1"/>
    <col min="31" max="31" width="6.85546875" style="37" customWidth="1"/>
    <col min="32" max="32" width="9.42578125" style="37" customWidth="1"/>
    <col min="33" max="33" width="8.42578125" style="37" bestFit="1" customWidth="1"/>
    <col min="34" max="34" width="9.42578125" style="102" customWidth="1"/>
    <col min="35" max="35" width="7.42578125" style="102" customWidth="1"/>
    <col min="36" max="36" width="7.85546875" style="37" customWidth="1"/>
    <col min="37" max="37" width="8.7109375" style="37" customWidth="1"/>
    <col min="38" max="38" width="11.7109375" style="102" customWidth="1"/>
    <col min="39" max="39" width="11" style="37" customWidth="1"/>
    <col min="40" max="40" width="9.140625" style="41" customWidth="1"/>
    <col min="41" max="41" width="8.42578125" style="75" customWidth="1"/>
    <col min="42" max="42" width="9.140625" style="41" customWidth="1"/>
    <col min="43" max="44" width="7.85546875" style="75" customWidth="1"/>
    <col min="45" max="45" width="9.140625" style="41" customWidth="1"/>
    <col min="46" max="46" width="8.7109375" style="75" customWidth="1"/>
    <col min="47" max="48" width="5.28515625" style="75" customWidth="1"/>
    <col min="49" max="49" width="4.85546875" style="75" customWidth="1"/>
    <col min="50" max="50" width="4.85546875" style="77" customWidth="1"/>
    <col min="51" max="51" width="8.85546875" style="43" customWidth="1"/>
    <col min="52" max="52" width="8.5703125" style="43" customWidth="1"/>
    <col min="53" max="60" width="9.140625" style="43" customWidth="1"/>
    <col min="61" max="16384" width="9.140625" style="45"/>
  </cols>
  <sheetData>
    <row r="1" spans="1:54">
      <c r="A1" s="31" t="s">
        <v>18</v>
      </c>
      <c r="B1" s="32" t="s">
        <v>19</v>
      </c>
      <c r="C1" s="342" t="s">
        <v>487</v>
      </c>
      <c r="D1" s="342"/>
      <c r="E1" s="342"/>
      <c r="F1" s="342"/>
      <c r="G1" s="212" t="s">
        <v>495</v>
      </c>
      <c r="H1" s="212"/>
      <c r="I1" s="212"/>
      <c r="J1" s="212"/>
      <c r="K1" s="212" t="s">
        <v>488</v>
      </c>
      <c r="L1" s="212"/>
      <c r="M1" s="212"/>
      <c r="N1" s="212"/>
      <c r="O1" s="213" t="s">
        <v>20</v>
      </c>
      <c r="P1" s="142" t="s">
        <v>21</v>
      </c>
      <c r="Q1" s="47"/>
      <c r="R1" s="48"/>
      <c r="S1" s="48"/>
      <c r="T1" s="343"/>
      <c r="U1" s="343"/>
      <c r="V1" s="48"/>
      <c r="W1" s="48"/>
      <c r="X1" s="35"/>
      <c r="Y1" s="35"/>
      <c r="AB1" s="35"/>
      <c r="AC1" s="35"/>
      <c r="AD1" s="35"/>
      <c r="AE1" s="38"/>
      <c r="AF1" s="39"/>
      <c r="AG1" s="39"/>
      <c r="AH1" s="39"/>
      <c r="AI1" s="39"/>
      <c r="AJ1" s="35"/>
      <c r="AK1" s="35"/>
      <c r="AL1" s="38"/>
      <c r="AM1" s="39"/>
      <c r="AN1" s="39"/>
      <c r="AO1" s="39"/>
      <c r="AP1" s="39"/>
      <c r="AQ1" s="35"/>
      <c r="AR1" s="40"/>
      <c r="AT1" s="38"/>
      <c r="AU1" s="38"/>
      <c r="AV1" s="42"/>
      <c r="AW1" s="42"/>
      <c r="AX1" s="42"/>
    </row>
    <row r="2" spans="1:54">
      <c r="A2" s="44"/>
      <c r="B2" s="44"/>
      <c r="C2" s="214"/>
      <c r="D2" s="214"/>
      <c r="E2" s="215"/>
      <c r="F2" s="214"/>
      <c r="G2" s="216" t="s">
        <v>3</v>
      </c>
      <c r="H2" s="217"/>
      <c r="I2" s="217"/>
      <c r="J2" s="217"/>
      <c r="K2" s="344" t="str">
        <f>G2</f>
        <v>Januar</v>
      </c>
      <c r="L2" s="345"/>
      <c r="M2" s="345"/>
      <c r="N2" s="214"/>
      <c r="O2" s="213" t="s">
        <v>23</v>
      </c>
      <c r="P2" s="143" t="s">
        <v>24</v>
      </c>
      <c r="Q2" s="47"/>
      <c r="R2" s="48"/>
      <c r="S2" s="48"/>
      <c r="T2" s="346"/>
      <c r="U2" s="346"/>
      <c r="V2" s="43"/>
      <c r="W2" s="43"/>
      <c r="Y2" s="35"/>
      <c r="AB2" s="35"/>
      <c r="AC2" s="35"/>
      <c r="AD2" s="35"/>
      <c r="AE2" s="38"/>
      <c r="AF2" s="39"/>
      <c r="AG2" s="39"/>
      <c r="AH2" s="39"/>
      <c r="AI2" s="39"/>
      <c r="AJ2" s="35"/>
      <c r="AK2" s="35"/>
      <c r="AL2" s="38"/>
      <c r="AM2" s="39"/>
      <c r="AN2" s="39"/>
      <c r="AO2" s="39"/>
      <c r="AP2" s="39"/>
      <c r="AQ2" s="35"/>
      <c r="AR2" s="40"/>
      <c r="AT2" s="38"/>
      <c r="AU2" s="38"/>
      <c r="AV2" s="42"/>
      <c r="AW2" s="42"/>
      <c r="AX2" s="42"/>
    </row>
    <row r="3" spans="1:54" ht="15" customHeight="1">
      <c r="A3" s="44"/>
      <c r="B3" s="44"/>
      <c r="C3" s="218"/>
      <c r="D3" s="218"/>
      <c r="E3" s="214" t="s">
        <v>25</v>
      </c>
      <c r="F3" s="218"/>
      <c r="G3" s="217" t="s">
        <v>26</v>
      </c>
      <c r="H3" s="217"/>
      <c r="I3" s="217" t="s">
        <v>27</v>
      </c>
      <c r="J3" s="217"/>
      <c r="K3" s="345"/>
      <c r="L3" s="345"/>
      <c r="M3" s="219" t="s">
        <v>28</v>
      </c>
      <c r="N3" s="218"/>
      <c r="O3" s="220" t="s">
        <v>496</v>
      </c>
      <c r="P3" s="167" t="s">
        <v>486</v>
      </c>
      <c r="Q3" s="50"/>
      <c r="R3" s="50"/>
      <c r="S3" s="194"/>
      <c r="T3" s="40"/>
      <c r="U3" s="40"/>
      <c r="V3" s="191"/>
      <c r="W3" s="43"/>
      <c r="Y3" s="51"/>
      <c r="AB3" s="51"/>
      <c r="AC3" s="51"/>
      <c r="AD3" s="51"/>
      <c r="AE3" s="40"/>
      <c r="AF3" s="39"/>
      <c r="AG3" s="52"/>
      <c r="AH3" s="52"/>
      <c r="AI3" s="52"/>
      <c r="AJ3" s="51"/>
      <c r="AK3" s="51"/>
      <c r="AL3" s="40"/>
      <c r="AM3" s="39"/>
      <c r="AN3" s="52"/>
      <c r="AO3" s="52"/>
      <c r="AP3" s="52"/>
      <c r="AQ3" s="51"/>
      <c r="AR3" s="40"/>
      <c r="AT3" s="51"/>
      <c r="AU3" s="40"/>
      <c r="AV3" s="40"/>
      <c r="AW3" s="35"/>
      <c r="AX3" s="48"/>
    </row>
    <row r="4" spans="1:54">
      <c r="A4" s="44"/>
      <c r="B4" s="44"/>
      <c r="C4" s="219" t="s">
        <v>29</v>
      </c>
      <c r="D4" s="219" t="s">
        <v>14</v>
      </c>
      <c r="E4" s="218" t="s">
        <v>30</v>
      </c>
      <c r="F4" s="219"/>
      <c r="G4" s="219" t="s">
        <v>14</v>
      </c>
      <c r="H4" s="219" t="s">
        <v>29</v>
      </c>
      <c r="I4" s="219" t="s">
        <v>14</v>
      </c>
      <c r="J4" s="219" t="s">
        <v>29</v>
      </c>
      <c r="K4" s="219" t="s">
        <v>29</v>
      </c>
      <c r="L4" s="219" t="s">
        <v>14</v>
      </c>
      <c r="M4" s="219" t="s">
        <v>32</v>
      </c>
      <c r="N4" s="219"/>
      <c r="O4" s="213" t="s">
        <v>29</v>
      </c>
      <c r="P4" s="168"/>
      <c r="Q4" s="190"/>
      <c r="R4" s="190"/>
      <c r="S4" s="47"/>
      <c r="T4" s="47"/>
      <c r="U4" s="47"/>
      <c r="V4" s="47"/>
      <c r="W4" s="43"/>
      <c r="Y4" s="47"/>
      <c r="AB4" s="47"/>
      <c r="AC4" s="47"/>
      <c r="AD4" s="40"/>
      <c r="AE4" s="40"/>
      <c r="AF4" s="47"/>
      <c r="AG4" s="47"/>
      <c r="AH4" s="47"/>
      <c r="AI4" s="47"/>
      <c r="AJ4" s="47"/>
      <c r="AK4" s="40"/>
      <c r="AL4" s="40"/>
      <c r="AM4" s="47"/>
      <c r="AN4" s="47"/>
      <c r="AO4" s="47"/>
      <c r="AP4" s="47"/>
      <c r="AQ4" s="40"/>
      <c r="AR4" s="40"/>
      <c r="AT4" s="40"/>
      <c r="AU4" s="40"/>
      <c r="AV4" s="40"/>
      <c r="AW4" s="53"/>
      <c r="AX4" s="54"/>
    </row>
    <row r="5" spans="1:54">
      <c r="A5" s="55"/>
      <c r="B5" s="55"/>
      <c r="C5" s="221">
        <v>1</v>
      </c>
      <c r="D5" s="221">
        <v>2</v>
      </c>
      <c r="E5" s="221">
        <v>3</v>
      </c>
      <c r="F5" s="221"/>
      <c r="G5" s="221">
        <v>5</v>
      </c>
      <c r="H5" s="221">
        <v>6</v>
      </c>
      <c r="I5" s="221">
        <v>7</v>
      </c>
      <c r="J5" s="221">
        <v>8</v>
      </c>
      <c r="K5" s="221">
        <v>9</v>
      </c>
      <c r="L5" s="221">
        <v>10</v>
      </c>
      <c r="M5" s="221">
        <v>11</v>
      </c>
      <c r="N5" s="221"/>
      <c r="O5" s="221">
        <v>13</v>
      </c>
      <c r="P5" s="144">
        <v>14</v>
      </c>
      <c r="Q5" s="190"/>
      <c r="R5" s="190"/>
      <c r="S5" s="57"/>
      <c r="T5" s="57"/>
      <c r="U5" s="57"/>
      <c r="V5" s="57"/>
      <c r="W5" s="43"/>
      <c r="X5" s="43"/>
      <c r="Y5" s="57"/>
      <c r="Z5" s="43"/>
      <c r="AA5" s="43"/>
      <c r="AB5" s="57"/>
      <c r="AC5" s="57"/>
      <c r="AD5" s="58"/>
      <c r="AE5" s="57"/>
      <c r="AF5" s="58"/>
      <c r="AG5" s="57"/>
      <c r="AH5" s="58"/>
      <c r="AI5" s="57"/>
      <c r="AJ5" s="57"/>
      <c r="AK5" s="58"/>
      <c r="AL5" s="57"/>
      <c r="AM5" s="58"/>
      <c r="AN5" s="57"/>
      <c r="AO5" s="58"/>
      <c r="AP5" s="57"/>
      <c r="AQ5" s="57"/>
      <c r="AR5" s="57"/>
      <c r="AT5" s="57"/>
      <c r="AU5" s="57"/>
      <c r="AV5" s="57"/>
      <c r="AW5" s="57"/>
      <c r="AX5" s="57"/>
    </row>
    <row r="6" spans="1:54">
      <c r="A6" s="59"/>
      <c r="B6" s="60"/>
      <c r="O6" s="37"/>
      <c r="P6" s="169"/>
      <c r="Q6" s="43"/>
      <c r="R6" s="43"/>
      <c r="S6" s="43"/>
      <c r="T6" s="43"/>
      <c r="U6" s="43"/>
      <c r="V6" s="43"/>
      <c r="W6" s="43"/>
      <c r="AD6" s="62"/>
      <c r="AE6" s="63"/>
      <c r="AH6" s="37"/>
      <c r="AI6" s="37"/>
      <c r="AK6" s="62"/>
      <c r="AL6" s="63"/>
      <c r="AN6" s="37"/>
      <c r="AO6" s="37"/>
      <c r="AP6" s="37"/>
      <c r="AQ6" s="62"/>
      <c r="AR6" s="63"/>
      <c r="AT6" s="62"/>
      <c r="AU6" s="63"/>
      <c r="AV6" s="63"/>
      <c r="AW6" s="62"/>
      <c r="AX6" s="64"/>
    </row>
    <row r="7" spans="1:54" ht="15">
      <c r="A7" s="65">
        <v>1</v>
      </c>
      <c r="B7" s="66" t="s">
        <v>33</v>
      </c>
      <c r="C7" s="202">
        <v>161408</v>
      </c>
      <c r="D7" s="187">
        <f t="shared" ref="D7:D25" si="0">C7*1000/P7</f>
        <v>562.00948474571555</v>
      </c>
      <c r="E7" s="203">
        <f t="shared" ref="E7:E25" si="1">D7/D$27</f>
        <v>0.82670302020816766</v>
      </c>
      <c r="F7" s="203"/>
      <c r="G7" s="204">
        <f>IF(D7&lt;D$27*1.2,(D$27*1.2-D7)*0.9,0)</f>
        <v>228.39737405991391</v>
      </c>
      <c r="H7" s="187">
        <f t="shared" ref="H7:H25" si="2">(G7*P7/1000)</f>
        <v>65595.26903525916</v>
      </c>
      <c r="I7" s="204">
        <f t="shared" ref="I7:I25" si="3">G7+G$29</f>
        <v>105.86350365210089</v>
      </c>
      <c r="J7" s="187">
        <f t="shared" ref="J7:J25" si="4">I7*P7/1000</f>
        <v>30403.786521876071</v>
      </c>
      <c r="K7" s="187">
        <f t="shared" ref="K7:K25" si="5">J7+C7</f>
        <v>191811.78652187606</v>
      </c>
      <c r="L7" s="204">
        <f t="shared" ref="L7:L25" si="6">K7*1000/P7</f>
        <v>667.87298839781636</v>
      </c>
      <c r="M7" s="203">
        <f t="shared" ref="M7:M25" si="7">L7/L$27</f>
        <v>0.98242579815845088</v>
      </c>
      <c r="N7" s="203"/>
      <c r="O7" s="205">
        <v>30016.370026907858</v>
      </c>
      <c r="P7" s="170">
        <v>287198</v>
      </c>
      <c r="Q7" s="195"/>
      <c r="R7" s="196"/>
      <c r="S7" s="195"/>
      <c r="T7" s="197"/>
      <c r="U7" s="198"/>
      <c r="V7" s="197"/>
      <c r="W7" s="43"/>
      <c r="Y7" s="154"/>
      <c r="Z7" s="147"/>
      <c r="AB7" s="71"/>
      <c r="AC7" s="72"/>
      <c r="AD7" s="72"/>
      <c r="AE7" s="73"/>
      <c r="AF7" s="72"/>
      <c r="AG7" s="72"/>
      <c r="AH7" s="72"/>
      <c r="AI7" s="72"/>
      <c r="AJ7" s="72"/>
      <c r="AK7" s="71"/>
      <c r="AL7" s="73"/>
      <c r="AM7" s="72"/>
      <c r="AN7" s="72"/>
      <c r="AO7" s="72"/>
      <c r="AP7" s="72"/>
      <c r="AQ7" s="74"/>
      <c r="AT7" s="74"/>
      <c r="AU7" s="76"/>
      <c r="AV7" s="53"/>
      <c r="AW7" s="53"/>
      <c r="AY7" s="78"/>
      <c r="AZ7" s="78"/>
      <c r="BA7" s="78"/>
      <c r="BB7" s="79"/>
    </row>
    <row r="8" spans="1:54" ht="15">
      <c r="A8" s="65">
        <v>2</v>
      </c>
      <c r="B8" s="66" t="s">
        <v>34</v>
      </c>
      <c r="C8" s="202">
        <v>450229</v>
      </c>
      <c r="D8" s="187">
        <f t="shared" si="0"/>
        <v>769.75512011475485</v>
      </c>
      <c r="E8" s="203">
        <f t="shared" si="1"/>
        <v>1.1322920696035814</v>
      </c>
      <c r="F8" s="203"/>
      <c r="G8" s="204">
        <f t="shared" ref="G8:G25" si="8">IF(D8&lt;D$27*1.2,(D$27*1.2-D8)*0.9,0)</f>
        <v>41.426302227778557</v>
      </c>
      <c r="H8" s="187">
        <f t="shared" si="2"/>
        <v>24230.202746725452</v>
      </c>
      <c r="I8" s="204">
        <f t="shared" si="3"/>
        <v>-81.107568180034463</v>
      </c>
      <c r="J8" s="187">
        <f t="shared" si="4"/>
        <v>-47439.73552093398</v>
      </c>
      <c r="K8" s="187">
        <f t="shared" si="5"/>
        <v>402789.26447906601</v>
      </c>
      <c r="L8" s="204">
        <f t="shared" si="6"/>
        <v>688.64755193472035</v>
      </c>
      <c r="M8" s="203">
        <f t="shared" si="7"/>
        <v>1.0129847030979924</v>
      </c>
      <c r="N8" s="203"/>
      <c r="O8" s="205">
        <v>-40367.289556915013</v>
      </c>
      <c r="P8" s="170">
        <v>584899</v>
      </c>
      <c r="Q8" s="195"/>
      <c r="R8" s="196"/>
      <c r="S8" s="195"/>
      <c r="T8" s="197"/>
      <c r="U8" s="198"/>
      <c r="V8" s="197"/>
      <c r="W8" s="43"/>
      <c r="Y8" s="154"/>
      <c r="Z8" s="147"/>
      <c r="AB8" s="71"/>
      <c r="AC8" s="72"/>
      <c r="AD8" s="72"/>
      <c r="AE8" s="73"/>
      <c r="AF8" s="72"/>
      <c r="AG8" s="72"/>
      <c r="AH8" s="72"/>
      <c r="AI8" s="72"/>
      <c r="AJ8" s="72"/>
      <c r="AK8" s="71"/>
      <c r="AL8" s="73"/>
      <c r="AM8" s="72"/>
      <c r="AN8" s="72"/>
      <c r="AO8" s="72"/>
      <c r="AP8" s="72"/>
      <c r="AQ8" s="74"/>
      <c r="AT8" s="74"/>
      <c r="AU8" s="76"/>
      <c r="AV8" s="53"/>
      <c r="AW8" s="53"/>
      <c r="AY8" s="78"/>
      <c r="AZ8" s="78"/>
      <c r="BA8" s="78"/>
      <c r="BB8" s="79"/>
    </row>
    <row r="9" spans="1:54" ht="15">
      <c r="A9" s="80">
        <v>3</v>
      </c>
      <c r="B9" s="80" t="s">
        <v>35</v>
      </c>
      <c r="C9" s="202">
        <v>529318</v>
      </c>
      <c r="D9" s="187">
        <f t="shared" si="0"/>
        <v>817.25739412916334</v>
      </c>
      <c r="E9" s="203">
        <f t="shared" si="1"/>
        <v>1.2021668216502228</v>
      </c>
      <c r="F9" s="203"/>
      <c r="G9" s="204">
        <f t="shared" si="8"/>
        <v>0</v>
      </c>
      <c r="H9" s="187">
        <f t="shared" si="2"/>
        <v>0</v>
      </c>
      <c r="I9" s="204">
        <f t="shared" si="3"/>
        <v>-122.53387040781303</v>
      </c>
      <c r="J9" s="187">
        <f t="shared" si="4"/>
        <v>-79362.247050250706</v>
      </c>
      <c r="K9" s="187">
        <f t="shared" si="5"/>
        <v>449955.75294974929</v>
      </c>
      <c r="L9" s="204">
        <f t="shared" si="6"/>
        <v>694.72352372135038</v>
      </c>
      <c r="M9" s="203">
        <f t="shared" si="7"/>
        <v>1.0219223177878571</v>
      </c>
      <c r="N9" s="203"/>
      <c r="O9" s="205">
        <v>-76195.11466339996</v>
      </c>
      <c r="P9" s="170">
        <v>647676</v>
      </c>
      <c r="Q9" s="195"/>
      <c r="R9" s="196"/>
      <c r="S9" s="195"/>
      <c r="T9" s="197"/>
      <c r="U9" s="198"/>
      <c r="V9" s="197"/>
      <c r="W9" s="43"/>
      <c r="Y9" s="154"/>
      <c r="Z9" s="147"/>
      <c r="AB9" s="71"/>
      <c r="AC9" s="72"/>
      <c r="AD9" s="72"/>
      <c r="AE9" s="73"/>
      <c r="AF9" s="72"/>
      <c r="AG9" s="72"/>
      <c r="AH9" s="72"/>
      <c r="AI9" s="72"/>
      <c r="AJ9" s="72"/>
      <c r="AK9" s="71"/>
      <c r="AL9" s="73"/>
      <c r="AM9" s="72"/>
      <c r="AN9" s="72"/>
      <c r="AO9" s="72"/>
      <c r="AP9" s="72"/>
      <c r="AQ9" s="74"/>
      <c r="AT9" s="74"/>
      <c r="AU9" s="76"/>
      <c r="AV9" s="53"/>
      <c r="AW9" s="53"/>
      <c r="AY9" s="78"/>
      <c r="AZ9" s="78"/>
      <c r="BA9" s="78"/>
      <c r="BB9" s="79"/>
    </row>
    <row r="10" spans="1:54" ht="15">
      <c r="A10" s="80">
        <v>4</v>
      </c>
      <c r="B10" s="80" t="s">
        <v>36</v>
      </c>
      <c r="C10" s="202">
        <v>105524</v>
      </c>
      <c r="D10" s="187">
        <f t="shared" si="0"/>
        <v>540.72445722074474</v>
      </c>
      <c r="E10" s="203">
        <f t="shared" si="1"/>
        <v>0.7953932344879695</v>
      </c>
      <c r="F10" s="203"/>
      <c r="G10" s="204">
        <f t="shared" si="8"/>
        <v>247.55389883238766</v>
      </c>
      <c r="H10" s="187">
        <f t="shared" si="2"/>
        <v>48310.886018836944</v>
      </c>
      <c r="I10" s="204">
        <f t="shared" si="3"/>
        <v>125.02002842457463</v>
      </c>
      <c r="J10" s="187">
        <f t="shared" si="4"/>
        <v>24398.033607141013</v>
      </c>
      <c r="K10" s="187">
        <f t="shared" si="5"/>
        <v>129922.03360714101</v>
      </c>
      <c r="L10" s="204">
        <f t="shared" si="6"/>
        <v>665.7444856453194</v>
      </c>
      <c r="M10" s="203">
        <f t="shared" si="7"/>
        <v>0.97929481958643128</v>
      </c>
      <c r="N10" s="203"/>
      <c r="O10" s="205">
        <v>23865.746784981064</v>
      </c>
      <c r="P10" s="170">
        <v>195153</v>
      </c>
      <c r="Q10" s="195"/>
      <c r="R10" s="196"/>
      <c r="S10" s="195"/>
      <c r="T10" s="197"/>
      <c r="U10" s="198"/>
      <c r="V10" s="197"/>
      <c r="W10" s="43"/>
      <c r="Y10" s="154"/>
      <c r="Z10" s="147"/>
      <c r="AB10" s="71"/>
      <c r="AC10" s="72"/>
      <c r="AD10" s="72"/>
      <c r="AE10" s="73"/>
      <c r="AF10" s="72"/>
      <c r="AG10" s="72"/>
      <c r="AH10" s="72"/>
      <c r="AI10" s="72"/>
      <c r="AJ10" s="72"/>
      <c r="AK10" s="71"/>
      <c r="AL10" s="73"/>
      <c r="AM10" s="72"/>
      <c r="AN10" s="72"/>
      <c r="AO10" s="72"/>
      <c r="AP10" s="72"/>
      <c r="AQ10" s="74"/>
      <c r="AT10" s="74"/>
      <c r="AU10" s="76"/>
      <c r="AV10" s="53"/>
      <c r="AW10" s="53"/>
      <c r="AY10" s="78"/>
      <c r="AZ10" s="78"/>
      <c r="BA10" s="78"/>
      <c r="BB10" s="79"/>
    </row>
    <row r="11" spans="1:54" ht="15">
      <c r="A11" s="80">
        <v>5</v>
      </c>
      <c r="B11" s="80" t="s">
        <v>37</v>
      </c>
      <c r="C11" s="202">
        <v>103829</v>
      </c>
      <c r="D11" s="187">
        <f t="shared" si="0"/>
        <v>549.92134825509652</v>
      </c>
      <c r="E11" s="203">
        <f t="shared" si="1"/>
        <v>0.80892164957880042</v>
      </c>
      <c r="F11" s="203"/>
      <c r="G11" s="204">
        <f t="shared" si="8"/>
        <v>239.27669690147107</v>
      </c>
      <c r="H11" s="187">
        <f t="shared" si="2"/>
        <v>45177.115311876049</v>
      </c>
      <c r="I11" s="204">
        <f t="shared" si="3"/>
        <v>116.74282649365804</v>
      </c>
      <c r="J11" s="187">
        <f t="shared" si="4"/>
        <v>22041.862841788094</v>
      </c>
      <c r="K11" s="187">
        <f t="shared" si="5"/>
        <v>125870.8628417881</v>
      </c>
      <c r="L11" s="204">
        <f t="shared" si="6"/>
        <v>666.66417474875459</v>
      </c>
      <c r="M11" s="203">
        <f t="shared" si="7"/>
        <v>0.98064766109551438</v>
      </c>
      <c r="N11" s="203"/>
      <c r="O11" s="205">
        <v>21375.290247309589</v>
      </c>
      <c r="P11" s="170">
        <v>188807</v>
      </c>
      <c r="Q11" s="195"/>
      <c r="R11" s="196"/>
      <c r="S11" s="195"/>
      <c r="T11" s="197"/>
      <c r="U11" s="198"/>
      <c r="V11" s="197"/>
      <c r="W11" s="43"/>
      <c r="Y11" s="154"/>
      <c r="Z11" s="147"/>
      <c r="AB11" s="71"/>
      <c r="AC11" s="72"/>
      <c r="AD11" s="72"/>
      <c r="AE11" s="73"/>
      <c r="AF11" s="72"/>
      <c r="AG11" s="72"/>
      <c r="AH11" s="72"/>
      <c r="AI11" s="72"/>
      <c r="AJ11" s="72"/>
      <c r="AK11" s="71"/>
      <c r="AL11" s="73"/>
      <c r="AM11" s="72"/>
      <c r="AN11" s="72"/>
      <c r="AO11" s="72"/>
      <c r="AP11" s="72"/>
      <c r="AQ11" s="74"/>
      <c r="AT11" s="74"/>
      <c r="AU11" s="76"/>
      <c r="AV11" s="53"/>
      <c r="AW11" s="53"/>
      <c r="AY11" s="78"/>
      <c r="AZ11" s="78"/>
      <c r="BA11" s="78"/>
      <c r="BB11" s="79"/>
    </row>
    <row r="12" spans="1:54" ht="15">
      <c r="A12" s="80">
        <v>6</v>
      </c>
      <c r="B12" s="80" t="s">
        <v>38</v>
      </c>
      <c r="C12" s="202">
        <v>180486</v>
      </c>
      <c r="D12" s="187">
        <f t="shared" si="0"/>
        <v>656.94100175804499</v>
      </c>
      <c r="E12" s="203">
        <f t="shared" si="1"/>
        <v>0.96634509735664254</v>
      </c>
      <c r="F12" s="203"/>
      <c r="G12" s="204">
        <f t="shared" si="8"/>
        <v>142.95900874881744</v>
      </c>
      <c r="H12" s="187">
        <f t="shared" si="2"/>
        <v>39276.129186623853</v>
      </c>
      <c r="I12" s="204">
        <f t="shared" si="3"/>
        <v>20.425138341004413</v>
      </c>
      <c r="J12" s="187">
        <f t="shared" si="4"/>
        <v>5611.5412323925293</v>
      </c>
      <c r="K12" s="187">
        <f t="shared" si="5"/>
        <v>186097.54123239254</v>
      </c>
      <c r="L12" s="204">
        <f t="shared" si="6"/>
        <v>677.3661400990494</v>
      </c>
      <c r="M12" s="203">
        <f t="shared" si="7"/>
        <v>0.99639000587329851</v>
      </c>
      <c r="N12" s="203"/>
      <c r="O12" s="205">
        <v>6703.554368249359</v>
      </c>
      <c r="P12" s="170">
        <v>274737</v>
      </c>
      <c r="Q12" s="195"/>
      <c r="R12" s="196"/>
      <c r="S12" s="195"/>
      <c r="T12" s="197"/>
      <c r="U12" s="198"/>
      <c r="V12" s="197"/>
      <c r="W12" s="43"/>
      <c r="Y12" s="154"/>
      <c r="Z12" s="147"/>
      <c r="AB12" s="71"/>
      <c r="AC12" s="72"/>
      <c r="AD12" s="72"/>
      <c r="AE12" s="73"/>
      <c r="AF12" s="72"/>
      <c r="AG12" s="72"/>
      <c r="AH12" s="72"/>
      <c r="AI12" s="72"/>
      <c r="AJ12" s="72"/>
      <c r="AK12" s="71"/>
      <c r="AL12" s="73"/>
      <c r="AM12" s="72"/>
      <c r="AN12" s="72"/>
      <c r="AO12" s="72"/>
      <c r="AP12" s="72"/>
      <c r="AQ12" s="74"/>
      <c r="AT12" s="74"/>
      <c r="AU12" s="76"/>
      <c r="AV12" s="53"/>
      <c r="AW12" s="53"/>
      <c r="AY12" s="78"/>
      <c r="AZ12" s="78"/>
      <c r="BA12" s="78"/>
      <c r="BB12" s="79"/>
    </row>
    <row r="13" spans="1:54" ht="15">
      <c r="A13" s="80">
        <v>7</v>
      </c>
      <c r="B13" s="80" t="s">
        <v>39</v>
      </c>
      <c r="C13" s="202">
        <v>146372</v>
      </c>
      <c r="D13" s="187">
        <f t="shared" si="0"/>
        <v>603.19291854513688</v>
      </c>
      <c r="E13" s="203">
        <f t="shared" si="1"/>
        <v>0.88728290369523954</v>
      </c>
      <c r="F13" s="203"/>
      <c r="G13" s="204">
        <f t="shared" si="8"/>
        <v>191.33228364043472</v>
      </c>
      <c r="H13" s="187">
        <f t="shared" si="2"/>
        <v>46429.074612755168</v>
      </c>
      <c r="I13" s="204">
        <f t="shared" si="3"/>
        <v>68.798413232621698</v>
      </c>
      <c r="J13" s="187">
        <f t="shared" si="4"/>
        <v>16694.760551854448</v>
      </c>
      <c r="K13" s="187">
        <f t="shared" si="5"/>
        <v>163066.76055185444</v>
      </c>
      <c r="L13" s="204">
        <f t="shared" si="6"/>
        <v>671.99133177775855</v>
      </c>
      <c r="M13" s="203">
        <f t="shared" si="7"/>
        <v>0.98848378650715818</v>
      </c>
      <c r="N13" s="203"/>
      <c r="O13" s="205">
        <v>16239.748338659283</v>
      </c>
      <c r="P13" s="170">
        <v>242662</v>
      </c>
      <c r="Q13" s="195"/>
      <c r="R13" s="196"/>
      <c r="S13" s="195"/>
      <c r="T13" s="197"/>
      <c r="U13" s="198"/>
      <c r="V13" s="197"/>
      <c r="W13" s="43"/>
      <c r="Y13" s="154"/>
      <c r="Z13" s="147"/>
      <c r="AB13" s="71"/>
      <c r="AC13" s="72"/>
      <c r="AD13" s="72"/>
      <c r="AE13" s="73"/>
      <c r="AF13" s="72"/>
      <c r="AG13" s="72"/>
      <c r="AH13" s="72"/>
      <c r="AI13" s="72"/>
      <c r="AJ13" s="72"/>
      <c r="AK13" s="71"/>
      <c r="AL13" s="73"/>
      <c r="AM13" s="72"/>
      <c r="AN13" s="72"/>
      <c r="AO13" s="72"/>
      <c r="AP13" s="72"/>
      <c r="AQ13" s="74"/>
      <c r="AT13" s="74"/>
      <c r="AU13" s="76"/>
      <c r="AV13" s="53"/>
      <c r="AW13" s="53"/>
      <c r="AY13" s="78"/>
      <c r="AZ13" s="78"/>
      <c r="BA13" s="78"/>
      <c r="BB13" s="79"/>
    </row>
    <row r="14" spans="1:54" ht="15">
      <c r="A14" s="80">
        <v>8</v>
      </c>
      <c r="B14" s="80" t="s">
        <v>40</v>
      </c>
      <c r="C14" s="202">
        <v>101416</v>
      </c>
      <c r="D14" s="187">
        <f t="shared" si="0"/>
        <v>589.78907026920149</v>
      </c>
      <c r="E14" s="203">
        <f t="shared" si="1"/>
        <v>0.86756615130423409</v>
      </c>
      <c r="F14" s="203"/>
      <c r="G14" s="204">
        <f t="shared" si="8"/>
        <v>203.39574708877657</v>
      </c>
      <c r="H14" s="187">
        <f t="shared" si="2"/>
        <v>34974.508899156397</v>
      </c>
      <c r="I14" s="204">
        <f t="shared" si="3"/>
        <v>80.861876680963547</v>
      </c>
      <c r="J14" s="187">
        <f t="shared" si="4"/>
        <v>13904.442280921725</v>
      </c>
      <c r="K14" s="187">
        <f t="shared" si="5"/>
        <v>115320.44228092172</v>
      </c>
      <c r="L14" s="204">
        <f t="shared" si="6"/>
        <v>670.65094695016501</v>
      </c>
      <c r="M14" s="203">
        <f t="shared" si="7"/>
        <v>0.9865121112680576</v>
      </c>
      <c r="N14" s="203"/>
      <c r="O14" s="205">
        <v>13413.239718432158</v>
      </c>
      <c r="P14" s="170">
        <v>171953</v>
      </c>
      <c r="Q14" s="195"/>
      <c r="R14" s="196"/>
      <c r="S14" s="195"/>
      <c r="T14" s="197"/>
      <c r="U14" s="198"/>
      <c r="V14" s="197"/>
      <c r="W14" s="43"/>
      <c r="Y14" s="154"/>
      <c r="Z14" s="147"/>
      <c r="AB14" s="71"/>
      <c r="AC14" s="72"/>
      <c r="AD14" s="72"/>
      <c r="AE14" s="73"/>
      <c r="AF14" s="72"/>
      <c r="AG14" s="72"/>
      <c r="AH14" s="72"/>
      <c r="AI14" s="72"/>
      <c r="AJ14" s="72"/>
      <c r="AK14" s="71"/>
      <c r="AL14" s="73"/>
      <c r="AM14" s="72"/>
      <c r="AN14" s="72"/>
      <c r="AO14" s="72"/>
      <c r="AP14" s="72"/>
      <c r="AQ14" s="74"/>
      <c r="AT14" s="74"/>
      <c r="AU14" s="76"/>
      <c r="AV14" s="53"/>
      <c r="AW14" s="53"/>
      <c r="AY14" s="78"/>
      <c r="AZ14" s="78"/>
      <c r="BA14" s="78"/>
      <c r="BB14" s="79"/>
    </row>
    <row r="15" spans="1:54" ht="15">
      <c r="A15" s="80">
        <v>9</v>
      </c>
      <c r="B15" s="80" t="s">
        <v>41</v>
      </c>
      <c r="C15" s="202">
        <v>67038</v>
      </c>
      <c r="D15" s="187">
        <f t="shared" si="0"/>
        <v>584.1226136432947</v>
      </c>
      <c r="E15" s="203">
        <f t="shared" si="1"/>
        <v>0.85923092399283874</v>
      </c>
      <c r="F15" s="203"/>
      <c r="G15" s="204">
        <f t="shared" si="8"/>
        <v>208.49555805209269</v>
      </c>
      <c r="H15" s="187">
        <f t="shared" si="2"/>
        <v>23928.409710964523</v>
      </c>
      <c r="I15" s="204">
        <f t="shared" si="3"/>
        <v>85.961687644279664</v>
      </c>
      <c r="J15" s="187">
        <f t="shared" si="4"/>
        <v>9865.5650058710453</v>
      </c>
      <c r="K15" s="187">
        <f t="shared" si="5"/>
        <v>76903.565005871045</v>
      </c>
      <c r="L15" s="204">
        <f t="shared" si="6"/>
        <v>670.08430128757436</v>
      </c>
      <c r="M15" s="203">
        <f t="shared" si="7"/>
        <v>0.98567858853691814</v>
      </c>
      <c r="N15" s="203"/>
      <c r="O15" s="205">
        <v>9931.3675926989872</v>
      </c>
      <c r="P15" s="170">
        <v>114767</v>
      </c>
      <c r="Q15" s="195"/>
      <c r="R15" s="196"/>
      <c r="S15" s="195"/>
      <c r="T15" s="197"/>
      <c r="U15" s="198"/>
      <c r="V15" s="197"/>
      <c r="W15" s="43"/>
      <c r="Y15" s="154"/>
      <c r="Z15" s="147"/>
      <c r="AB15" s="71"/>
      <c r="AC15" s="72"/>
      <c r="AD15" s="72"/>
      <c r="AE15" s="73"/>
      <c r="AF15" s="72"/>
      <c r="AG15" s="72"/>
      <c r="AH15" s="72"/>
      <c r="AI15" s="72"/>
      <c r="AJ15" s="72"/>
      <c r="AK15" s="71"/>
      <c r="AL15" s="73"/>
      <c r="AM15" s="72"/>
      <c r="AN15" s="72"/>
      <c r="AO15" s="72"/>
      <c r="AP15" s="72"/>
      <c r="AQ15" s="74"/>
      <c r="AT15" s="74"/>
      <c r="AU15" s="76"/>
      <c r="AV15" s="53"/>
      <c r="AW15" s="53"/>
      <c r="AY15" s="78"/>
      <c r="AZ15" s="78"/>
      <c r="BA15" s="78"/>
      <c r="BB15" s="79"/>
    </row>
    <row r="16" spans="1:54" ht="15">
      <c r="A16" s="80">
        <v>10</v>
      </c>
      <c r="B16" s="80" t="s">
        <v>42</v>
      </c>
      <c r="C16" s="202">
        <v>108947</v>
      </c>
      <c r="D16" s="187">
        <f t="shared" si="0"/>
        <v>602.32644283131629</v>
      </c>
      <c r="E16" s="203">
        <f t="shared" si="1"/>
        <v>0.88600833785783806</v>
      </c>
      <c r="F16" s="203"/>
      <c r="G16" s="204">
        <f t="shared" si="8"/>
        <v>192.11211178287326</v>
      </c>
      <c r="H16" s="187">
        <f t="shared" si="2"/>
        <v>34748.662442950765</v>
      </c>
      <c r="I16" s="204">
        <f t="shared" si="3"/>
        <v>69.57824137506023</v>
      </c>
      <c r="J16" s="187">
        <f t="shared" si="4"/>
        <v>12585.103565196769</v>
      </c>
      <c r="K16" s="187">
        <f t="shared" si="5"/>
        <v>121532.10356519677</v>
      </c>
      <c r="L16" s="204">
        <f t="shared" si="6"/>
        <v>671.90468420637649</v>
      </c>
      <c r="M16" s="203">
        <f t="shared" si="7"/>
        <v>0.98835632992341804</v>
      </c>
      <c r="N16" s="203"/>
      <c r="O16" s="205">
        <v>11394.130762215533</v>
      </c>
      <c r="P16" s="170">
        <v>180877</v>
      </c>
      <c r="Q16" s="195"/>
      <c r="R16" s="196"/>
      <c r="S16" s="195"/>
      <c r="T16" s="197"/>
      <c r="U16" s="198"/>
      <c r="V16" s="197"/>
      <c r="W16" s="43"/>
      <c r="Y16" s="154"/>
      <c r="Z16" s="147"/>
      <c r="AB16" s="71"/>
      <c r="AC16" s="72"/>
      <c r="AD16" s="72"/>
      <c r="AE16" s="73"/>
      <c r="AF16" s="72"/>
      <c r="AG16" s="72"/>
      <c r="AH16" s="72"/>
      <c r="AI16" s="72"/>
      <c r="AJ16" s="72"/>
      <c r="AK16" s="71"/>
      <c r="AL16" s="73"/>
      <c r="AM16" s="72"/>
      <c r="AN16" s="72"/>
      <c r="AO16" s="72"/>
      <c r="AP16" s="72"/>
      <c r="AQ16" s="74"/>
      <c r="AT16" s="74"/>
      <c r="AU16" s="76"/>
      <c r="AV16" s="53"/>
      <c r="AW16" s="53"/>
      <c r="AY16" s="78"/>
      <c r="AZ16" s="78"/>
      <c r="BA16" s="78"/>
      <c r="BB16" s="79"/>
    </row>
    <row r="17" spans="1:54" ht="15">
      <c r="A17" s="80">
        <v>11</v>
      </c>
      <c r="B17" s="80" t="s">
        <v>43</v>
      </c>
      <c r="C17" s="202">
        <v>366735</v>
      </c>
      <c r="D17" s="187">
        <f t="shared" si="0"/>
        <v>786.47528854690734</v>
      </c>
      <c r="E17" s="203">
        <f t="shared" si="1"/>
        <v>1.1568870526357697</v>
      </c>
      <c r="F17" s="203"/>
      <c r="G17" s="204">
        <f t="shared" si="8"/>
        <v>26.378150638841316</v>
      </c>
      <c r="H17" s="187">
        <f t="shared" si="2"/>
        <v>12300.184399192984</v>
      </c>
      <c r="I17" s="204">
        <f t="shared" si="3"/>
        <v>-96.155719768971707</v>
      </c>
      <c r="J17" s="187">
        <f t="shared" si="4"/>
        <v>-44837.604439711038</v>
      </c>
      <c r="K17" s="187">
        <f t="shared" si="5"/>
        <v>321897.39556028898</v>
      </c>
      <c r="L17" s="204">
        <f t="shared" si="6"/>
        <v>690.31956877793573</v>
      </c>
      <c r="M17" s="203">
        <f t="shared" si="7"/>
        <v>1.0154442014012113</v>
      </c>
      <c r="N17" s="203"/>
      <c r="O17" s="205">
        <v>-53398.451334151476</v>
      </c>
      <c r="P17" s="170">
        <v>466302</v>
      </c>
      <c r="Q17" s="195"/>
      <c r="R17" s="196"/>
      <c r="S17" s="195"/>
      <c r="T17" s="197"/>
      <c r="U17" s="198"/>
      <c r="V17" s="197"/>
      <c r="W17" s="43"/>
      <c r="Y17" s="154"/>
      <c r="Z17" s="147"/>
      <c r="AB17" s="71"/>
      <c r="AC17" s="72"/>
      <c r="AD17" s="72"/>
      <c r="AE17" s="73"/>
      <c r="AF17" s="72"/>
      <c r="AG17" s="72"/>
      <c r="AH17" s="72"/>
      <c r="AI17" s="72"/>
      <c r="AJ17" s="72"/>
      <c r="AK17" s="71"/>
      <c r="AL17" s="73"/>
      <c r="AM17" s="72"/>
      <c r="AN17" s="72"/>
      <c r="AO17" s="72"/>
      <c r="AP17" s="72"/>
      <c r="AQ17" s="74"/>
      <c r="AT17" s="74"/>
      <c r="AU17" s="76"/>
      <c r="AV17" s="53"/>
      <c r="AW17" s="53"/>
      <c r="AY17" s="78"/>
      <c r="AZ17" s="78"/>
      <c r="BA17" s="78"/>
      <c r="BB17" s="79"/>
    </row>
    <row r="18" spans="1:54" ht="15">
      <c r="A18" s="80">
        <v>12</v>
      </c>
      <c r="B18" s="80" t="s">
        <v>44</v>
      </c>
      <c r="C18" s="202">
        <v>362489</v>
      </c>
      <c r="D18" s="187">
        <f t="shared" si="0"/>
        <v>708.87657742047145</v>
      </c>
      <c r="E18" s="203">
        <f t="shared" si="1"/>
        <v>1.0427411341171327</v>
      </c>
      <c r="F18" s="203"/>
      <c r="G18" s="204">
        <f t="shared" si="8"/>
        <v>96.216990652633612</v>
      </c>
      <c r="H18" s="187">
        <f t="shared" si="2"/>
        <v>49201.231689158769</v>
      </c>
      <c r="I18" s="204">
        <f t="shared" si="3"/>
        <v>-26.316879755179414</v>
      </c>
      <c r="J18" s="187">
        <f t="shared" si="4"/>
        <v>-13457.32068096928</v>
      </c>
      <c r="K18" s="187">
        <f t="shared" si="5"/>
        <v>349031.67931903072</v>
      </c>
      <c r="L18" s="204">
        <f t="shared" si="6"/>
        <v>682.55969766529199</v>
      </c>
      <c r="M18" s="203">
        <f t="shared" si="7"/>
        <v>1.0040296095493475</v>
      </c>
      <c r="N18" s="203"/>
      <c r="O18" s="205">
        <v>-16521.29880048889</v>
      </c>
      <c r="P18" s="170">
        <v>511357</v>
      </c>
      <c r="Q18" s="195"/>
      <c r="R18" s="196"/>
      <c r="S18" s="195"/>
      <c r="T18" s="197"/>
      <c r="U18" s="198"/>
      <c r="V18" s="197"/>
      <c r="W18" s="43"/>
      <c r="Y18" s="154"/>
      <c r="Z18" s="147"/>
      <c r="AB18" s="71"/>
      <c r="AC18" s="72"/>
      <c r="AD18" s="72"/>
      <c r="AE18" s="73"/>
      <c r="AF18" s="72"/>
      <c r="AG18" s="72"/>
      <c r="AH18" s="72"/>
      <c r="AI18" s="72"/>
      <c r="AJ18" s="72"/>
      <c r="AK18" s="71"/>
      <c r="AL18" s="73"/>
      <c r="AM18" s="72"/>
      <c r="AN18" s="72"/>
      <c r="AO18" s="72"/>
      <c r="AP18" s="72"/>
      <c r="AQ18" s="74"/>
      <c r="AT18" s="74"/>
      <c r="AU18" s="76"/>
      <c r="AV18" s="53"/>
      <c r="AW18" s="53"/>
      <c r="AY18" s="78"/>
      <c r="AZ18" s="78"/>
      <c r="BA18" s="78"/>
      <c r="BB18" s="79"/>
    </row>
    <row r="19" spans="1:54" ht="15">
      <c r="A19" s="80">
        <v>14</v>
      </c>
      <c r="B19" s="80" t="s">
        <v>45</v>
      </c>
      <c r="C19" s="202">
        <v>68179</v>
      </c>
      <c r="D19" s="187">
        <f t="shared" si="0"/>
        <v>624.5213886598882</v>
      </c>
      <c r="E19" s="203">
        <f t="shared" si="1"/>
        <v>0.91865659246538978</v>
      </c>
      <c r="F19" s="203"/>
      <c r="G19" s="204">
        <f t="shared" si="8"/>
        <v>172.13666053715855</v>
      </c>
      <c r="H19" s="187">
        <f t="shared" si="2"/>
        <v>18792.1592308416</v>
      </c>
      <c r="I19" s="204">
        <f t="shared" si="3"/>
        <v>49.602790129345522</v>
      </c>
      <c r="J19" s="187">
        <f t="shared" si="4"/>
        <v>5415.1365984206504</v>
      </c>
      <c r="K19" s="187">
        <f t="shared" si="5"/>
        <v>73594.13659842065</v>
      </c>
      <c r="L19" s="204">
        <f t="shared" si="6"/>
        <v>674.12417878923372</v>
      </c>
      <c r="M19" s="203">
        <f t="shared" si="7"/>
        <v>0.99162115538417328</v>
      </c>
      <c r="N19" s="203"/>
      <c r="O19" s="205">
        <v>4707.3963598024093</v>
      </c>
      <c r="P19" s="170">
        <v>109170</v>
      </c>
      <c r="Q19" s="195"/>
      <c r="R19" s="196"/>
      <c r="S19" s="195"/>
      <c r="T19" s="197"/>
      <c r="U19" s="198"/>
      <c r="V19" s="197"/>
      <c r="W19" s="43"/>
      <c r="Y19" s="154"/>
      <c r="Z19" s="147"/>
      <c r="AB19" s="71"/>
      <c r="AC19" s="72"/>
      <c r="AD19" s="72"/>
      <c r="AE19" s="73"/>
      <c r="AF19" s="72"/>
      <c r="AG19" s="72"/>
      <c r="AH19" s="72"/>
      <c r="AI19" s="72"/>
      <c r="AJ19" s="72"/>
      <c r="AK19" s="71"/>
      <c r="AL19" s="73"/>
      <c r="AM19" s="72"/>
      <c r="AN19" s="72"/>
      <c r="AO19" s="72"/>
      <c r="AP19" s="72"/>
      <c r="AQ19" s="74"/>
      <c r="AT19" s="74"/>
      <c r="AU19" s="76"/>
      <c r="AV19" s="53"/>
      <c r="AW19" s="53"/>
      <c r="AY19" s="78"/>
      <c r="AZ19" s="78"/>
      <c r="BA19" s="78"/>
      <c r="BB19" s="79"/>
    </row>
    <row r="20" spans="1:54" ht="15">
      <c r="A20" s="80">
        <v>15</v>
      </c>
      <c r="B20" s="80" t="s">
        <v>46</v>
      </c>
      <c r="C20" s="202">
        <v>176584</v>
      </c>
      <c r="D20" s="187">
        <f t="shared" si="0"/>
        <v>669.59149701007516</v>
      </c>
      <c r="E20" s="203">
        <f t="shared" si="1"/>
        <v>0.98495368478415601</v>
      </c>
      <c r="F20" s="203"/>
      <c r="G20" s="204">
        <f t="shared" si="8"/>
        <v>131.57356302199028</v>
      </c>
      <c r="H20" s="187">
        <f t="shared" si="2"/>
        <v>34698.448466596252</v>
      </c>
      <c r="I20" s="204">
        <f t="shared" si="3"/>
        <v>9.0396926141772553</v>
      </c>
      <c r="J20" s="187">
        <f t="shared" si="4"/>
        <v>2383.9386965182116</v>
      </c>
      <c r="K20" s="187">
        <f t="shared" si="5"/>
        <v>178967.93869651822</v>
      </c>
      <c r="L20" s="204">
        <f t="shared" si="6"/>
        <v>678.63118962425233</v>
      </c>
      <c r="M20" s="203">
        <f t="shared" si="7"/>
        <v>0.99825086461604973</v>
      </c>
      <c r="N20" s="203"/>
      <c r="O20" s="205">
        <v>3695.731271317622</v>
      </c>
      <c r="P20" s="170">
        <v>263719</v>
      </c>
      <c r="Q20" s="195"/>
      <c r="R20" s="196"/>
      <c r="S20" s="195"/>
      <c r="T20" s="197"/>
      <c r="U20" s="198"/>
      <c r="V20" s="197"/>
      <c r="W20" s="43"/>
      <c r="Y20" s="154"/>
      <c r="Z20" s="147"/>
      <c r="AB20" s="71"/>
      <c r="AC20" s="72"/>
      <c r="AD20" s="72"/>
      <c r="AE20" s="73"/>
      <c r="AF20" s="72"/>
      <c r="AG20" s="72"/>
      <c r="AH20" s="72"/>
      <c r="AI20" s="72"/>
      <c r="AJ20" s="72"/>
      <c r="AK20" s="71"/>
      <c r="AL20" s="73"/>
      <c r="AM20" s="72"/>
      <c r="AN20" s="72"/>
      <c r="AO20" s="72"/>
      <c r="AP20" s="72"/>
      <c r="AQ20" s="74"/>
      <c r="AT20" s="74"/>
      <c r="AU20" s="76"/>
      <c r="AV20" s="53"/>
      <c r="AW20" s="53"/>
      <c r="AY20" s="78"/>
      <c r="AZ20" s="78"/>
      <c r="BA20" s="78"/>
      <c r="BB20" s="79"/>
    </row>
    <row r="21" spans="1:54" ht="15">
      <c r="A21" s="80">
        <v>16</v>
      </c>
      <c r="B21" s="80" t="s">
        <v>47</v>
      </c>
      <c r="C21" s="202">
        <v>204782</v>
      </c>
      <c r="D21" s="187">
        <f t="shared" si="0"/>
        <v>660.48695842888333</v>
      </c>
      <c r="E21" s="203">
        <f t="shared" si="1"/>
        <v>0.97156111802689105</v>
      </c>
      <c r="F21" s="203"/>
      <c r="G21" s="204">
        <f t="shared" si="8"/>
        <v>139.76764774506293</v>
      </c>
      <c r="H21" s="187">
        <f t="shared" si="2"/>
        <v>43334.539880413526</v>
      </c>
      <c r="I21" s="204">
        <f t="shared" si="3"/>
        <v>17.233777337249904</v>
      </c>
      <c r="J21" s="187">
        <f t="shared" si="4"/>
        <v>5343.2809620823209</v>
      </c>
      <c r="K21" s="187">
        <f t="shared" si="5"/>
        <v>210125.28096208232</v>
      </c>
      <c r="L21" s="204">
        <f t="shared" si="6"/>
        <v>677.72073576613332</v>
      </c>
      <c r="M21" s="203">
        <f t="shared" si="7"/>
        <v>0.99691160794032352</v>
      </c>
      <c r="N21" s="203"/>
      <c r="O21" s="205">
        <v>5571.446131165224</v>
      </c>
      <c r="P21" s="170">
        <v>310047</v>
      </c>
      <c r="Q21" s="195"/>
      <c r="R21" s="196"/>
      <c r="S21" s="195"/>
      <c r="T21" s="197"/>
      <c r="U21" s="198"/>
      <c r="V21" s="197"/>
      <c r="W21" s="43"/>
      <c r="Y21" s="154"/>
      <c r="Z21" s="147"/>
      <c r="AB21" s="71"/>
      <c r="AC21" s="72"/>
      <c r="AD21" s="72"/>
      <c r="AE21" s="73"/>
      <c r="AF21" s="72"/>
      <c r="AG21" s="72"/>
      <c r="AH21" s="72"/>
      <c r="AI21" s="72"/>
      <c r="AJ21" s="72"/>
      <c r="AK21" s="71"/>
      <c r="AL21" s="73"/>
      <c r="AM21" s="72"/>
      <c r="AN21" s="72"/>
      <c r="AO21" s="72"/>
      <c r="AP21" s="72"/>
      <c r="AQ21" s="74"/>
      <c r="AT21" s="74"/>
      <c r="AU21" s="76"/>
      <c r="AV21" s="53"/>
      <c r="AW21" s="53"/>
      <c r="AY21" s="78"/>
      <c r="AZ21" s="78"/>
      <c r="BA21" s="78"/>
      <c r="BB21" s="79"/>
    </row>
    <row r="22" spans="1:54" ht="15">
      <c r="A22" s="80">
        <v>17</v>
      </c>
      <c r="B22" s="80" t="s">
        <v>48</v>
      </c>
      <c r="C22" s="202">
        <v>75035</v>
      </c>
      <c r="D22" s="187">
        <f t="shared" si="0"/>
        <v>552.79288040195081</v>
      </c>
      <c r="E22" s="203">
        <f t="shared" si="1"/>
        <v>0.81314560729279406</v>
      </c>
      <c r="F22" s="203"/>
      <c r="G22" s="204">
        <f t="shared" si="8"/>
        <v>236.6923179693022</v>
      </c>
      <c r="H22" s="187">
        <f t="shared" si="2"/>
        <v>32128.141856517141</v>
      </c>
      <c r="I22" s="204">
        <f t="shared" si="3"/>
        <v>114.15844756148917</v>
      </c>
      <c r="J22" s="187">
        <f t="shared" si="4"/>
        <v>15495.639355101415</v>
      </c>
      <c r="K22" s="187">
        <f t="shared" si="5"/>
        <v>90530.639355101419</v>
      </c>
      <c r="L22" s="204">
        <f t="shared" si="6"/>
        <v>666.95132796344001</v>
      </c>
      <c r="M22" s="203">
        <f t="shared" si="7"/>
        <v>0.98107005686691373</v>
      </c>
      <c r="N22" s="203"/>
      <c r="O22" s="205">
        <v>15561.215214577329</v>
      </c>
      <c r="P22" s="170">
        <v>135738</v>
      </c>
      <c r="Q22" s="195"/>
      <c r="R22" s="196"/>
      <c r="S22" s="195"/>
      <c r="T22" s="197"/>
      <c r="U22" s="198"/>
      <c r="V22" s="197"/>
      <c r="W22" s="43"/>
      <c r="Y22" s="154"/>
      <c r="Z22" s="147"/>
      <c r="AB22" s="71"/>
      <c r="AC22" s="72"/>
      <c r="AD22" s="72"/>
      <c r="AE22" s="73"/>
      <c r="AF22" s="72"/>
      <c r="AG22" s="72"/>
      <c r="AH22" s="72"/>
      <c r="AI22" s="72"/>
      <c r="AJ22" s="72"/>
      <c r="AK22" s="71"/>
      <c r="AL22" s="73"/>
      <c r="AM22" s="72"/>
      <c r="AN22" s="72"/>
      <c r="AO22" s="72"/>
      <c r="AP22" s="72"/>
      <c r="AQ22" s="74"/>
      <c r="AT22" s="74"/>
      <c r="AU22" s="76"/>
      <c r="AV22" s="53"/>
      <c r="AW22" s="53"/>
      <c r="AY22" s="78"/>
      <c r="AZ22" s="78"/>
      <c r="BA22" s="78"/>
      <c r="BB22" s="79"/>
    </row>
    <row r="23" spans="1:54" ht="15">
      <c r="A23" s="80">
        <v>18</v>
      </c>
      <c r="B23" s="80" t="s">
        <v>49</v>
      </c>
      <c r="C23" s="202">
        <v>148643</v>
      </c>
      <c r="D23" s="187">
        <f t="shared" si="0"/>
        <v>615.03545981910111</v>
      </c>
      <c r="E23" s="203">
        <f t="shared" si="1"/>
        <v>0.90470300941205994</v>
      </c>
      <c r="F23" s="203"/>
      <c r="G23" s="204">
        <f t="shared" si="8"/>
        <v>180.67399649386692</v>
      </c>
      <c r="H23" s="187">
        <f t="shared" si="2"/>
        <v>43665.652820630741</v>
      </c>
      <c r="I23" s="204">
        <f t="shared" si="3"/>
        <v>58.140126086053897</v>
      </c>
      <c r="J23" s="187">
        <f t="shared" si="4"/>
        <v>14051.421952729677</v>
      </c>
      <c r="K23" s="187">
        <f t="shared" si="5"/>
        <v>162694.42195272967</v>
      </c>
      <c r="L23" s="204">
        <f t="shared" si="6"/>
        <v>673.175585905155</v>
      </c>
      <c r="M23" s="203">
        <f t="shared" si="7"/>
        <v>0.99022579707884029</v>
      </c>
      <c r="N23" s="203"/>
      <c r="O23" s="205">
        <v>14982.724062406525</v>
      </c>
      <c r="P23" s="170">
        <v>241682</v>
      </c>
      <c r="Q23" s="195"/>
      <c r="R23" s="196"/>
      <c r="S23" s="195"/>
      <c r="T23" s="197"/>
      <c r="U23" s="198"/>
      <c r="V23" s="197"/>
      <c r="W23" s="43"/>
      <c r="Y23" s="154"/>
      <c r="Z23" s="147"/>
      <c r="AB23" s="71"/>
      <c r="AC23" s="72"/>
      <c r="AD23" s="72"/>
      <c r="AE23" s="73"/>
      <c r="AF23" s="72"/>
      <c r="AG23" s="72"/>
      <c r="AH23" s="72"/>
      <c r="AI23" s="72"/>
      <c r="AJ23" s="72"/>
      <c r="AK23" s="71"/>
      <c r="AL23" s="73"/>
      <c r="AM23" s="72"/>
      <c r="AN23" s="72"/>
      <c r="AO23" s="72"/>
      <c r="AP23" s="72"/>
      <c r="AQ23" s="74"/>
      <c r="AT23" s="74"/>
      <c r="AU23" s="76"/>
      <c r="AV23" s="53"/>
      <c r="AW23" s="53"/>
      <c r="AY23" s="78"/>
      <c r="AZ23" s="78"/>
      <c r="BA23" s="78"/>
      <c r="BB23" s="79"/>
    </row>
    <row r="24" spans="1:54" ht="15">
      <c r="A24" s="80">
        <v>19</v>
      </c>
      <c r="B24" s="80" t="s">
        <v>50</v>
      </c>
      <c r="C24" s="202">
        <v>106098</v>
      </c>
      <c r="D24" s="187">
        <f t="shared" si="0"/>
        <v>649.10402378665424</v>
      </c>
      <c r="E24" s="203">
        <f t="shared" si="1"/>
        <v>0.95481708308979252</v>
      </c>
      <c r="F24" s="203"/>
      <c r="G24" s="204">
        <f t="shared" si="8"/>
        <v>150.01228892306912</v>
      </c>
      <c r="H24" s="187">
        <f t="shared" si="2"/>
        <v>24519.958661342414</v>
      </c>
      <c r="I24" s="204">
        <f t="shared" si="3"/>
        <v>27.478418515256095</v>
      </c>
      <c r="J24" s="187">
        <f t="shared" si="4"/>
        <v>4491.4299415741543</v>
      </c>
      <c r="K24" s="187">
        <f t="shared" si="5"/>
        <v>110589.42994157416</v>
      </c>
      <c r="L24" s="204">
        <f t="shared" si="6"/>
        <v>676.58244230191042</v>
      </c>
      <c r="M24" s="203">
        <f t="shared" si="7"/>
        <v>0.99523720444661368</v>
      </c>
      <c r="N24" s="203"/>
      <c r="O24" s="205">
        <v>6702.4901904830167</v>
      </c>
      <c r="P24" s="170">
        <v>163453</v>
      </c>
      <c r="Q24" s="195"/>
      <c r="R24" s="196"/>
      <c r="S24" s="195"/>
      <c r="T24" s="197"/>
      <c r="U24" s="198"/>
      <c r="V24" s="197"/>
      <c r="W24" s="43"/>
      <c r="Y24" s="154"/>
      <c r="Z24" s="147"/>
      <c r="AB24" s="71"/>
      <c r="AC24" s="72"/>
      <c r="AD24" s="72"/>
      <c r="AE24" s="73"/>
      <c r="AF24" s="72"/>
      <c r="AG24" s="72"/>
      <c r="AH24" s="72"/>
      <c r="AI24" s="72"/>
      <c r="AJ24" s="72"/>
      <c r="AK24" s="71"/>
      <c r="AL24" s="73"/>
      <c r="AM24" s="72"/>
      <c r="AN24" s="72"/>
      <c r="AO24" s="72"/>
      <c r="AP24" s="72"/>
      <c r="AQ24" s="74"/>
      <c r="AT24" s="74"/>
      <c r="AU24" s="76"/>
      <c r="AV24" s="53"/>
      <c r="AW24" s="53"/>
      <c r="AY24" s="78"/>
      <c r="AZ24" s="78"/>
      <c r="BA24" s="78"/>
      <c r="BB24" s="79"/>
    </row>
    <row r="25" spans="1:54" ht="15">
      <c r="A25" s="80">
        <v>20</v>
      </c>
      <c r="B25" s="80" t="s">
        <v>51</v>
      </c>
      <c r="C25" s="202">
        <v>48705</v>
      </c>
      <c r="D25" s="187">
        <f t="shared" si="0"/>
        <v>644.20342569935849</v>
      </c>
      <c r="E25" s="203">
        <f t="shared" si="1"/>
        <v>0.94760841606626922</v>
      </c>
      <c r="F25" s="203"/>
      <c r="G25" s="204">
        <f t="shared" si="8"/>
        <v>154.42282720163527</v>
      </c>
      <c r="H25" s="187">
        <f t="shared" si="2"/>
        <v>11675.137850579635</v>
      </c>
      <c r="I25" s="204">
        <f t="shared" si="3"/>
        <v>31.888956793822246</v>
      </c>
      <c r="J25" s="187">
        <f t="shared" si="4"/>
        <v>2410.9645783969308</v>
      </c>
      <c r="K25" s="187">
        <f t="shared" si="5"/>
        <v>51115.964578396932</v>
      </c>
      <c r="L25" s="204">
        <f t="shared" si="6"/>
        <v>676.09238249318071</v>
      </c>
      <c r="M25" s="203">
        <f t="shared" si="7"/>
        <v>0.99451633774426118</v>
      </c>
      <c r="N25" s="203"/>
      <c r="O25" s="205">
        <v>2321.7032857491859</v>
      </c>
      <c r="P25" s="170">
        <v>75605</v>
      </c>
      <c r="Q25" s="195"/>
      <c r="R25" s="196"/>
      <c r="S25" s="195"/>
      <c r="T25" s="197"/>
      <c r="U25" s="198"/>
      <c r="V25" s="197"/>
      <c r="W25" s="43"/>
      <c r="Y25" s="154"/>
      <c r="Z25" s="147"/>
      <c r="AB25" s="71"/>
      <c r="AC25" s="72"/>
      <c r="AD25" s="72"/>
      <c r="AE25" s="73"/>
      <c r="AF25" s="72"/>
      <c r="AG25" s="72"/>
      <c r="AH25" s="72"/>
      <c r="AI25" s="72"/>
      <c r="AJ25" s="72"/>
      <c r="AK25" s="71"/>
      <c r="AL25" s="73"/>
      <c r="AM25" s="72"/>
      <c r="AN25" s="72"/>
      <c r="AO25" s="72"/>
      <c r="AP25" s="72"/>
      <c r="AQ25" s="74"/>
      <c r="AT25" s="74"/>
      <c r="AU25" s="76"/>
      <c r="AV25" s="53"/>
      <c r="AW25" s="53"/>
      <c r="AY25" s="78"/>
      <c r="AZ25" s="78"/>
      <c r="BA25" s="81"/>
      <c r="BB25" s="79"/>
    </row>
    <row r="26" spans="1:54">
      <c r="A26" s="82"/>
      <c r="C26" s="67"/>
      <c r="D26" s="187"/>
      <c r="E26" s="203"/>
      <c r="F26" s="203"/>
      <c r="G26" s="206"/>
      <c r="H26" s="187"/>
      <c r="I26" s="206"/>
      <c r="J26" s="206"/>
      <c r="K26" s="187"/>
      <c r="L26" s="204"/>
      <c r="M26" s="203"/>
      <c r="N26" s="203"/>
      <c r="O26" s="207"/>
      <c r="P26" s="171"/>
      <c r="Q26" s="199"/>
      <c r="R26" s="200"/>
      <c r="S26" s="43"/>
      <c r="T26" s="201"/>
      <c r="U26" s="198"/>
      <c r="V26" s="201"/>
      <c r="W26" s="96"/>
      <c r="X26" s="36"/>
      <c r="Y26" s="86"/>
      <c r="Z26" s="147"/>
      <c r="AA26" s="36"/>
      <c r="AB26" s="88"/>
      <c r="AC26" s="87"/>
      <c r="AD26" s="74"/>
      <c r="AE26" s="73"/>
      <c r="AF26" s="87"/>
      <c r="AG26" s="87"/>
      <c r="AH26" s="89"/>
      <c r="AI26" s="89"/>
      <c r="AJ26" s="87"/>
      <c r="AK26" s="74"/>
      <c r="AL26" s="73"/>
      <c r="AO26" s="74"/>
      <c r="AQ26" s="74"/>
      <c r="AT26" s="74"/>
      <c r="AU26" s="76"/>
      <c r="AV26" s="53"/>
      <c r="AW26" s="53"/>
      <c r="AY26" s="78"/>
      <c r="AZ26" s="78"/>
      <c r="BA26" s="81"/>
      <c r="BB26" s="79"/>
    </row>
    <row r="27" spans="1:54" ht="15">
      <c r="A27" s="90" t="s">
        <v>52</v>
      </c>
      <c r="B27" s="91"/>
      <c r="C27" s="159">
        <f>SUM(C7:C25)</f>
        <v>3511817</v>
      </c>
      <c r="D27" s="188">
        <f>C27*1000/P27</f>
        <v>679.8202873435722</v>
      </c>
      <c r="E27" s="208">
        <f>D27/D$27</f>
        <v>1</v>
      </c>
      <c r="F27" s="208"/>
      <c r="G27" s="209"/>
      <c r="H27" s="188">
        <f>SUM(H7:H25)</f>
        <v>632985.71282042132</v>
      </c>
      <c r="I27" s="209"/>
      <c r="J27" s="209">
        <f>SUM(J7:J25)</f>
        <v>6.3664629124104977E-11</v>
      </c>
      <c r="K27" s="188">
        <f>J27+C27</f>
        <v>3511817</v>
      </c>
      <c r="L27" s="210">
        <f>K27*1000/P27</f>
        <v>679.8202873435722</v>
      </c>
      <c r="M27" s="208">
        <f>L27/L$27</f>
        <v>1</v>
      </c>
      <c r="N27" s="208"/>
      <c r="O27" s="211">
        <f>SUM(O7:O25)</f>
        <v>-1.9736035028472543E-10</v>
      </c>
      <c r="P27" s="172">
        <f>SUM(P7:P26)</f>
        <v>5165802</v>
      </c>
      <c r="Q27" s="195"/>
      <c r="R27" s="195"/>
      <c r="S27" s="96"/>
      <c r="T27" s="201"/>
      <c r="U27" s="198"/>
      <c r="V27" s="201"/>
      <c r="W27" s="96"/>
      <c r="X27" s="96"/>
      <c r="Y27" s="155"/>
      <c r="Z27" s="147"/>
      <c r="AA27" s="96"/>
      <c r="AB27" s="96"/>
      <c r="AC27" s="78"/>
      <c r="AD27" s="78"/>
      <c r="AE27" s="73"/>
      <c r="AF27" s="78"/>
      <c r="AG27" s="78"/>
      <c r="AH27" s="78"/>
      <c r="AI27" s="78"/>
      <c r="AJ27" s="78"/>
      <c r="AK27" s="78"/>
      <c r="AL27" s="73"/>
      <c r="AM27" s="78"/>
      <c r="AN27" s="78"/>
      <c r="AO27" s="78"/>
      <c r="AP27" s="78"/>
      <c r="AT27" s="97"/>
      <c r="AU27" s="76"/>
      <c r="AV27" s="53"/>
      <c r="AW27" s="53"/>
    </row>
    <row r="28" spans="1:54">
      <c r="C28" s="84"/>
      <c r="D28" s="84"/>
      <c r="E28" s="84"/>
      <c r="F28" s="84"/>
      <c r="G28" s="84"/>
      <c r="H28" s="85"/>
      <c r="I28" s="84"/>
      <c r="J28" s="84"/>
      <c r="K28" s="84"/>
      <c r="L28" s="84"/>
      <c r="M28" s="84"/>
      <c r="N28" s="84"/>
      <c r="O28" s="84"/>
      <c r="Q28" s="43"/>
      <c r="R28" s="43"/>
      <c r="S28" s="43"/>
      <c r="T28" s="43"/>
      <c r="U28" s="43"/>
      <c r="V28" s="96"/>
      <c r="W28" s="96"/>
      <c r="X28" s="36"/>
      <c r="Y28" s="87"/>
      <c r="AA28" s="87"/>
      <c r="AC28" s="87"/>
      <c r="AD28" s="87"/>
      <c r="AE28" s="87"/>
      <c r="AF28" s="87"/>
      <c r="AG28" s="87"/>
      <c r="AH28" s="89"/>
      <c r="AI28" s="89"/>
      <c r="AJ28" s="87"/>
      <c r="AK28" s="87"/>
      <c r="AL28" s="89"/>
      <c r="AM28" s="87"/>
      <c r="AT28" s="98"/>
      <c r="AW28" s="53"/>
    </row>
    <row r="29" spans="1:54">
      <c r="A29" s="158" t="s">
        <v>479</v>
      </c>
      <c r="B29" s="158"/>
      <c r="C29" s="222"/>
      <c r="D29" s="222"/>
      <c r="E29" s="222"/>
      <c r="F29" s="222"/>
      <c r="G29" s="223">
        <f>-H27*1000/P27</f>
        <v>-122.53387040781303</v>
      </c>
      <c r="H29" s="85"/>
      <c r="I29" s="84"/>
      <c r="J29" s="84"/>
      <c r="K29" s="84"/>
      <c r="L29" s="84"/>
      <c r="M29" s="84"/>
      <c r="N29" s="84"/>
      <c r="O29" s="84"/>
      <c r="Q29" s="43"/>
      <c r="R29" s="43"/>
      <c r="S29" s="43"/>
      <c r="T29" s="43"/>
      <c r="U29" s="43"/>
      <c r="V29" s="96"/>
      <c r="W29" s="96"/>
      <c r="X29" s="36"/>
      <c r="Y29" s="87"/>
      <c r="AA29" s="87"/>
      <c r="AC29" s="87"/>
      <c r="AD29" s="87"/>
      <c r="AE29" s="87"/>
      <c r="AF29" s="87"/>
      <c r="AG29" s="87"/>
      <c r="AH29" s="89"/>
      <c r="AI29" s="89"/>
      <c r="AJ29" s="87"/>
      <c r="AK29" s="87"/>
      <c r="AL29" s="89"/>
      <c r="AM29" s="87"/>
      <c r="AT29" s="98"/>
      <c r="AW29" s="53"/>
    </row>
    <row r="30" spans="1:54">
      <c r="A30" s="158" t="s">
        <v>53</v>
      </c>
      <c r="B30" s="158"/>
      <c r="C30" s="224"/>
      <c r="D30" s="224"/>
      <c r="E30" s="224"/>
      <c r="F30" s="224"/>
      <c r="G30" s="224"/>
      <c r="H30" s="101"/>
      <c r="I30" s="84"/>
      <c r="J30" s="84"/>
      <c r="K30" s="84"/>
      <c r="L30" s="84"/>
      <c r="M30" s="84"/>
      <c r="N30" s="84"/>
      <c r="O30" s="84"/>
      <c r="Q30" s="43"/>
      <c r="R30" s="43"/>
      <c r="S30" s="43"/>
      <c r="T30" s="43"/>
      <c r="U30" s="43"/>
      <c r="V30" s="96"/>
      <c r="W30" s="96"/>
      <c r="X30" s="36"/>
      <c r="Y30" s="87"/>
      <c r="AA30" s="87"/>
      <c r="AC30" s="87"/>
      <c r="AD30" s="87"/>
      <c r="AE30" s="87"/>
      <c r="AF30" s="87"/>
      <c r="AG30" s="87"/>
      <c r="AH30" s="89"/>
      <c r="AI30" s="89"/>
      <c r="AJ30" s="87"/>
      <c r="AK30" s="87"/>
      <c r="AL30" s="89"/>
      <c r="AM30" s="87"/>
      <c r="AT30" s="98"/>
      <c r="AW30" s="53"/>
    </row>
    <row r="31" spans="1:54">
      <c r="A31" s="43"/>
      <c r="B31" s="43"/>
      <c r="C31" s="43"/>
      <c r="D31" s="43"/>
      <c r="E31" s="43"/>
      <c r="F31" s="43"/>
      <c r="G31" s="43"/>
      <c r="I31" s="84"/>
      <c r="J31" s="84"/>
      <c r="K31" s="84"/>
      <c r="L31" s="84"/>
      <c r="M31" s="84"/>
      <c r="N31" s="84"/>
      <c r="O31" s="84"/>
      <c r="Q31" s="43"/>
      <c r="R31" s="43"/>
      <c r="S31" s="43"/>
      <c r="T31" s="96"/>
      <c r="U31" s="43"/>
      <c r="V31" s="96"/>
      <c r="W31" s="96"/>
      <c r="X31" s="36"/>
      <c r="Y31" s="72"/>
      <c r="AB31" s="72"/>
      <c r="AC31" s="72"/>
      <c r="AD31" s="72"/>
      <c r="AE31" s="72"/>
      <c r="AF31" s="72"/>
      <c r="AG31" s="99"/>
      <c r="AH31" s="100"/>
      <c r="AI31" s="100"/>
      <c r="AJ31" s="72"/>
      <c r="AK31" s="72"/>
      <c r="AL31" s="100"/>
      <c r="AM31" s="72"/>
      <c r="AN31" s="99"/>
      <c r="AT31" s="98"/>
      <c r="AW31" s="53"/>
    </row>
    <row r="32" spans="1:54" ht="21.75" customHeight="1">
      <c r="B32" s="225" t="s">
        <v>497</v>
      </c>
      <c r="C32" s="226"/>
      <c r="D32" s="226"/>
      <c r="E32" s="226"/>
      <c r="F32" s="226"/>
      <c r="G32" s="226"/>
      <c r="Q32" s="43"/>
      <c r="R32" s="43"/>
      <c r="S32" s="43"/>
      <c r="T32" s="43"/>
      <c r="U32" s="43"/>
      <c r="V32" s="43"/>
      <c r="W32" s="43"/>
      <c r="AG32" s="103"/>
    </row>
    <row r="33" spans="2:33" ht="15">
      <c r="B33" s="227" t="str">
        <f>C1</f>
        <v>Skatt januar 2015</v>
      </c>
      <c r="C33" s="226"/>
      <c r="D33" s="226"/>
      <c r="E33" s="226"/>
      <c r="F33" s="226"/>
      <c r="G33" s="226"/>
      <c r="AG33" s="87"/>
    </row>
  </sheetData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28" workbookViewId="0">
      <selection activeCell="B38" sqref="B38"/>
    </sheetView>
  </sheetViews>
  <sheetFormatPr baseColWidth="10" defaultRowHeight="12.75"/>
  <cols>
    <col min="1" max="1" width="16" customWidth="1"/>
    <col min="2" max="3" width="12.28515625" bestFit="1" customWidth="1"/>
    <col min="4" max="4" width="13.140625" customWidth="1"/>
    <col min="5" max="5" width="10.28515625" customWidth="1"/>
    <col min="6" max="6" width="13.85546875" bestFit="1" customWidth="1"/>
    <col min="7" max="7" width="12.85546875" bestFit="1" customWidth="1"/>
    <col min="8" max="8" width="11.85546875" bestFit="1" customWidth="1"/>
    <col min="9" max="9" width="10.5703125" customWidth="1"/>
    <col min="10" max="11" width="12.28515625" bestFit="1" customWidth="1"/>
    <col min="12" max="12" width="12.85546875" bestFit="1" customWidth="1"/>
    <col min="13" max="13" width="14.5703125" customWidth="1"/>
    <col min="14" max="14" width="15.7109375" bestFit="1" customWidth="1"/>
  </cols>
  <sheetData>
    <row r="1" spans="1:14" ht="15">
      <c r="A1" s="1" t="s">
        <v>0</v>
      </c>
      <c r="B1" s="348" t="s">
        <v>1</v>
      </c>
      <c r="C1" s="348"/>
      <c r="D1" s="348"/>
      <c r="E1" s="2"/>
      <c r="F1" s="348" t="s">
        <v>2</v>
      </c>
      <c r="G1" s="348"/>
      <c r="H1" s="348"/>
      <c r="I1" s="2"/>
      <c r="J1" s="348" t="s">
        <v>483</v>
      </c>
      <c r="K1" s="348"/>
      <c r="L1" s="348"/>
    </row>
    <row r="2" spans="1:14" ht="15">
      <c r="A2" s="3"/>
      <c r="B2" s="4">
        <v>2016</v>
      </c>
      <c r="C2" s="4">
        <v>2017</v>
      </c>
      <c r="D2" s="4">
        <v>2018</v>
      </c>
      <c r="E2" s="4"/>
      <c r="F2" s="4">
        <f>B2</f>
        <v>2016</v>
      </c>
      <c r="G2" s="4">
        <f>C2</f>
        <v>2017</v>
      </c>
      <c r="H2" s="4">
        <f>D2</f>
        <v>2018</v>
      </c>
      <c r="I2" s="4"/>
      <c r="J2" s="4">
        <f>F2</f>
        <v>2016</v>
      </c>
      <c r="K2" s="4">
        <f>G2</f>
        <v>2017</v>
      </c>
      <c r="L2" s="4">
        <f>H2</f>
        <v>2018</v>
      </c>
    </row>
    <row r="3" spans="1:14" ht="15">
      <c r="A3" s="5" t="s">
        <v>3</v>
      </c>
      <c r="B3" s="161">
        <v>16799193</v>
      </c>
      <c r="C3" s="162">
        <v>18409325</v>
      </c>
      <c r="D3" s="236">
        <v>19313287</v>
      </c>
      <c r="E3" s="5"/>
      <c r="F3" s="244">
        <v>3604480</v>
      </c>
      <c r="G3" s="245">
        <v>3880051</v>
      </c>
      <c r="H3" s="236">
        <v>4040375</v>
      </c>
      <c r="I3" s="5"/>
      <c r="J3" s="5">
        <f t="shared" ref="J3:L15" si="0">B3+F3</f>
        <v>20403673</v>
      </c>
      <c r="K3" s="5">
        <f t="shared" si="0"/>
        <v>22289376</v>
      </c>
      <c r="L3" s="5">
        <f t="shared" si="0"/>
        <v>23353662</v>
      </c>
    </row>
    <row r="4" spans="1:14" ht="15">
      <c r="A4" s="5" t="s">
        <v>4</v>
      </c>
      <c r="B4" s="161">
        <v>17738139</v>
      </c>
      <c r="C4" s="162">
        <v>19471152</v>
      </c>
      <c r="D4" s="162">
        <v>20364201</v>
      </c>
      <c r="E4" s="5"/>
      <c r="F4" s="161">
        <v>3785133</v>
      </c>
      <c r="G4" s="165">
        <v>4084860</v>
      </c>
      <c r="H4" s="165">
        <v>4242229</v>
      </c>
      <c r="I4" s="5"/>
      <c r="J4" s="5">
        <f t="shared" si="0"/>
        <v>21523272</v>
      </c>
      <c r="K4" s="5">
        <f t="shared" si="0"/>
        <v>23556012</v>
      </c>
      <c r="L4" s="5">
        <f t="shared" si="0"/>
        <v>24606430</v>
      </c>
    </row>
    <row r="5" spans="1:14" ht="15">
      <c r="A5" s="5" t="s">
        <v>5</v>
      </c>
      <c r="B5" s="162">
        <v>41952502</v>
      </c>
      <c r="C5" s="162">
        <v>44864413</v>
      </c>
      <c r="D5" s="272">
        <v>46625258</v>
      </c>
      <c r="E5" s="5"/>
      <c r="F5" s="165">
        <v>8884916</v>
      </c>
      <c r="G5" s="165">
        <v>9392147</v>
      </c>
      <c r="H5" s="272">
        <v>9704026</v>
      </c>
      <c r="I5" s="5"/>
      <c r="J5" s="5">
        <f t="shared" si="0"/>
        <v>50837418</v>
      </c>
      <c r="K5" s="5">
        <f t="shared" si="0"/>
        <v>54256560</v>
      </c>
      <c r="L5" s="164">
        <f t="shared" si="0"/>
        <v>56329284</v>
      </c>
    </row>
    <row r="6" spans="1:14" ht="15">
      <c r="A6" s="5" t="s">
        <v>6</v>
      </c>
      <c r="B6" s="175">
        <v>43319269</v>
      </c>
      <c r="C6" s="175">
        <v>46101752</v>
      </c>
      <c r="D6" s="175">
        <v>48227379</v>
      </c>
      <c r="E6" s="5"/>
      <c r="F6" s="165">
        <v>9156251</v>
      </c>
      <c r="G6" s="165">
        <v>9633281</v>
      </c>
      <c r="H6" s="165">
        <v>10019862</v>
      </c>
      <c r="I6" s="5"/>
      <c r="J6" s="5">
        <f t="shared" si="0"/>
        <v>52475520</v>
      </c>
      <c r="K6" s="5">
        <f t="shared" si="0"/>
        <v>55735033</v>
      </c>
      <c r="L6" s="164">
        <f t="shared" si="0"/>
        <v>58247241</v>
      </c>
      <c r="M6" s="271"/>
    </row>
    <row r="7" spans="1:14" ht="15">
      <c r="A7" s="5" t="s">
        <v>7</v>
      </c>
      <c r="B7" s="175">
        <v>72696583</v>
      </c>
      <c r="C7" s="175">
        <v>75541209</v>
      </c>
      <c r="D7" s="236">
        <v>78513905</v>
      </c>
      <c r="E7" s="5"/>
      <c r="F7" s="165">
        <v>15344226</v>
      </c>
      <c r="G7" s="165">
        <v>15785171</v>
      </c>
      <c r="H7" s="236">
        <v>16312337</v>
      </c>
      <c r="I7" s="5"/>
      <c r="J7" s="5">
        <f t="shared" si="0"/>
        <v>88040809</v>
      </c>
      <c r="K7" s="5">
        <f t="shared" si="0"/>
        <v>91326380</v>
      </c>
      <c r="L7" s="164">
        <f t="shared" si="0"/>
        <v>94826242</v>
      </c>
    </row>
    <row r="8" spans="1:14" ht="15">
      <c r="A8" s="5" t="s">
        <v>8</v>
      </c>
      <c r="B8" s="162">
        <v>73848961</v>
      </c>
      <c r="C8" s="162">
        <v>76550314</v>
      </c>
      <c r="D8" s="162"/>
      <c r="E8" s="5"/>
      <c r="F8" s="165">
        <v>15588497</v>
      </c>
      <c r="G8" s="165">
        <v>15999811</v>
      </c>
      <c r="H8" s="165"/>
      <c r="I8" s="5"/>
      <c r="J8" s="5">
        <f t="shared" si="0"/>
        <v>89437458</v>
      </c>
      <c r="K8" s="5">
        <f t="shared" si="0"/>
        <v>92550125</v>
      </c>
      <c r="L8" s="164">
        <f t="shared" si="0"/>
        <v>0</v>
      </c>
    </row>
    <row r="9" spans="1:14" ht="15">
      <c r="A9" s="5" t="s">
        <v>9</v>
      </c>
      <c r="B9" s="162">
        <v>90334880</v>
      </c>
      <c r="C9" s="162">
        <v>93866508</v>
      </c>
      <c r="D9" s="162"/>
      <c r="E9" s="5"/>
      <c r="F9" s="165">
        <v>19066045</v>
      </c>
      <c r="G9" s="165">
        <v>19624756</v>
      </c>
      <c r="H9" s="162"/>
      <c r="I9" s="5"/>
      <c r="J9" s="5">
        <f t="shared" si="0"/>
        <v>109400925</v>
      </c>
      <c r="K9" s="5">
        <f t="shared" si="0"/>
        <v>113491264</v>
      </c>
      <c r="L9" s="164">
        <f t="shared" si="0"/>
        <v>0</v>
      </c>
    </row>
    <row r="10" spans="1:14" ht="15">
      <c r="A10" s="5" t="s">
        <v>10</v>
      </c>
      <c r="B10" s="162">
        <v>92839550</v>
      </c>
      <c r="C10" s="162">
        <v>96504707</v>
      </c>
      <c r="D10" s="162"/>
      <c r="E10" s="5"/>
      <c r="F10" s="165">
        <v>19598760</v>
      </c>
      <c r="G10" s="162">
        <v>20176847</v>
      </c>
      <c r="H10" s="162"/>
      <c r="I10" s="5"/>
      <c r="J10" s="5">
        <f t="shared" si="0"/>
        <v>112438310</v>
      </c>
      <c r="K10" s="5">
        <f t="shared" si="0"/>
        <v>116681554</v>
      </c>
      <c r="L10" s="5">
        <f t="shared" si="0"/>
        <v>0</v>
      </c>
    </row>
    <row r="11" spans="1:14" ht="15">
      <c r="A11" s="5" t="s">
        <v>11</v>
      </c>
      <c r="B11" s="162">
        <v>118656792</v>
      </c>
      <c r="C11" s="162">
        <v>123424890</v>
      </c>
      <c r="D11" s="162"/>
      <c r="E11" s="5"/>
      <c r="F11" s="162">
        <v>25042940</v>
      </c>
      <c r="G11" s="273">
        <v>25805570</v>
      </c>
      <c r="H11" s="273"/>
      <c r="I11" s="5"/>
      <c r="J11" s="5">
        <f t="shared" si="0"/>
        <v>143699732</v>
      </c>
      <c r="K11" s="5">
        <f t="shared" si="0"/>
        <v>149230460</v>
      </c>
      <c r="L11" s="5">
        <f t="shared" si="0"/>
        <v>0</v>
      </c>
    </row>
    <row r="12" spans="1:14" ht="15.75" thickBot="1">
      <c r="A12" s="5" t="s">
        <v>12</v>
      </c>
      <c r="B12" s="162">
        <v>119776758</v>
      </c>
      <c r="C12" s="242">
        <v>124566434</v>
      </c>
      <c r="D12" s="243"/>
      <c r="E12" s="5"/>
      <c r="F12" s="162">
        <v>25283816</v>
      </c>
      <c r="G12" s="246">
        <v>26047122</v>
      </c>
      <c r="H12" s="247"/>
      <c r="I12" s="5"/>
      <c r="J12" s="5">
        <f t="shared" si="0"/>
        <v>145060574</v>
      </c>
      <c r="K12" s="5">
        <f t="shared" si="0"/>
        <v>150613556</v>
      </c>
      <c r="L12" s="5">
        <f t="shared" si="0"/>
        <v>0</v>
      </c>
    </row>
    <row r="13" spans="1:14" ht="15">
      <c r="A13" s="5" t="s">
        <v>13</v>
      </c>
      <c r="B13" s="162">
        <v>148700966</v>
      </c>
      <c r="C13" s="162">
        <v>155288285</v>
      </c>
      <c r="D13" s="162"/>
      <c r="E13" s="253" t="s">
        <v>14</v>
      </c>
      <c r="F13" s="162">
        <v>31151685</v>
      </c>
      <c r="G13" s="274">
        <v>32080493</v>
      </c>
      <c r="H13" s="274"/>
      <c r="I13" s="253" t="s">
        <v>14</v>
      </c>
      <c r="J13" s="5">
        <f t="shared" si="0"/>
        <v>179852651</v>
      </c>
      <c r="K13" s="5">
        <f t="shared" si="0"/>
        <v>187368778</v>
      </c>
      <c r="L13" s="164">
        <f t="shared" si="0"/>
        <v>0</v>
      </c>
      <c r="M13" s="7"/>
      <c r="N13" s="7"/>
    </row>
    <row r="14" spans="1:14" ht="15">
      <c r="A14" s="8" t="s">
        <v>15</v>
      </c>
      <c r="B14" s="166">
        <v>149813982</v>
      </c>
      <c r="C14" s="166">
        <v>156585214</v>
      </c>
      <c r="D14" s="166"/>
      <c r="E14" s="254">
        <f>D14*1000/$N$15</f>
        <v>0</v>
      </c>
      <c r="F14" s="163">
        <v>31384630</v>
      </c>
      <c r="G14" s="163">
        <v>32347334</v>
      </c>
      <c r="H14" s="163"/>
      <c r="I14" s="254">
        <f>H14*1000/$N$15</f>
        <v>0</v>
      </c>
      <c r="J14" s="8">
        <f t="shared" si="0"/>
        <v>181198612</v>
      </c>
      <c r="K14" s="8">
        <f t="shared" si="0"/>
        <v>188932548</v>
      </c>
      <c r="L14" s="163">
        <f t="shared" si="0"/>
        <v>0</v>
      </c>
      <c r="N14" s="255" t="s">
        <v>520</v>
      </c>
    </row>
    <row r="15" spans="1:14" s="10" customFormat="1" ht="15">
      <c r="A15" s="11" t="s">
        <v>508</v>
      </c>
      <c r="B15" s="9"/>
      <c r="C15" s="9"/>
      <c r="D15" s="308">
        <v>158542999.99999997</v>
      </c>
      <c r="E15" s="248">
        <f>D15*1000/$N$15</f>
        <v>29938.520879239986</v>
      </c>
      <c r="F15" s="9"/>
      <c r="G15" s="9"/>
      <c r="H15" s="237">
        <v>33210000.004261896</v>
      </c>
      <c r="I15" s="248">
        <f>H15*1000/$N$15</f>
        <v>6271.2215520531017</v>
      </c>
      <c r="J15" s="9"/>
      <c r="K15" s="9"/>
      <c r="L15" s="249">
        <f t="shared" si="0"/>
        <v>191753000.00426185</v>
      </c>
      <c r="N15" s="238">
        <v>5295619</v>
      </c>
    </row>
    <row r="16" spans="1:14" s="10" customFormat="1" ht="12">
      <c r="A16" s="6" t="s">
        <v>521</v>
      </c>
      <c r="B16" s="6"/>
      <c r="C16" s="250"/>
      <c r="D16" s="9">
        <v>158200000</v>
      </c>
      <c r="E16" s="248">
        <f>D16*1000/$N$15</f>
        <v>29873.750358551097</v>
      </c>
      <c r="F16" s="6"/>
      <c r="G16" s="250"/>
      <c r="H16" s="9">
        <v>33100000</v>
      </c>
      <c r="I16" s="248">
        <f>H16*1000/$N$15</f>
        <v>6250.4496641469104</v>
      </c>
      <c r="K16" s="250"/>
      <c r="L16" s="9">
        <f>D16+H16</f>
        <v>191300000</v>
      </c>
    </row>
    <row r="17" spans="1:15" s="10" customFormat="1" thickBot="1">
      <c r="A17" s="11" t="s">
        <v>522</v>
      </c>
      <c r="B17" s="176"/>
      <c r="C17" s="250"/>
      <c r="D17" s="251"/>
      <c r="E17" s="252">
        <f>D17*1000/$N$15</f>
        <v>0</v>
      </c>
      <c r="F17" s="176"/>
      <c r="G17" s="250"/>
      <c r="H17" s="9"/>
      <c r="I17" s="252">
        <f>H17*1000/$N$15</f>
        <v>0</v>
      </c>
      <c r="K17" s="250"/>
      <c r="L17" s="9">
        <f>D17+H17</f>
        <v>0</v>
      </c>
    </row>
    <row r="18" spans="1:15" s="10" customFormat="1" ht="12">
      <c r="A18" s="13"/>
      <c r="C18" s="12"/>
      <c r="D18" s="14"/>
      <c r="E18" s="9"/>
      <c r="G18" s="12"/>
      <c r="H18" s="14"/>
      <c r="I18" s="9"/>
      <c r="K18" s="12"/>
      <c r="L18" s="15"/>
      <c r="M18" s="16"/>
    </row>
    <row r="19" spans="1:15" s="10" customFormat="1" ht="12">
      <c r="A19" s="13"/>
      <c r="C19" s="12"/>
      <c r="D19" s="14"/>
      <c r="E19" s="9"/>
      <c r="G19" s="12"/>
      <c r="H19" s="14"/>
      <c r="I19" s="9"/>
      <c r="K19" s="12"/>
      <c r="L19" s="15"/>
      <c r="M19" s="17"/>
    </row>
    <row r="20" spans="1:15" s="10" customFormat="1" ht="12">
      <c r="A20" s="13"/>
      <c r="C20" s="12"/>
      <c r="D20" s="14"/>
      <c r="E20" s="9"/>
      <c r="G20" s="12"/>
      <c r="H20" s="14"/>
      <c r="I20" s="9"/>
      <c r="K20" s="12"/>
      <c r="L20" s="15"/>
      <c r="M20" s="16"/>
    </row>
    <row r="21" spans="1:15" ht="15">
      <c r="A21" s="18" t="s">
        <v>482</v>
      </c>
      <c r="B21" s="348" t="s">
        <v>1</v>
      </c>
      <c r="C21" s="348"/>
      <c r="D21" s="348"/>
      <c r="E21" s="19"/>
      <c r="F21" s="348" t="s">
        <v>2</v>
      </c>
      <c r="G21" s="348"/>
      <c r="H21" s="348"/>
      <c r="I21" s="19"/>
      <c r="J21" s="348" t="s">
        <v>483</v>
      </c>
      <c r="K21" s="348"/>
      <c r="L21" s="348"/>
    </row>
    <row r="22" spans="1:15" ht="15">
      <c r="A22" s="20" t="s">
        <v>481</v>
      </c>
      <c r="B22" s="4">
        <f>B2</f>
        <v>2016</v>
      </c>
      <c r="C22" s="4">
        <f t="shared" ref="C22:L22" si="1">C2</f>
        <v>2017</v>
      </c>
      <c r="D22" s="4">
        <f t="shared" si="1"/>
        <v>2018</v>
      </c>
      <c r="E22" s="4"/>
      <c r="F22" s="4">
        <f t="shared" si="1"/>
        <v>2016</v>
      </c>
      <c r="G22" s="4">
        <f t="shared" si="1"/>
        <v>2017</v>
      </c>
      <c r="H22" s="4">
        <f t="shared" si="1"/>
        <v>2018</v>
      </c>
      <c r="I22" s="4"/>
      <c r="J22" s="4">
        <f t="shared" si="1"/>
        <v>2016</v>
      </c>
      <c r="K22" s="4">
        <f t="shared" si="1"/>
        <v>2017</v>
      </c>
      <c r="L22" s="4">
        <f t="shared" si="1"/>
        <v>2018</v>
      </c>
    </row>
    <row r="23" spans="1:15" ht="15">
      <c r="A23" s="5" t="s">
        <v>3</v>
      </c>
      <c r="B23" s="21">
        <v>3.4095584569075361E-2</v>
      </c>
      <c r="C23" s="21">
        <v>9.5845794497390446E-2</v>
      </c>
      <c r="D23" s="21">
        <f>(D3-C3)/C3</f>
        <v>4.9103484239644855E-2</v>
      </c>
      <c r="E23" s="5"/>
      <c r="F23" s="21">
        <v>2.6386055993236551E-2</v>
      </c>
      <c r="G23" s="21">
        <v>7.6452359286221586E-2</v>
      </c>
      <c r="H23" s="21">
        <f>(H3-G3)/G3</f>
        <v>4.1320075431998185E-2</v>
      </c>
      <c r="I23" s="5"/>
      <c r="J23" s="21">
        <v>3.2725219980222826E-2</v>
      </c>
      <c r="K23" s="21">
        <v>9.2419781477580037E-2</v>
      </c>
      <c r="L23" s="21">
        <f>(L3-K3)/K3</f>
        <v>4.7748577618323636E-2</v>
      </c>
      <c r="N23" s="28"/>
      <c r="O23" s="28"/>
    </row>
    <row r="24" spans="1:15" ht="15">
      <c r="A24" s="5" t="s">
        <v>4</v>
      </c>
      <c r="B24" s="21">
        <v>3.2146172817667726E-2</v>
      </c>
      <c r="C24" s="21">
        <v>9.7699820708361793E-2</v>
      </c>
      <c r="D24" s="279">
        <f>(D4-C4)/C4</f>
        <v>4.5865236941296537E-2</v>
      </c>
      <c r="E24" s="5"/>
      <c r="F24" s="21">
        <v>2.4436762265676783E-2</v>
      </c>
      <c r="G24" s="21">
        <v>7.9185328494401644E-2</v>
      </c>
      <c r="H24" s="279">
        <f>(H4-G4)/G4</f>
        <v>3.8524943327311094E-2</v>
      </c>
      <c r="I24" s="5"/>
      <c r="J24" s="21">
        <v>3.0781980225787393E-2</v>
      </c>
      <c r="K24" s="21">
        <v>9.4443818765102258E-2</v>
      </c>
      <c r="L24" s="279">
        <f>(L4-K4)/K4</f>
        <v>4.4592352899124013E-2</v>
      </c>
      <c r="N24" s="28"/>
      <c r="O24" s="28"/>
    </row>
    <row r="25" spans="1:15" ht="15">
      <c r="A25" s="5" t="s">
        <v>5</v>
      </c>
      <c r="B25" s="21">
        <v>5.4111939659848944E-2</v>
      </c>
      <c r="C25" s="21">
        <v>6.9409710057340562E-2</v>
      </c>
      <c r="D25" s="279">
        <f>(D5-C5)/C5</f>
        <v>3.9248145295024808E-2</v>
      </c>
      <c r="E25" s="5"/>
      <c r="F25" s="21">
        <v>3.9462511491521718E-2</v>
      </c>
      <c r="G25" s="21">
        <v>5.7089003430083073E-2</v>
      </c>
      <c r="H25" s="279">
        <f>(H5-G5)/G5</f>
        <v>3.3206358460956799E-2</v>
      </c>
      <c r="I25" s="5"/>
      <c r="J25" s="21">
        <v>5.1521938128649282E-2</v>
      </c>
      <c r="K25" s="21">
        <v>6.7256405508241981E-2</v>
      </c>
      <c r="L25" s="279">
        <f>(L5-K5)/K5</f>
        <v>3.8202274526803762E-2</v>
      </c>
      <c r="N25" s="28"/>
      <c r="O25" s="28"/>
    </row>
    <row r="26" spans="1:15" ht="15">
      <c r="A26" s="5" t="s">
        <v>6</v>
      </c>
      <c r="B26" s="21">
        <v>5.3487165807354076E-2</v>
      </c>
      <c r="C26" s="21">
        <v>6.4231993388438754E-2</v>
      </c>
      <c r="D26" s="279">
        <f>(D6-C6)/C6</f>
        <v>4.6107293275969206E-2</v>
      </c>
      <c r="E26" s="5"/>
      <c r="F26" s="21">
        <v>3.9321862210312294E-2</v>
      </c>
      <c r="G26" s="21">
        <v>5.2098833900468655E-2</v>
      </c>
      <c r="H26" s="279">
        <f>(H6-G6)/G6</f>
        <v>4.012973357675334E-2</v>
      </c>
      <c r="I26" s="5"/>
      <c r="J26" s="21">
        <v>5.0987773513227544E-2</v>
      </c>
      <c r="K26" s="21">
        <v>6.2114925207029867E-2</v>
      </c>
      <c r="L26" s="279">
        <f>(L6-K6)/K6</f>
        <v>4.507412779319607E-2</v>
      </c>
      <c r="N26" s="28"/>
      <c r="O26" s="28"/>
    </row>
    <row r="27" spans="1:15" ht="15">
      <c r="A27" s="5" t="s">
        <v>7</v>
      </c>
      <c r="B27" s="21">
        <v>9.0308433207730493E-2</v>
      </c>
      <c r="C27" s="21">
        <v>3.913011977468047E-2</v>
      </c>
      <c r="D27" s="279">
        <f>(D7-C7)/C7</f>
        <v>3.9351978070671333E-2</v>
      </c>
      <c r="E27" s="5"/>
      <c r="F27" s="21">
        <v>7.4372900771108863E-2</v>
      </c>
      <c r="G27" s="21">
        <v>2.8736868187421119E-2</v>
      </c>
      <c r="H27" s="279">
        <f>(H7-G7)/G7</f>
        <v>3.339628059778383E-2</v>
      </c>
      <c r="I27" s="5"/>
      <c r="J27" s="21">
        <v>8.7497175670782204E-2</v>
      </c>
      <c r="K27" s="21">
        <v>3.7318727954896463E-2</v>
      </c>
      <c r="L27" s="279">
        <f>(L7-K7)/K7</f>
        <v>3.8322574485050213E-2</v>
      </c>
      <c r="N27" s="28"/>
      <c r="O27" s="28"/>
    </row>
    <row r="28" spans="1:15" ht="15">
      <c r="A28" s="5" t="s">
        <v>8</v>
      </c>
      <c r="B28" s="21">
        <v>8.1116657993456437E-2</v>
      </c>
      <c r="C28" s="21">
        <v>3.6579431361261808E-2</v>
      </c>
      <c r="D28" s="21"/>
      <c r="E28" s="5"/>
      <c r="F28" s="21">
        <v>6.5375895251491914E-2</v>
      </c>
      <c r="G28" s="21">
        <v>2.6385738150381016E-2</v>
      </c>
      <c r="H28" s="21"/>
      <c r="I28" s="5"/>
      <c r="J28" s="21">
        <v>7.8339738347845661E-2</v>
      </c>
      <c r="K28" s="21">
        <v>3.4802722143556453E-2</v>
      </c>
      <c r="L28" s="21"/>
      <c r="N28" s="28"/>
      <c r="O28" s="28"/>
    </row>
    <row r="29" spans="1:15" ht="15">
      <c r="A29" s="5" t="s">
        <v>9</v>
      </c>
      <c r="B29" s="21">
        <v>7.605441441740203E-2</v>
      </c>
      <c r="C29" s="21">
        <v>3.9094843542162229E-2</v>
      </c>
      <c r="D29" s="21"/>
      <c r="E29" s="5"/>
      <c r="F29" s="21">
        <v>6.0000819488891341E-2</v>
      </c>
      <c r="G29" s="21">
        <v>2.9303979928716209E-2</v>
      </c>
      <c r="H29" s="21"/>
      <c r="I29" s="5"/>
      <c r="J29" s="21">
        <v>7.322174962605553E-2</v>
      </c>
      <c r="K29" s="21">
        <v>3.7388522994663893E-2</v>
      </c>
      <c r="L29" s="21"/>
      <c r="N29" s="28"/>
      <c r="O29" s="28"/>
    </row>
    <row r="30" spans="1:15" ht="15">
      <c r="A30" s="5" t="s">
        <v>10</v>
      </c>
      <c r="B30" s="21">
        <v>8.1580894482220292E-2</v>
      </c>
      <c r="C30" s="21">
        <v>3.9478401177084552E-2</v>
      </c>
      <c r="D30" s="21"/>
      <c r="E30" s="5"/>
      <c r="F30" s="21">
        <v>6.5599926403708181E-2</v>
      </c>
      <c r="G30" s="21">
        <v>2.949610077372242E-2</v>
      </c>
      <c r="H30" s="21"/>
      <c r="I30" s="5"/>
      <c r="J30" s="21">
        <v>7.8760899184325911E-2</v>
      </c>
      <c r="K30" s="21">
        <v>3.7738418515895517E-2</v>
      </c>
      <c r="L30" s="21"/>
      <c r="N30" s="28"/>
      <c r="O30" s="28"/>
    </row>
    <row r="31" spans="1:15" ht="15">
      <c r="A31" s="5" t="s">
        <v>11</v>
      </c>
      <c r="B31" s="21">
        <v>8.1921763835824724E-2</v>
      </c>
      <c r="C31" s="21">
        <v>4.0183944969622978E-2</v>
      </c>
      <c r="D31" s="309"/>
      <c r="E31" s="5"/>
      <c r="F31" s="21">
        <v>6.555853646207678E-2</v>
      </c>
      <c r="G31" s="21">
        <v>3.0452894109078248E-2</v>
      </c>
      <c r="H31" s="21"/>
      <c r="I31" s="5"/>
      <c r="J31" s="21">
        <v>7.9034036716660747E-2</v>
      </c>
      <c r="K31" s="21">
        <v>3.8488088481612476E-2</v>
      </c>
      <c r="L31" s="21"/>
      <c r="N31" s="28"/>
      <c r="O31" s="28"/>
    </row>
    <row r="32" spans="1:15" ht="15">
      <c r="A32" s="5" t="s">
        <v>12</v>
      </c>
      <c r="B32" s="21">
        <v>8.3755337230078192E-2</v>
      </c>
      <c r="C32" s="21">
        <v>3.9988359010351575E-2</v>
      </c>
      <c r="D32" s="309"/>
      <c r="E32" s="5"/>
      <c r="F32" s="21">
        <v>6.7334820988149691E-2</v>
      </c>
      <c r="G32" s="21">
        <v>3.0189509368364332E-2</v>
      </c>
      <c r="H32" s="21"/>
      <c r="I32" s="5"/>
      <c r="J32" s="21">
        <v>8.0857008771880678E-2</v>
      </c>
      <c r="K32" s="21">
        <v>3.8280435868122235E-2</v>
      </c>
      <c r="L32" s="21"/>
      <c r="N32" s="28"/>
      <c r="O32" s="28"/>
    </row>
    <row r="33" spans="1:15" ht="15">
      <c r="A33" s="5" t="s">
        <v>13</v>
      </c>
      <c r="B33" s="21">
        <v>0.10093532325372265</v>
      </c>
      <c r="C33" s="21">
        <v>4.4299100249288223E-2</v>
      </c>
      <c r="D33" s="310"/>
      <c r="E33" s="282"/>
      <c r="F33" s="279">
        <v>7.5667064831867831E-2</v>
      </c>
      <c r="G33" s="279">
        <v>2.9815658446726075E-2</v>
      </c>
      <c r="H33" s="279"/>
      <c r="I33" s="282"/>
      <c r="J33" s="279">
        <v>9.6474032908611618E-2</v>
      </c>
      <c r="K33" s="279">
        <v>4.179047102285971E-2</v>
      </c>
      <c r="L33" s="279"/>
      <c r="N33" s="28"/>
      <c r="O33" s="28"/>
    </row>
    <row r="34" spans="1:15" ht="15">
      <c r="A34" s="8" t="s">
        <v>15</v>
      </c>
      <c r="B34" s="22">
        <v>9.6753536227856998E-2</v>
      </c>
      <c r="C34" s="22">
        <v>4.5197597110795705E-2</v>
      </c>
      <c r="D34" s="22"/>
      <c r="E34" s="8"/>
      <c r="F34" s="22">
        <v>7.1598840563162638E-2</v>
      </c>
      <c r="G34" s="22">
        <v>3.0674377872225992E-2</v>
      </c>
      <c r="H34" s="22"/>
      <c r="I34" s="8"/>
      <c r="J34" s="22">
        <v>9.2312382201390542E-2</v>
      </c>
      <c r="K34" s="22">
        <v>4.2682092951131435E-2</v>
      </c>
      <c r="L34" s="22"/>
      <c r="N34" s="28"/>
      <c r="O34" s="28"/>
    </row>
    <row r="35" spans="1:15">
      <c r="A35" s="11" t="s">
        <v>508</v>
      </c>
      <c r="D35" s="23">
        <f>(D15-C$14)/C$14</f>
        <v>1.2503006829239766E-2</v>
      </c>
      <c r="H35" s="23">
        <f>(H15-G$14)/G$14</f>
        <v>2.6668844000000001E-2</v>
      </c>
      <c r="L35" s="23">
        <f>(L15-K$14)/K$14</f>
        <v>1.4928354241334062E-2</v>
      </c>
      <c r="O35" s="28"/>
    </row>
    <row r="36" spans="1:15">
      <c r="A36" s="6" t="s">
        <v>521</v>
      </c>
      <c r="D36" s="23">
        <f>(D16-C$14)/C$14</f>
        <v>1.0312506262564485E-2</v>
      </c>
      <c r="H36" s="23">
        <f>(H16-G$14)/G$14</f>
        <v>2.3268254502828579E-2</v>
      </c>
      <c r="L36" s="23">
        <f>(L16-K$14)/K$14</f>
        <v>1.2530673116206531E-2</v>
      </c>
    </row>
    <row r="37" spans="1:15">
      <c r="A37" s="11" t="s">
        <v>522</v>
      </c>
      <c r="D37" s="23"/>
      <c r="H37" s="23"/>
      <c r="L37" s="23"/>
    </row>
    <row r="38" spans="1:15">
      <c r="A38" s="13"/>
      <c r="D38" s="23"/>
      <c r="G38" s="11"/>
      <c r="H38" s="23"/>
      <c r="L38" s="23"/>
    </row>
    <row r="39" spans="1:15">
      <c r="A39" s="14"/>
      <c r="B39" s="24"/>
      <c r="C39" s="24"/>
      <c r="D39" s="25"/>
      <c r="E39" s="24"/>
      <c r="F39" s="24"/>
      <c r="G39" s="24"/>
      <c r="H39" s="25"/>
      <c r="I39" s="24"/>
      <c r="J39" s="24"/>
      <c r="K39" s="24"/>
      <c r="L39" s="25"/>
    </row>
    <row r="40" spans="1:15">
      <c r="A40" s="6" t="s">
        <v>16</v>
      </c>
      <c r="B40" s="347" t="s">
        <v>1</v>
      </c>
      <c r="C40" s="347"/>
      <c r="D40" s="347"/>
      <c r="E40" s="347"/>
      <c r="F40" s="347" t="s">
        <v>2</v>
      </c>
      <c r="G40" s="347"/>
      <c r="H40" s="347"/>
      <c r="I40" s="347"/>
      <c r="J40" s="347" t="s">
        <v>483</v>
      </c>
      <c r="K40" s="347"/>
      <c r="L40" s="347"/>
      <c r="M40" s="347"/>
    </row>
    <row r="41" spans="1:15" ht="15">
      <c r="A41" s="26"/>
      <c r="B41" s="278">
        <f>B22</f>
        <v>2016</v>
      </c>
      <c r="C41" s="278">
        <f>C22</f>
        <v>2017</v>
      </c>
      <c r="D41" s="278">
        <f>D22</f>
        <v>2018</v>
      </c>
      <c r="E41" s="283" t="s">
        <v>526</v>
      </c>
      <c r="F41" s="278">
        <f>F22</f>
        <v>2016</v>
      </c>
      <c r="G41" s="278">
        <f>G22</f>
        <v>2017</v>
      </c>
      <c r="H41" s="278">
        <f>H22</f>
        <v>2018</v>
      </c>
      <c r="I41" s="283" t="str">
        <f>E41</f>
        <v>endr 17-18</v>
      </c>
      <c r="J41" s="278">
        <f>J22</f>
        <v>2016</v>
      </c>
      <c r="K41" s="278">
        <f>K22</f>
        <v>2017</v>
      </c>
      <c r="L41" s="278">
        <f>L22</f>
        <v>2018</v>
      </c>
      <c r="M41" s="283" t="str">
        <f>I41</f>
        <v>endr 17-18</v>
      </c>
    </row>
    <row r="42" spans="1:15">
      <c r="A42" s="19" t="str">
        <f>A3</f>
        <v>Januar</v>
      </c>
      <c r="B42" s="19">
        <f>B3</f>
        <v>16799193</v>
      </c>
      <c r="C42" s="19">
        <f>C3</f>
        <v>18409325</v>
      </c>
      <c r="D42" s="19">
        <f>D3</f>
        <v>19313287</v>
      </c>
      <c r="E42" s="284">
        <f>(D42-C42)/C42</f>
        <v>4.9103484239644855E-2</v>
      </c>
      <c r="F42" s="19">
        <f>F3</f>
        <v>3604480</v>
      </c>
      <c r="G42" s="19">
        <f>G3</f>
        <v>3880051</v>
      </c>
      <c r="H42" s="19">
        <f>H3</f>
        <v>4040375</v>
      </c>
      <c r="I42" s="284">
        <f>(H42-G42)/G42</f>
        <v>4.1320075431998185E-2</v>
      </c>
      <c r="J42" s="19">
        <f t="shared" ref="J42:L54" si="2">B42+F42</f>
        <v>20403673</v>
      </c>
      <c r="K42" s="19">
        <f t="shared" si="2"/>
        <v>22289376</v>
      </c>
      <c r="L42" s="19">
        <f t="shared" si="2"/>
        <v>23353662</v>
      </c>
      <c r="M42" s="284">
        <f>(L42-K42)/K42</f>
        <v>4.7748577618323636E-2</v>
      </c>
    </row>
    <row r="43" spans="1:15">
      <c r="A43" s="276" t="str">
        <f t="shared" ref="A43:A53" si="3">A4</f>
        <v>Februar</v>
      </c>
      <c r="B43" s="276">
        <f t="shared" ref="B43:D53" si="4">B4-B3</f>
        <v>938946</v>
      </c>
      <c r="C43" s="276">
        <f t="shared" si="4"/>
        <v>1061827</v>
      </c>
      <c r="D43" s="276">
        <f t="shared" si="4"/>
        <v>1050914</v>
      </c>
      <c r="E43" s="285">
        <f t="shared" ref="E43:E44" si="5">(D43-C43)/C43</f>
        <v>-1.0277568756492347E-2</v>
      </c>
      <c r="F43" s="276">
        <f t="shared" ref="F43:H53" si="6">F4-F3</f>
        <v>180653</v>
      </c>
      <c r="G43" s="276">
        <f t="shared" si="6"/>
        <v>204809</v>
      </c>
      <c r="H43" s="276">
        <f t="shared" si="6"/>
        <v>201854</v>
      </c>
      <c r="I43" s="285">
        <f>(H43-G43)/G43</f>
        <v>-1.4428076891152244E-2</v>
      </c>
      <c r="J43" s="276">
        <f t="shared" si="2"/>
        <v>1119599</v>
      </c>
      <c r="K43" s="276">
        <f t="shared" si="2"/>
        <v>1266636</v>
      </c>
      <c r="L43" s="276">
        <f t="shared" si="2"/>
        <v>1252768</v>
      </c>
      <c r="M43" s="285">
        <f>(L43-K43)/K43</f>
        <v>-1.0948686126085157E-2</v>
      </c>
    </row>
    <row r="44" spans="1:15">
      <c r="A44" s="276" t="str">
        <f t="shared" si="3"/>
        <v>Mars</v>
      </c>
      <c r="B44" s="276">
        <f t="shared" si="4"/>
        <v>24214363</v>
      </c>
      <c r="C44" s="276">
        <f t="shared" si="4"/>
        <v>25393261</v>
      </c>
      <c r="D44" s="276">
        <f t="shared" ref="D44:D46" si="7">D5-D4</f>
        <v>26261057</v>
      </c>
      <c r="E44" s="285">
        <f t="shared" si="5"/>
        <v>3.4174263793846721E-2</v>
      </c>
      <c r="F44" s="276">
        <f t="shared" si="6"/>
        <v>5099783</v>
      </c>
      <c r="G44" s="276">
        <f t="shared" si="6"/>
        <v>5307287</v>
      </c>
      <c r="H44" s="276">
        <f t="shared" si="6"/>
        <v>5461797</v>
      </c>
      <c r="I44" s="285">
        <f>(H44-G44)/G44</f>
        <v>2.9112802831277072E-2</v>
      </c>
      <c r="J44" s="276">
        <f t="shared" si="2"/>
        <v>29314146</v>
      </c>
      <c r="K44" s="276">
        <f t="shared" si="2"/>
        <v>30700548</v>
      </c>
      <c r="L44" s="276">
        <f t="shared" ref="L44:L45" si="8">D44+H44</f>
        <v>31722854</v>
      </c>
      <c r="M44" s="285">
        <f>(L44-K44)/K44</f>
        <v>3.3299275309352783E-2</v>
      </c>
    </row>
    <row r="45" spans="1:15">
      <c r="A45" s="276" t="str">
        <f t="shared" si="3"/>
        <v>April</v>
      </c>
      <c r="B45" s="276">
        <f t="shared" si="4"/>
        <v>1366767</v>
      </c>
      <c r="C45" s="276">
        <f t="shared" si="4"/>
        <v>1237339</v>
      </c>
      <c r="D45" s="276">
        <f t="shared" si="7"/>
        <v>1602121</v>
      </c>
      <c r="E45" s="285">
        <f t="shared" ref="E45" si="9">(D45-C45)/C45</f>
        <v>0.2948116886318139</v>
      </c>
      <c r="F45" s="276">
        <f t="shared" si="6"/>
        <v>271335</v>
      </c>
      <c r="G45" s="276">
        <f t="shared" si="6"/>
        <v>241134</v>
      </c>
      <c r="H45" s="276">
        <f t="shared" si="6"/>
        <v>315836</v>
      </c>
      <c r="I45" s="285">
        <f>(H45-G45)/G45</f>
        <v>0.30979455406537443</v>
      </c>
      <c r="J45" s="276">
        <f t="shared" si="2"/>
        <v>1638102</v>
      </c>
      <c r="K45" s="276">
        <f t="shared" si="2"/>
        <v>1478473</v>
      </c>
      <c r="L45" s="276">
        <f t="shared" si="8"/>
        <v>1917957</v>
      </c>
      <c r="M45" s="285">
        <f>(L45-K45)/K45</f>
        <v>0.29725534385815633</v>
      </c>
    </row>
    <row r="46" spans="1:15">
      <c r="A46" s="276" t="str">
        <f t="shared" si="3"/>
        <v>Mai</v>
      </c>
      <c r="B46" s="276">
        <f t="shared" si="4"/>
        <v>29377314</v>
      </c>
      <c r="C46" s="276">
        <f t="shared" si="4"/>
        <v>29439457</v>
      </c>
      <c r="D46" s="276">
        <f t="shared" si="7"/>
        <v>30286526</v>
      </c>
      <c r="E46" s="285">
        <f t="shared" ref="E46" si="10">(D46-C46)/C46</f>
        <v>2.8773254887140071E-2</v>
      </c>
      <c r="F46" s="276">
        <f t="shared" si="6"/>
        <v>6187975</v>
      </c>
      <c r="G46" s="276">
        <f t="shared" si="6"/>
        <v>6151890</v>
      </c>
      <c r="H46" s="276">
        <f t="shared" si="6"/>
        <v>6292475</v>
      </c>
      <c r="I46" s="285">
        <f>(H46-G46)/G46</f>
        <v>2.2852326683344467E-2</v>
      </c>
      <c r="J46" s="276">
        <f t="shared" si="2"/>
        <v>35565289</v>
      </c>
      <c r="K46" s="276">
        <f t="shared" si="2"/>
        <v>35591347</v>
      </c>
      <c r="L46" s="276">
        <f t="shared" ref="L46" si="11">D46+H46</f>
        <v>36579001</v>
      </c>
      <c r="M46" s="285">
        <f>(L46-K46)/K46</f>
        <v>2.7749834812377288E-2</v>
      </c>
    </row>
    <row r="47" spans="1:15">
      <c r="A47" s="276" t="str">
        <f t="shared" si="3"/>
        <v>Juni</v>
      </c>
      <c r="B47" s="276">
        <f t="shared" si="4"/>
        <v>1152378</v>
      </c>
      <c r="C47" s="276">
        <f t="shared" si="4"/>
        <v>1009105</v>
      </c>
      <c r="D47" s="276"/>
      <c r="E47" s="285"/>
      <c r="F47" s="276">
        <f t="shared" si="6"/>
        <v>244271</v>
      </c>
      <c r="G47" s="276">
        <f t="shared" si="6"/>
        <v>214640</v>
      </c>
      <c r="H47" s="276"/>
      <c r="I47" s="285"/>
      <c r="J47" s="276">
        <f t="shared" si="2"/>
        <v>1396649</v>
      </c>
      <c r="K47" s="276">
        <f t="shared" si="2"/>
        <v>1223745</v>
      </c>
      <c r="L47" s="276"/>
      <c r="M47" s="285"/>
    </row>
    <row r="48" spans="1:15">
      <c r="A48" s="276" t="str">
        <f t="shared" si="3"/>
        <v>Juli</v>
      </c>
      <c r="B48" s="276">
        <f t="shared" si="4"/>
        <v>16485919</v>
      </c>
      <c r="C48" s="276">
        <f t="shared" si="4"/>
        <v>17316194</v>
      </c>
      <c r="D48" s="276"/>
      <c r="E48" s="285"/>
      <c r="F48" s="276">
        <f t="shared" si="6"/>
        <v>3477548</v>
      </c>
      <c r="G48" s="276">
        <f t="shared" si="6"/>
        <v>3624945</v>
      </c>
      <c r="H48" s="276"/>
      <c r="I48" s="285"/>
      <c r="J48" s="276">
        <f t="shared" si="2"/>
        <v>19963467</v>
      </c>
      <c r="K48" s="276">
        <f t="shared" si="2"/>
        <v>20941139</v>
      </c>
      <c r="L48" s="276"/>
      <c r="M48" s="285"/>
    </row>
    <row r="49" spans="1:13">
      <c r="A49" s="276" t="str">
        <f t="shared" si="3"/>
        <v>August</v>
      </c>
      <c r="B49" s="276">
        <f t="shared" si="4"/>
        <v>2504670</v>
      </c>
      <c r="C49" s="276">
        <f t="shared" si="4"/>
        <v>2638199</v>
      </c>
      <c r="D49" s="276"/>
      <c r="E49" s="285"/>
      <c r="F49" s="276">
        <f t="shared" si="6"/>
        <v>532715</v>
      </c>
      <c r="G49" s="276">
        <f t="shared" si="6"/>
        <v>552091</v>
      </c>
      <c r="H49" s="276"/>
      <c r="I49" s="285"/>
      <c r="J49" s="276">
        <f t="shared" si="2"/>
        <v>3037385</v>
      </c>
      <c r="K49" s="276">
        <f t="shared" si="2"/>
        <v>3190290</v>
      </c>
      <c r="L49" s="276"/>
      <c r="M49" s="285"/>
    </row>
    <row r="50" spans="1:13">
      <c r="A50" s="276" t="str">
        <f t="shared" si="3"/>
        <v>September</v>
      </c>
      <c r="B50" s="276">
        <f t="shared" si="4"/>
        <v>25817242</v>
      </c>
      <c r="C50" s="276">
        <f t="shared" si="4"/>
        <v>26920183</v>
      </c>
      <c r="D50" s="276"/>
      <c r="E50" s="285"/>
      <c r="F50" s="276">
        <f t="shared" si="6"/>
        <v>5444180</v>
      </c>
      <c r="G50" s="276">
        <f t="shared" si="6"/>
        <v>5628723</v>
      </c>
      <c r="H50" s="276"/>
      <c r="I50" s="285"/>
      <c r="J50" s="276">
        <f t="shared" si="2"/>
        <v>31261422</v>
      </c>
      <c r="K50" s="276">
        <f t="shared" si="2"/>
        <v>32548906</v>
      </c>
      <c r="L50" s="276"/>
      <c r="M50" s="285"/>
    </row>
    <row r="51" spans="1:13">
      <c r="A51" s="276" t="str">
        <f t="shared" si="3"/>
        <v>Oktober</v>
      </c>
      <c r="B51" s="276">
        <f t="shared" si="4"/>
        <v>1119966</v>
      </c>
      <c r="C51" s="276">
        <f t="shared" si="4"/>
        <v>1141544</v>
      </c>
      <c r="D51" s="276"/>
      <c r="E51" s="285"/>
      <c r="F51" s="276">
        <f t="shared" si="6"/>
        <v>240876</v>
      </c>
      <c r="G51" s="276">
        <f t="shared" si="6"/>
        <v>241552</v>
      </c>
      <c r="H51" s="276"/>
      <c r="I51" s="285"/>
      <c r="J51" s="276">
        <f t="shared" si="2"/>
        <v>1360842</v>
      </c>
      <c r="K51" s="276">
        <f t="shared" si="2"/>
        <v>1383096</v>
      </c>
      <c r="L51" s="276"/>
      <c r="M51" s="285"/>
    </row>
    <row r="52" spans="1:13">
      <c r="A52" s="276" t="str">
        <f t="shared" si="3"/>
        <v>November</v>
      </c>
      <c r="B52" s="276">
        <f t="shared" si="4"/>
        <v>28924208</v>
      </c>
      <c r="C52" s="276">
        <f t="shared" si="4"/>
        <v>30721851</v>
      </c>
      <c r="D52" s="276"/>
      <c r="E52" s="285"/>
      <c r="F52" s="276">
        <f t="shared" si="6"/>
        <v>5867869</v>
      </c>
      <c r="G52" s="276">
        <f t="shared" si="6"/>
        <v>6033371</v>
      </c>
      <c r="H52" s="276"/>
      <c r="I52" s="285"/>
      <c r="J52" s="276">
        <f t="shared" si="2"/>
        <v>34792077</v>
      </c>
      <c r="K52" s="276">
        <f t="shared" si="2"/>
        <v>36755222</v>
      </c>
      <c r="L52" s="276"/>
      <c r="M52" s="285"/>
    </row>
    <row r="53" spans="1:13">
      <c r="A53" s="276" t="str">
        <f t="shared" si="3"/>
        <v>Desember</v>
      </c>
      <c r="B53" s="276">
        <f t="shared" si="4"/>
        <v>1113016</v>
      </c>
      <c r="C53" s="276">
        <f t="shared" si="4"/>
        <v>1296929</v>
      </c>
      <c r="D53" s="276"/>
      <c r="E53" s="285"/>
      <c r="F53" s="276">
        <f t="shared" si="6"/>
        <v>232945</v>
      </c>
      <c r="G53" s="276">
        <f t="shared" si="6"/>
        <v>266841</v>
      </c>
      <c r="H53" s="276"/>
      <c r="I53" s="285"/>
      <c r="J53" s="276">
        <f t="shared" si="2"/>
        <v>1345961</v>
      </c>
      <c r="K53" s="276">
        <f t="shared" si="2"/>
        <v>1563770</v>
      </c>
      <c r="L53" s="276"/>
      <c r="M53" s="285"/>
    </row>
    <row r="54" spans="1:13">
      <c r="A54" s="281" t="s">
        <v>17</v>
      </c>
      <c r="B54" s="281">
        <f>SUM(B42:B53)</f>
        <v>149813982</v>
      </c>
      <c r="C54" s="281">
        <f>SUM(C42:C53)</f>
        <v>156585214</v>
      </c>
      <c r="D54" s="281"/>
      <c r="E54" s="277"/>
      <c r="F54" s="281">
        <f>SUM(F42:F53)</f>
        <v>31384630</v>
      </c>
      <c r="G54" s="281">
        <f>SUM(G42:G53)</f>
        <v>32347334</v>
      </c>
      <c r="H54" s="281"/>
      <c r="I54" s="277"/>
      <c r="J54" s="281">
        <f t="shared" si="2"/>
        <v>181198612</v>
      </c>
      <c r="K54" s="281">
        <f t="shared" si="2"/>
        <v>188932548</v>
      </c>
      <c r="L54" s="281"/>
      <c r="M54" s="277"/>
    </row>
    <row r="55" spans="1:13">
      <c r="A55" s="7"/>
      <c r="B55" s="7"/>
      <c r="D55" s="7"/>
      <c r="E55" s="28"/>
      <c r="H55" s="7"/>
      <c r="I55" s="28"/>
      <c r="L55" s="7"/>
      <c r="M55" s="28"/>
    </row>
    <row r="56" spans="1:13">
      <c r="A56" s="7"/>
      <c r="D56" s="7"/>
      <c r="H56" s="7"/>
      <c r="L56" s="7"/>
    </row>
    <row r="57" spans="1:13">
      <c r="A57" s="7"/>
      <c r="E57" s="29"/>
      <c r="F57" s="29"/>
      <c r="G57" s="29"/>
      <c r="H57" s="29"/>
      <c r="I57" s="29"/>
      <c r="J57" s="29"/>
      <c r="K57" s="29"/>
      <c r="L57" s="30"/>
    </row>
    <row r="58" spans="1:13">
      <c r="A58" s="7"/>
      <c r="E58" s="27"/>
      <c r="H58" s="7"/>
      <c r="I58" s="27"/>
      <c r="L58" s="27"/>
    </row>
    <row r="59" spans="1:13">
      <c r="A59" s="7"/>
      <c r="E59" s="27"/>
      <c r="I59" s="27"/>
      <c r="L59" s="27"/>
    </row>
    <row r="60" spans="1:13">
      <c r="A60" s="7"/>
      <c r="E60" s="27"/>
      <c r="I60" s="27"/>
      <c r="L60" s="27"/>
    </row>
    <row r="61" spans="1:13">
      <c r="A61" s="7"/>
      <c r="E61" s="27"/>
      <c r="I61" s="27"/>
      <c r="L61" s="27"/>
    </row>
    <row r="62" spans="1:13">
      <c r="A62" s="7"/>
      <c r="E62" s="27"/>
      <c r="I62" s="27"/>
      <c r="L62" s="27"/>
    </row>
    <row r="63" spans="1:13">
      <c r="A63" s="7"/>
      <c r="E63" s="27"/>
      <c r="I63" s="27"/>
      <c r="L63" s="27"/>
    </row>
    <row r="64" spans="1:13">
      <c r="A64" s="7"/>
      <c r="E64" s="27"/>
      <c r="I64" s="27"/>
      <c r="L64" s="27"/>
    </row>
    <row r="65" spans="1:12">
      <c r="A65" s="7"/>
      <c r="E65" s="27"/>
      <c r="I65" s="27"/>
      <c r="L65" s="27"/>
    </row>
    <row r="66" spans="1:12">
      <c r="A66" s="7"/>
      <c r="E66" s="27"/>
      <c r="I66" s="27"/>
      <c r="L66" s="27"/>
    </row>
    <row r="67" spans="1:12">
      <c r="A67" s="7"/>
      <c r="E67" s="27"/>
      <c r="I67" s="27"/>
      <c r="L67" s="27"/>
    </row>
    <row r="68" spans="1:12">
      <c r="A68" s="7"/>
      <c r="D68" s="7"/>
      <c r="E68" s="27"/>
      <c r="I68" s="27"/>
      <c r="L68" s="27"/>
    </row>
    <row r="69" spans="1:12">
      <c r="A69" s="7"/>
      <c r="E69" s="27"/>
      <c r="I69" s="27"/>
      <c r="L69" s="27"/>
    </row>
    <row r="70" spans="1:12">
      <c r="A70" s="7"/>
      <c r="E70" s="27"/>
      <c r="I70" s="27"/>
      <c r="L70" s="27"/>
    </row>
    <row r="74" spans="1:12">
      <c r="D74" s="7"/>
      <c r="H74" s="7"/>
    </row>
    <row r="75" spans="1:12">
      <c r="D75" s="7"/>
      <c r="H75" s="7"/>
    </row>
    <row r="76" spans="1:12">
      <c r="D76" s="7"/>
      <c r="H76" s="7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&amp;L&amp;"Arial,Halvfet"FORELØPIGE TALL&amp;CSkatteinngangen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 I41 E43:E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Ingunn Monsen</cp:lastModifiedBy>
  <cp:lastPrinted>2013-04-12T08:36:36Z</cp:lastPrinted>
  <dcterms:created xsi:type="dcterms:W3CDTF">2013-03-20T09:44:44Z</dcterms:created>
  <dcterms:modified xsi:type="dcterms:W3CDTF">2018-06-18T07:48:58Z</dcterms:modified>
</cp:coreProperties>
</file>