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TKO\Kommuneøkonomi\Skatt oppdatering\2019\Nett2019\"/>
    </mc:Choice>
  </mc:AlternateContent>
  <workbookProtection lockStructure="1"/>
  <bookViews>
    <workbookView xWindow="-2895" yWindow="1695" windowWidth="19440" windowHeight="6735"/>
  </bookViews>
  <sheets>
    <sheet name="kommuner" sheetId="6" r:id="rId1"/>
    <sheet name="fylker" sheetId="7" r:id="rId2"/>
    <sheet name="fylker gml" sheetId="4" state="hidden" r:id="rId3"/>
    <sheet name="tabellalle" sheetId="1" r:id="rId4"/>
    <sheet name="Diagram K" sheetId="2" r:id="rId5"/>
    <sheet name="Diagram FK" sheetId="3" r:id="rId6"/>
  </sheets>
  <definedNames>
    <definedName name="_xlnm.Print_Area" localSheetId="2">'fylker gml'!$A$1:$P$31</definedName>
    <definedName name="_xlnm.Print_Area" localSheetId="0">kommuner!$A$1:$Q$434</definedName>
    <definedName name="_xlnm.Print_Area" localSheetId="3">tabellalle!$A$1:$M$55</definedName>
    <definedName name="_xlnm.Print_Titles" localSheetId="2">'fylker gml'!$A:$B,'fylker gml'!$1:$6</definedName>
    <definedName name="_xlnm.Print_Titles" localSheetId="0">kommuner!$A:$B,kommuner!$1:$6</definedName>
  </definedNames>
  <calcPr calcId="162913"/>
</workbook>
</file>

<file path=xl/calcChain.xml><?xml version="1.0" encoding="utf-8"?>
<calcChain xmlns="http://schemas.openxmlformats.org/spreadsheetml/2006/main">
  <c r="L36" i="1" l="1"/>
  <c r="H36" i="1"/>
  <c r="D36" i="1"/>
  <c r="H45" i="1" l="1"/>
  <c r="I45" i="1" s="1"/>
  <c r="D45" i="1"/>
  <c r="H26" i="1"/>
  <c r="D26" i="1"/>
  <c r="H44" i="1"/>
  <c r="D44" i="1"/>
  <c r="L44" i="1"/>
  <c r="M44" i="1"/>
  <c r="I44" i="1"/>
  <c r="E44" i="1"/>
  <c r="L5" i="1"/>
  <c r="L25" i="1"/>
  <c r="H25" i="1"/>
  <c r="D25" i="1"/>
  <c r="E43" i="1"/>
  <c r="I43" i="1"/>
  <c r="M43" i="1"/>
  <c r="L43" i="1"/>
  <c r="H43" i="1"/>
  <c r="D43" i="1"/>
  <c r="L24" i="1"/>
  <c r="H24" i="1"/>
  <c r="D24" i="1"/>
  <c r="Q430" i="6"/>
  <c r="P430" i="6"/>
  <c r="D24" i="7"/>
  <c r="D23" i="7"/>
  <c r="E23" i="7" s="1"/>
  <c r="D22" i="7"/>
  <c r="D21" i="7"/>
  <c r="D20" i="7"/>
  <c r="E20" i="7" s="1"/>
  <c r="D19" i="7"/>
  <c r="E19" i="7" s="1"/>
  <c r="D18" i="7"/>
  <c r="D17" i="7"/>
  <c r="D16" i="7"/>
  <c r="D15" i="7"/>
  <c r="E15" i="7" s="1"/>
  <c r="D14" i="7"/>
  <c r="D13" i="7"/>
  <c r="D12" i="7"/>
  <c r="E12" i="7" s="1"/>
  <c r="D11" i="7"/>
  <c r="D10" i="7"/>
  <c r="D9" i="7"/>
  <c r="D8" i="7"/>
  <c r="D7" i="7"/>
  <c r="E7" i="7" s="1"/>
  <c r="L23" i="1"/>
  <c r="H23" i="1"/>
  <c r="D23" i="1"/>
  <c r="K34" i="1"/>
  <c r="K33" i="1"/>
  <c r="K32" i="1"/>
  <c r="K31" i="1"/>
  <c r="K30" i="1"/>
  <c r="K29" i="1"/>
  <c r="K28" i="1"/>
  <c r="K27" i="1"/>
  <c r="K26" i="1"/>
  <c r="K25" i="1"/>
  <c r="K24" i="1"/>
  <c r="K23" i="1"/>
  <c r="G34" i="1"/>
  <c r="G33" i="1"/>
  <c r="G32" i="1"/>
  <c r="G31" i="1"/>
  <c r="G30" i="1"/>
  <c r="G29" i="1"/>
  <c r="G28" i="1"/>
  <c r="G27" i="1"/>
  <c r="G26" i="1"/>
  <c r="G25" i="1"/>
  <c r="G24" i="1"/>
  <c r="G23" i="1"/>
  <c r="C34" i="1"/>
  <c r="C33" i="1"/>
  <c r="C32" i="1"/>
  <c r="C31" i="1"/>
  <c r="C30" i="1"/>
  <c r="C29" i="1"/>
  <c r="C28" i="1"/>
  <c r="C27" i="1"/>
  <c r="C26" i="1"/>
  <c r="C25" i="1"/>
  <c r="C24" i="1"/>
  <c r="C23" i="1"/>
  <c r="W430" i="6"/>
  <c r="U430" i="6"/>
  <c r="C430" i="6"/>
  <c r="V428" i="6"/>
  <c r="D428" i="6"/>
  <c r="R428" i="6" s="1"/>
  <c r="M26" i="7"/>
  <c r="U26" i="7"/>
  <c r="S26" i="7"/>
  <c r="N26" i="7"/>
  <c r="C26" i="7"/>
  <c r="P24" i="7"/>
  <c r="F24" i="7"/>
  <c r="V427" i="6"/>
  <c r="D427" i="6"/>
  <c r="R427" i="6" s="1"/>
  <c r="V426" i="6"/>
  <c r="D426" i="6"/>
  <c r="R426" i="6"/>
  <c r="V425" i="6"/>
  <c r="D425" i="6"/>
  <c r="R425" i="6" s="1"/>
  <c r="V424" i="6"/>
  <c r="D424" i="6"/>
  <c r="R424" i="6" s="1"/>
  <c r="V423" i="6"/>
  <c r="D423" i="6"/>
  <c r="R423" i="6" s="1"/>
  <c r="V422" i="6"/>
  <c r="D422" i="6"/>
  <c r="R422" i="6"/>
  <c r="V421" i="6"/>
  <c r="D421" i="6"/>
  <c r="R421" i="6" s="1"/>
  <c r="V420" i="6"/>
  <c r="D420" i="6"/>
  <c r="R420" i="6"/>
  <c r="V419" i="6"/>
  <c r="D419" i="6"/>
  <c r="R419" i="6" s="1"/>
  <c r="V418" i="6"/>
  <c r="D418" i="6"/>
  <c r="R418" i="6"/>
  <c r="V417" i="6"/>
  <c r="D417" i="6"/>
  <c r="V416" i="6"/>
  <c r="D416" i="6"/>
  <c r="R416" i="6" s="1"/>
  <c r="V415" i="6"/>
  <c r="D415" i="6"/>
  <c r="R415" i="6" s="1"/>
  <c r="V414" i="6"/>
  <c r="D414" i="6"/>
  <c r="R414" i="6" s="1"/>
  <c r="V413" i="6"/>
  <c r="D413" i="6"/>
  <c r="R413" i="6" s="1"/>
  <c r="V412" i="6"/>
  <c r="D412" i="6"/>
  <c r="R412" i="6"/>
  <c r="V411" i="6"/>
  <c r="D411" i="6"/>
  <c r="R411" i="6"/>
  <c r="V410" i="6"/>
  <c r="D410" i="6"/>
  <c r="R410" i="6"/>
  <c r="V409" i="6"/>
  <c r="D409" i="6"/>
  <c r="R409" i="6" s="1"/>
  <c r="V408" i="6"/>
  <c r="D408" i="6"/>
  <c r="R408" i="6"/>
  <c r="V407" i="6"/>
  <c r="D407" i="6"/>
  <c r="R407" i="6" s="1"/>
  <c r="V406" i="6"/>
  <c r="D406" i="6"/>
  <c r="R406" i="6"/>
  <c r="V405" i="6"/>
  <c r="D405" i="6"/>
  <c r="V404" i="6"/>
  <c r="D404" i="6"/>
  <c r="R404" i="6" s="1"/>
  <c r="V403" i="6"/>
  <c r="D403" i="6"/>
  <c r="V402" i="6"/>
  <c r="D402" i="6"/>
  <c r="V401" i="6"/>
  <c r="D401" i="6"/>
  <c r="R401" i="6" s="1"/>
  <c r="V400" i="6"/>
  <c r="D400" i="6"/>
  <c r="R400" i="6" s="1"/>
  <c r="V399" i="6"/>
  <c r="D399" i="6"/>
  <c r="R399" i="6"/>
  <c r="V398" i="6"/>
  <c r="D398" i="6"/>
  <c r="R398" i="6" s="1"/>
  <c r="V397" i="6"/>
  <c r="D397" i="6"/>
  <c r="R397" i="6" s="1"/>
  <c r="V396" i="6"/>
  <c r="D396" i="6"/>
  <c r="R396" i="6" s="1"/>
  <c r="V395" i="6"/>
  <c r="D395" i="6"/>
  <c r="R395" i="6"/>
  <c r="V394" i="6"/>
  <c r="D394" i="6"/>
  <c r="V393" i="6"/>
  <c r="D393" i="6"/>
  <c r="R393" i="6" s="1"/>
  <c r="V392" i="6"/>
  <c r="D392" i="6"/>
  <c r="R392" i="6" s="1"/>
  <c r="V391" i="6"/>
  <c r="D391" i="6"/>
  <c r="R391" i="6" s="1"/>
  <c r="V390" i="6"/>
  <c r="D390" i="6"/>
  <c r="R390" i="6" s="1"/>
  <c r="V389" i="6"/>
  <c r="D389" i="6"/>
  <c r="R389" i="6"/>
  <c r="V388" i="6"/>
  <c r="D388" i="6"/>
  <c r="R388" i="6" s="1"/>
  <c r="V387" i="6"/>
  <c r="D387" i="6"/>
  <c r="R387" i="6" s="1"/>
  <c r="V386" i="6"/>
  <c r="D386" i="6"/>
  <c r="R386" i="6" s="1"/>
  <c r="V385" i="6"/>
  <c r="D385" i="6"/>
  <c r="R385" i="6"/>
  <c r="V384" i="6"/>
  <c r="D384" i="6"/>
  <c r="R384" i="6" s="1"/>
  <c r="V383" i="6"/>
  <c r="D383" i="6"/>
  <c r="R383" i="6"/>
  <c r="V382" i="6"/>
  <c r="D382" i="6"/>
  <c r="R382" i="6" s="1"/>
  <c r="V381" i="6"/>
  <c r="D381" i="6"/>
  <c r="R381" i="6"/>
  <c r="R417" i="6"/>
  <c r="R394" i="6"/>
  <c r="R405" i="6"/>
  <c r="R402" i="6"/>
  <c r="R403" i="6"/>
  <c r="H35" i="1"/>
  <c r="D35" i="1"/>
  <c r="C2" i="6"/>
  <c r="L17" i="1"/>
  <c r="I17" i="1"/>
  <c r="E17" i="1"/>
  <c r="L16" i="1"/>
  <c r="I16" i="1"/>
  <c r="E16" i="1"/>
  <c r="H2" i="1"/>
  <c r="G2" i="1"/>
  <c r="F2" i="1"/>
  <c r="I15" i="1"/>
  <c r="L15" i="1"/>
  <c r="E15" i="1"/>
  <c r="D121" i="6"/>
  <c r="R121" i="6" s="1"/>
  <c r="V121" i="6"/>
  <c r="U2" i="7"/>
  <c r="S2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2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I2" i="7"/>
  <c r="G2" i="7"/>
  <c r="P26" i="7"/>
  <c r="D26" i="7"/>
  <c r="G24" i="7" s="1"/>
  <c r="H24" i="7" s="1"/>
  <c r="I24" i="7" s="1"/>
  <c r="E24" i="7"/>
  <c r="E18" i="7"/>
  <c r="G8" i="7"/>
  <c r="H8" i="7" s="1"/>
  <c r="I8" i="7" s="1"/>
  <c r="G9" i="7"/>
  <c r="H9" i="7" s="1"/>
  <c r="I9" i="7" s="1"/>
  <c r="G23" i="7"/>
  <c r="H23" i="7" s="1"/>
  <c r="I23" i="7" s="1"/>
  <c r="E8" i="7"/>
  <c r="G22" i="7"/>
  <c r="H22" i="7" s="1"/>
  <c r="I22" i="7" s="1"/>
  <c r="G19" i="7"/>
  <c r="H19" i="7" s="1"/>
  <c r="I19" i="7" s="1"/>
  <c r="E11" i="7"/>
  <c r="E21" i="7"/>
  <c r="E9" i="7"/>
  <c r="L14" i="1"/>
  <c r="K14" i="1"/>
  <c r="L35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L26" i="1" s="1"/>
  <c r="K6" i="1"/>
  <c r="J6" i="1"/>
  <c r="K5" i="1"/>
  <c r="J5" i="1"/>
  <c r="L4" i="1"/>
  <c r="K4" i="1"/>
  <c r="J4" i="1"/>
  <c r="L3" i="1"/>
  <c r="K3" i="1"/>
  <c r="J3" i="1"/>
  <c r="B22" i="1"/>
  <c r="C22" i="1"/>
  <c r="D22" i="1"/>
  <c r="V380" i="6"/>
  <c r="D380" i="6"/>
  <c r="R380" i="6" s="1"/>
  <c r="V379" i="6"/>
  <c r="D379" i="6"/>
  <c r="R379" i="6" s="1"/>
  <c r="V378" i="6"/>
  <c r="D378" i="6"/>
  <c r="R378" i="6" s="1"/>
  <c r="V377" i="6"/>
  <c r="D377" i="6"/>
  <c r="R377" i="6"/>
  <c r="V376" i="6"/>
  <c r="D376" i="6"/>
  <c r="R376" i="6" s="1"/>
  <c r="V375" i="6"/>
  <c r="D375" i="6"/>
  <c r="R375" i="6"/>
  <c r="V374" i="6"/>
  <c r="D374" i="6"/>
  <c r="R374" i="6" s="1"/>
  <c r="V373" i="6"/>
  <c r="D373" i="6"/>
  <c r="R373" i="6"/>
  <c r="V372" i="6"/>
  <c r="D372" i="6"/>
  <c r="R372" i="6" s="1"/>
  <c r="V371" i="6"/>
  <c r="D371" i="6"/>
  <c r="R371" i="6"/>
  <c r="V370" i="6"/>
  <c r="D370" i="6"/>
  <c r="R370" i="6" s="1"/>
  <c r="V369" i="6"/>
  <c r="D369" i="6"/>
  <c r="V368" i="6"/>
  <c r="D368" i="6"/>
  <c r="R368" i="6"/>
  <c r="V367" i="6"/>
  <c r="D367" i="6"/>
  <c r="V366" i="6"/>
  <c r="D366" i="6"/>
  <c r="V365" i="6"/>
  <c r="D365" i="6"/>
  <c r="V364" i="6"/>
  <c r="D364" i="6"/>
  <c r="R364" i="6" s="1"/>
  <c r="V363" i="6"/>
  <c r="D363" i="6"/>
  <c r="R363" i="6"/>
  <c r="V362" i="6"/>
  <c r="D362" i="6"/>
  <c r="R362" i="6" s="1"/>
  <c r="V361" i="6"/>
  <c r="D361" i="6"/>
  <c r="R361" i="6"/>
  <c r="V360" i="6"/>
  <c r="D360" i="6"/>
  <c r="R360" i="6" s="1"/>
  <c r="V359" i="6"/>
  <c r="D359" i="6"/>
  <c r="R359" i="6"/>
  <c r="V358" i="6"/>
  <c r="D358" i="6"/>
  <c r="R358" i="6" s="1"/>
  <c r="V357" i="6"/>
  <c r="D357" i="6"/>
  <c r="R357" i="6"/>
  <c r="V356" i="6"/>
  <c r="D356" i="6"/>
  <c r="R356" i="6" s="1"/>
  <c r="V355" i="6"/>
  <c r="D355" i="6"/>
  <c r="R355" i="6"/>
  <c r="V354" i="6"/>
  <c r="D354" i="6"/>
  <c r="V353" i="6"/>
  <c r="D353" i="6"/>
  <c r="R353" i="6" s="1"/>
  <c r="V352" i="6"/>
  <c r="D352" i="6"/>
  <c r="R352" i="6"/>
  <c r="V351" i="6"/>
  <c r="D351" i="6"/>
  <c r="V350" i="6"/>
  <c r="D350" i="6"/>
  <c r="V349" i="6"/>
  <c r="D349" i="6"/>
  <c r="V348" i="6"/>
  <c r="D348" i="6"/>
  <c r="V347" i="6"/>
  <c r="D347" i="6"/>
  <c r="V346" i="6"/>
  <c r="D346" i="6"/>
  <c r="R346" i="6" s="1"/>
  <c r="V345" i="6"/>
  <c r="D345" i="6"/>
  <c r="R345" i="6"/>
  <c r="V344" i="6"/>
  <c r="D344" i="6"/>
  <c r="R344" i="6" s="1"/>
  <c r="V343" i="6"/>
  <c r="D343" i="6"/>
  <c r="V342" i="6"/>
  <c r="D342" i="6"/>
  <c r="R342" i="6"/>
  <c r="V341" i="6"/>
  <c r="D341" i="6"/>
  <c r="R341" i="6" s="1"/>
  <c r="V340" i="6"/>
  <c r="D340" i="6"/>
  <c r="V339" i="6"/>
  <c r="D339" i="6"/>
  <c r="V338" i="6"/>
  <c r="D338" i="6"/>
  <c r="R338" i="6"/>
  <c r="V337" i="6"/>
  <c r="D337" i="6"/>
  <c r="R337" i="6" s="1"/>
  <c r="V336" i="6"/>
  <c r="D336" i="6"/>
  <c r="R336" i="6" s="1"/>
  <c r="V335" i="6"/>
  <c r="D335" i="6"/>
  <c r="V334" i="6"/>
  <c r="D334" i="6"/>
  <c r="V333" i="6"/>
  <c r="D333" i="6"/>
  <c r="R333" i="6" s="1"/>
  <c r="V332" i="6"/>
  <c r="D332" i="6"/>
  <c r="V331" i="6"/>
  <c r="D331" i="6"/>
  <c r="V330" i="6"/>
  <c r="D330" i="6"/>
  <c r="R330" i="6"/>
  <c r="V329" i="6"/>
  <c r="D329" i="6"/>
  <c r="R329" i="6" s="1"/>
  <c r="V328" i="6"/>
  <c r="D328" i="6"/>
  <c r="R328" i="6"/>
  <c r="V327" i="6"/>
  <c r="D327" i="6"/>
  <c r="R327" i="6" s="1"/>
  <c r="V326" i="6"/>
  <c r="D326" i="6"/>
  <c r="V325" i="6"/>
  <c r="D325" i="6"/>
  <c r="R325" i="6"/>
  <c r="V324" i="6"/>
  <c r="D324" i="6"/>
  <c r="V323" i="6"/>
  <c r="D323" i="6"/>
  <c r="R323" i="6" s="1"/>
  <c r="V322" i="6"/>
  <c r="D322" i="6"/>
  <c r="R322" i="6" s="1"/>
  <c r="V321" i="6"/>
  <c r="D321" i="6"/>
  <c r="R321" i="6" s="1"/>
  <c r="V320" i="6"/>
  <c r="D320" i="6"/>
  <c r="R320" i="6"/>
  <c r="V319" i="6"/>
  <c r="D319" i="6"/>
  <c r="R319" i="6" s="1"/>
  <c r="V318" i="6"/>
  <c r="D318" i="6"/>
  <c r="V317" i="6"/>
  <c r="D317" i="6"/>
  <c r="R317" i="6"/>
  <c r="V316" i="6"/>
  <c r="D316" i="6"/>
  <c r="V315" i="6"/>
  <c r="D315" i="6"/>
  <c r="R315" i="6" s="1"/>
  <c r="V314" i="6"/>
  <c r="D314" i="6"/>
  <c r="R314" i="6"/>
  <c r="V313" i="6"/>
  <c r="D313" i="6"/>
  <c r="R313" i="6"/>
  <c r="V312" i="6"/>
  <c r="D312" i="6"/>
  <c r="R312" i="6" s="1"/>
  <c r="V311" i="6"/>
  <c r="D311" i="6"/>
  <c r="R311" i="6" s="1"/>
  <c r="V310" i="6"/>
  <c r="D310" i="6"/>
  <c r="V309" i="6"/>
  <c r="D309" i="6"/>
  <c r="R309" i="6"/>
  <c r="V308" i="6"/>
  <c r="D308" i="6"/>
  <c r="V307" i="6"/>
  <c r="D307" i="6"/>
  <c r="R307" i="6" s="1"/>
  <c r="V306" i="6"/>
  <c r="D306" i="6"/>
  <c r="R306" i="6"/>
  <c r="V305" i="6"/>
  <c r="D305" i="6"/>
  <c r="R305" i="6" s="1"/>
  <c r="V304" i="6"/>
  <c r="D304" i="6"/>
  <c r="R304" i="6"/>
  <c r="V303" i="6"/>
  <c r="D303" i="6"/>
  <c r="R303" i="6" s="1"/>
  <c r="V302" i="6"/>
  <c r="D302" i="6"/>
  <c r="V301" i="6"/>
  <c r="D301" i="6"/>
  <c r="R301" i="6"/>
  <c r="V300" i="6"/>
  <c r="D300" i="6"/>
  <c r="V299" i="6"/>
  <c r="D299" i="6"/>
  <c r="R299" i="6" s="1"/>
  <c r="V298" i="6"/>
  <c r="D298" i="6"/>
  <c r="R298" i="6"/>
  <c r="V297" i="6"/>
  <c r="D297" i="6"/>
  <c r="R297" i="6" s="1"/>
  <c r="V296" i="6"/>
  <c r="D296" i="6"/>
  <c r="R296" i="6"/>
  <c r="V295" i="6"/>
  <c r="D295" i="6"/>
  <c r="R295" i="6" s="1"/>
  <c r="V294" i="6"/>
  <c r="D294" i="6"/>
  <c r="R294" i="6"/>
  <c r="V293" i="6"/>
  <c r="D293" i="6"/>
  <c r="R293" i="6" s="1"/>
  <c r="V292" i="6"/>
  <c r="D292" i="6"/>
  <c r="R292" i="6"/>
  <c r="V291" i="6"/>
  <c r="D291" i="6"/>
  <c r="R291" i="6" s="1"/>
  <c r="V290" i="6"/>
  <c r="D290" i="6"/>
  <c r="V289" i="6"/>
  <c r="D289" i="6"/>
  <c r="R289" i="6"/>
  <c r="V288" i="6"/>
  <c r="D288" i="6"/>
  <c r="R288" i="6" s="1"/>
  <c r="V287" i="6"/>
  <c r="D287" i="6"/>
  <c r="R287" i="6"/>
  <c r="V286" i="6"/>
  <c r="D286" i="6"/>
  <c r="R286" i="6" s="1"/>
  <c r="V285" i="6"/>
  <c r="D285" i="6"/>
  <c r="V284" i="6"/>
  <c r="D284" i="6"/>
  <c r="R284" i="6"/>
  <c r="V283" i="6"/>
  <c r="D283" i="6"/>
  <c r="V282" i="6"/>
  <c r="D282" i="6"/>
  <c r="R282" i="6" s="1"/>
  <c r="V281" i="6"/>
  <c r="D281" i="6"/>
  <c r="V280" i="6"/>
  <c r="D280" i="6"/>
  <c r="V279" i="6"/>
  <c r="D279" i="6"/>
  <c r="R279" i="6"/>
  <c r="V278" i="6"/>
  <c r="D278" i="6"/>
  <c r="R278" i="6" s="1"/>
  <c r="V277" i="6"/>
  <c r="D277" i="6"/>
  <c r="R277" i="6" s="1"/>
  <c r="V276" i="6"/>
  <c r="D276" i="6"/>
  <c r="V275" i="6"/>
  <c r="D275" i="6"/>
  <c r="R275" i="6" s="1"/>
  <c r="V274" i="6"/>
  <c r="D274" i="6"/>
  <c r="R274" i="6" s="1"/>
  <c r="V273" i="6"/>
  <c r="D273" i="6"/>
  <c r="R273" i="6" s="1"/>
  <c r="V272" i="6"/>
  <c r="D272" i="6"/>
  <c r="V271" i="6"/>
  <c r="D271" i="6"/>
  <c r="R271" i="6" s="1"/>
  <c r="V270" i="6"/>
  <c r="D270" i="6"/>
  <c r="R270" i="6" s="1"/>
  <c r="V269" i="6"/>
  <c r="D269" i="6"/>
  <c r="R269" i="6"/>
  <c r="V268" i="6"/>
  <c r="D268" i="6"/>
  <c r="V267" i="6"/>
  <c r="D267" i="6"/>
  <c r="R267" i="6" s="1"/>
  <c r="V266" i="6"/>
  <c r="D266" i="6"/>
  <c r="R266" i="6" s="1"/>
  <c r="V265" i="6"/>
  <c r="D265" i="6"/>
  <c r="V264" i="6"/>
  <c r="D264" i="6"/>
  <c r="V263" i="6"/>
  <c r="D263" i="6"/>
  <c r="R263" i="6"/>
  <c r="V262" i="6"/>
  <c r="D262" i="6"/>
  <c r="R262" i="6" s="1"/>
  <c r="V261" i="6"/>
  <c r="D261" i="6"/>
  <c r="R261" i="6" s="1"/>
  <c r="V260" i="6"/>
  <c r="D260" i="6"/>
  <c r="V259" i="6"/>
  <c r="D259" i="6"/>
  <c r="R259" i="6" s="1"/>
  <c r="V258" i="6"/>
  <c r="D258" i="6"/>
  <c r="R258" i="6" s="1"/>
  <c r="V257" i="6"/>
  <c r="D257" i="6"/>
  <c r="R257" i="6" s="1"/>
  <c r="V256" i="6"/>
  <c r="D256" i="6"/>
  <c r="V255" i="6"/>
  <c r="D255" i="6"/>
  <c r="R255" i="6" s="1"/>
  <c r="V254" i="6"/>
  <c r="D254" i="6"/>
  <c r="R254" i="6" s="1"/>
  <c r="V253" i="6"/>
  <c r="D253" i="6"/>
  <c r="R253" i="6" s="1"/>
  <c r="V252" i="6"/>
  <c r="D252" i="6"/>
  <c r="V251" i="6"/>
  <c r="D251" i="6"/>
  <c r="R251" i="6" s="1"/>
  <c r="V250" i="6"/>
  <c r="D250" i="6"/>
  <c r="R250" i="6" s="1"/>
  <c r="V249" i="6"/>
  <c r="D249" i="6"/>
  <c r="V248" i="6"/>
  <c r="D248" i="6"/>
  <c r="V247" i="6"/>
  <c r="D247" i="6"/>
  <c r="R247" i="6" s="1"/>
  <c r="V246" i="6"/>
  <c r="D246" i="6"/>
  <c r="R246" i="6" s="1"/>
  <c r="V245" i="6"/>
  <c r="D245" i="6"/>
  <c r="R245" i="6"/>
  <c r="V244" i="6"/>
  <c r="D244" i="6"/>
  <c r="V243" i="6"/>
  <c r="D243" i="6"/>
  <c r="R243" i="6" s="1"/>
  <c r="V242" i="6"/>
  <c r="D242" i="6"/>
  <c r="R242" i="6" s="1"/>
  <c r="V241" i="6"/>
  <c r="D241" i="6"/>
  <c r="R241" i="6" s="1"/>
  <c r="V240" i="6"/>
  <c r="D240" i="6"/>
  <c r="R240" i="6" s="1"/>
  <c r="V239" i="6"/>
  <c r="D239" i="6"/>
  <c r="R239" i="6" s="1"/>
  <c r="V238" i="6"/>
  <c r="D238" i="6"/>
  <c r="R238" i="6" s="1"/>
  <c r="V237" i="6"/>
  <c r="D237" i="6"/>
  <c r="R237" i="6"/>
  <c r="V236" i="6"/>
  <c r="D236" i="6"/>
  <c r="R236" i="6" s="1"/>
  <c r="V235" i="6"/>
  <c r="D235" i="6"/>
  <c r="R235" i="6" s="1"/>
  <c r="V234" i="6"/>
  <c r="D234" i="6"/>
  <c r="R234" i="6" s="1"/>
  <c r="V233" i="6"/>
  <c r="D233" i="6"/>
  <c r="V232" i="6"/>
  <c r="D232" i="6"/>
  <c r="R232" i="6" s="1"/>
  <c r="V231" i="6"/>
  <c r="D231" i="6"/>
  <c r="R231" i="6" s="1"/>
  <c r="V230" i="6"/>
  <c r="D230" i="6"/>
  <c r="R230" i="6" s="1"/>
  <c r="V229" i="6"/>
  <c r="D229" i="6"/>
  <c r="R229" i="6" s="1"/>
  <c r="V228" i="6"/>
  <c r="D228" i="6"/>
  <c r="R228" i="6" s="1"/>
  <c r="V227" i="6"/>
  <c r="D227" i="6"/>
  <c r="R227" i="6" s="1"/>
  <c r="V226" i="6"/>
  <c r="D226" i="6"/>
  <c r="R226" i="6" s="1"/>
  <c r="V225" i="6"/>
  <c r="D225" i="6"/>
  <c r="R225" i="6" s="1"/>
  <c r="V224" i="6"/>
  <c r="D224" i="6"/>
  <c r="R224" i="6" s="1"/>
  <c r="V223" i="6"/>
  <c r="D223" i="6"/>
  <c r="R223" i="6" s="1"/>
  <c r="V222" i="6"/>
  <c r="D222" i="6"/>
  <c r="R222" i="6" s="1"/>
  <c r="V221" i="6"/>
  <c r="D221" i="6"/>
  <c r="R221" i="6" s="1"/>
  <c r="V220" i="6"/>
  <c r="D220" i="6"/>
  <c r="R220" i="6" s="1"/>
  <c r="V219" i="6"/>
  <c r="D219" i="6"/>
  <c r="R219" i="6" s="1"/>
  <c r="V218" i="6"/>
  <c r="D218" i="6"/>
  <c r="R218" i="6" s="1"/>
  <c r="V217" i="6"/>
  <c r="D217" i="6"/>
  <c r="V216" i="6"/>
  <c r="D216" i="6"/>
  <c r="R216" i="6" s="1"/>
  <c r="V215" i="6"/>
  <c r="D215" i="6"/>
  <c r="R215" i="6" s="1"/>
  <c r="V214" i="6"/>
  <c r="D214" i="6"/>
  <c r="R214" i="6" s="1"/>
  <c r="V213" i="6"/>
  <c r="D213" i="6"/>
  <c r="R213" i="6"/>
  <c r="V212" i="6"/>
  <c r="D212" i="6"/>
  <c r="V211" i="6"/>
  <c r="D211" i="6"/>
  <c r="R211" i="6"/>
  <c r="V210" i="6"/>
  <c r="D210" i="6"/>
  <c r="R210" i="6" s="1"/>
  <c r="V209" i="6"/>
  <c r="D209" i="6"/>
  <c r="R209" i="6"/>
  <c r="V208" i="6"/>
  <c r="D208" i="6"/>
  <c r="R208" i="6" s="1"/>
  <c r="V207" i="6"/>
  <c r="D207" i="6"/>
  <c r="V206" i="6"/>
  <c r="D206" i="6"/>
  <c r="R206" i="6"/>
  <c r="V205" i="6"/>
  <c r="D205" i="6"/>
  <c r="V204" i="6"/>
  <c r="D204" i="6"/>
  <c r="V203" i="6"/>
  <c r="D203" i="6"/>
  <c r="R203" i="6" s="1"/>
  <c r="V202" i="6"/>
  <c r="D202" i="6"/>
  <c r="R202" i="6"/>
  <c r="V201" i="6"/>
  <c r="D201" i="6"/>
  <c r="R201" i="6" s="1"/>
  <c r="V200" i="6"/>
  <c r="D200" i="6"/>
  <c r="R200" i="6"/>
  <c r="V199" i="6"/>
  <c r="D199" i="6"/>
  <c r="V198" i="6"/>
  <c r="D198" i="6"/>
  <c r="R198" i="6" s="1"/>
  <c r="V197" i="6"/>
  <c r="D197" i="6"/>
  <c r="V196" i="6"/>
  <c r="D196" i="6"/>
  <c r="V195" i="6"/>
  <c r="D195" i="6"/>
  <c r="R195" i="6"/>
  <c r="V194" i="6"/>
  <c r="D194" i="6"/>
  <c r="R194" i="6"/>
  <c r="V193" i="6"/>
  <c r="D193" i="6"/>
  <c r="R193" i="6" s="1"/>
  <c r="V192" i="6"/>
  <c r="D192" i="6"/>
  <c r="V191" i="6"/>
  <c r="D191" i="6"/>
  <c r="R191" i="6"/>
  <c r="V190" i="6"/>
  <c r="D190" i="6"/>
  <c r="R190" i="6" s="1"/>
  <c r="V189" i="6"/>
  <c r="D189" i="6"/>
  <c r="R189" i="6" s="1"/>
  <c r="V188" i="6"/>
  <c r="D188" i="6"/>
  <c r="R188" i="6" s="1"/>
  <c r="V187" i="6"/>
  <c r="D187" i="6"/>
  <c r="R187" i="6"/>
  <c r="V186" i="6"/>
  <c r="D186" i="6"/>
  <c r="R186" i="6" s="1"/>
  <c r="V185" i="6"/>
  <c r="D185" i="6"/>
  <c r="R185" i="6"/>
  <c r="V184" i="6"/>
  <c r="D184" i="6"/>
  <c r="R184" i="6" s="1"/>
  <c r="V183" i="6"/>
  <c r="D183" i="6"/>
  <c r="R183" i="6"/>
  <c r="V182" i="6"/>
  <c r="D182" i="6"/>
  <c r="R182" i="6" s="1"/>
  <c r="V181" i="6"/>
  <c r="D181" i="6"/>
  <c r="R181" i="6"/>
  <c r="V180" i="6"/>
  <c r="D180" i="6"/>
  <c r="V179" i="6"/>
  <c r="D179" i="6"/>
  <c r="V178" i="6"/>
  <c r="D178" i="6"/>
  <c r="R178" i="6" s="1"/>
  <c r="V177" i="6"/>
  <c r="D177" i="6"/>
  <c r="R177" i="6" s="1"/>
  <c r="V176" i="6"/>
  <c r="D176" i="6"/>
  <c r="R176" i="6" s="1"/>
  <c r="V175" i="6"/>
  <c r="D175" i="6"/>
  <c r="V174" i="6"/>
  <c r="D174" i="6"/>
  <c r="R174" i="6" s="1"/>
  <c r="V173" i="6"/>
  <c r="D173" i="6"/>
  <c r="R173" i="6" s="1"/>
  <c r="V172" i="6"/>
  <c r="D172" i="6"/>
  <c r="R172" i="6" s="1"/>
  <c r="V171" i="6"/>
  <c r="D171" i="6"/>
  <c r="V170" i="6"/>
  <c r="D170" i="6"/>
  <c r="R170" i="6" s="1"/>
  <c r="V169" i="6"/>
  <c r="D169" i="6"/>
  <c r="R169" i="6" s="1"/>
  <c r="V168" i="6"/>
  <c r="D168" i="6"/>
  <c r="R168" i="6" s="1"/>
  <c r="V167" i="6"/>
  <c r="D167" i="6"/>
  <c r="V166" i="6"/>
  <c r="D166" i="6"/>
  <c r="R166" i="6" s="1"/>
  <c r="V165" i="6"/>
  <c r="D165" i="6"/>
  <c r="R165" i="6" s="1"/>
  <c r="V164" i="6"/>
  <c r="D164" i="6"/>
  <c r="V163" i="6"/>
  <c r="D163" i="6"/>
  <c r="V162" i="6"/>
  <c r="D162" i="6"/>
  <c r="R162" i="6" s="1"/>
  <c r="V161" i="6"/>
  <c r="D161" i="6"/>
  <c r="R161" i="6" s="1"/>
  <c r="V160" i="6"/>
  <c r="D160" i="6"/>
  <c r="R160" i="6" s="1"/>
  <c r="V159" i="6"/>
  <c r="D159" i="6"/>
  <c r="V158" i="6"/>
  <c r="D158" i="6"/>
  <c r="R158" i="6"/>
  <c r="V157" i="6"/>
  <c r="D157" i="6"/>
  <c r="R157" i="6" s="1"/>
  <c r="V156" i="6"/>
  <c r="D156" i="6"/>
  <c r="R156" i="6" s="1"/>
  <c r="V155" i="6"/>
  <c r="D155" i="6"/>
  <c r="V154" i="6"/>
  <c r="D154" i="6"/>
  <c r="R154" i="6" s="1"/>
  <c r="V153" i="6"/>
  <c r="D153" i="6"/>
  <c r="R153" i="6" s="1"/>
  <c r="V152" i="6"/>
  <c r="D152" i="6"/>
  <c r="R152" i="6"/>
  <c r="V151" i="6"/>
  <c r="D151" i="6"/>
  <c r="V150" i="6"/>
  <c r="D150" i="6"/>
  <c r="R150" i="6" s="1"/>
  <c r="V149" i="6"/>
  <c r="D149" i="6"/>
  <c r="R149" i="6"/>
  <c r="V148" i="6"/>
  <c r="D148" i="6"/>
  <c r="V147" i="6"/>
  <c r="D147" i="6"/>
  <c r="V146" i="6"/>
  <c r="D146" i="6"/>
  <c r="R146" i="6" s="1"/>
  <c r="V145" i="6"/>
  <c r="D145" i="6"/>
  <c r="R145" i="6"/>
  <c r="V144" i="6"/>
  <c r="D144" i="6"/>
  <c r="R144" i="6" s="1"/>
  <c r="V143" i="6"/>
  <c r="D143" i="6"/>
  <c r="V142" i="6"/>
  <c r="D142" i="6"/>
  <c r="R142" i="6"/>
  <c r="V141" i="6"/>
  <c r="D141" i="6"/>
  <c r="R141" i="6" s="1"/>
  <c r="V140" i="6"/>
  <c r="D140" i="6"/>
  <c r="R140" i="6" s="1"/>
  <c r="V139" i="6"/>
  <c r="D139" i="6"/>
  <c r="V138" i="6"/>
  <c r="D138" i="6"/>
  <c r="R138" i="6" s="1"/>
  <c r="V137" i="6"/>
  <c r="D137" i="6"/>
  <c r="R137" i="6" s="1"/>
  <c r="V136" i="6"/>
  <c r="D136" i="6"/>
  <c r="R136" i="6" s="1"/>
  <c r="V135" i="6"/>
  <c r="D135" i="6"/>
  <c r="V134" i="6"/>
  <c r="D134" i="6"/>
  <c r="R134" i="6" s="1"/>
  <c r="V133" i="6"/>
  <c r="D133" i="6"/>
  <c r="R133" i="6" s="1"/>
  <c r="V132" i="6"/>
  <c r="D132" i="6"/>
  <c r="V131" i="6"/>
  <c r="D131" i="6"/>
  <c r="V130" i="6"/>
  <c r="D130" i="6"/>
  <c r="R130" i="6" s="1"/>
  <c r="V129" i="6"/>
  <c r="D129" i="6"/>
  <c r="R129" i="6"/>
  <c r="V128" i="6"/>
  <c r="D128" i="6"/>
  <c r="R128" i="6" s="1"/>
  <c r="V127" i="6"/>
  <c r="D127" i="6"/>
  <c r="R127" i="6"/>
  <c r="V126" i="6"/>
  <c r="D126" i="6"/>
  <c r="R126" i="6" s="1"/>
  <c r="V125" i="6"/>
  <c r="D125" i="6"/>
  <c r="R125" i="6" s="1"/>
  <c r="V124" i="6"/>
  <c r="D124" i="6"/>
  <c r="R124" i="6" s="1"/>
  <c r="V123" i="6"/>
  <c r="D123" i="6"/>
  <c r="R123" i="6" s="1"/>
  <c r="V122" i="6"/>
  <c r="D122" i="6"/>
  <c r="R122" i="6"/>
  <c r="V120" i="6"/>
  <c r="D120" i="6"/>
  <c r="R120" i="6" s="1"/>
  <c r="V119" i="6"/>
  <c r="D119" i="6"/>
  <c r="R119" i="6" s="1"/>
  <c r="V118" i="6"/>
  <c r="D118" i="6"/>
  <c r="R118" i="6" s="1"/>
  <c r="V117" i="6"/>
  <c r="D117" i="6"/>
  <c r="R117" i="6"/>
  <c r="V116" i="6"/>
  <c r="D116" i="6"/>
  <c r="R116" i="6" s="1"/>
  <c r="V115" i="6"/>
  <c r="D115" i="6"/>
  <c r="R115" i="6" s="1"/>
  <c r="V114" i="6"/>
  <c r="D114" i="6"/>
  <c r="R114" i="6" s="1"/>
  <c r="V113" i="6"/>
  <c r="D113" i="6"/>
  <c r="R113" i="6" s="1"/>
  <c r="V112" i="6"/>
  <c r="D112" i="6"/>
  <c r="R112" i="6" s="1"/>
  <c r="V111" i="6"/>
  <c r="D111" i="6"/>
  <c r="V110" i="6"/>
  <c r="D110" i="6"/>
  <c r="R110" i="6"/>
  <c r="V109" i="6"/>
  <c r="D109" i="6"/>
  <c r="R109" i="6" s="1"/>
  <c r="V108" i="6"/>
  <c r="D108" i="6"/>
  <c r="V107" i="6"/>
  <c r="D107" i="6"/>
  <c r="V106" i="6"/>
  <c r="D106" i="6"/>
  <c r="R106" i="6" s="1"/>
  <c r="V105" i="6"/>
  <c r="D105" i="6"/>
  <c r="R105" i="6" s="1"/>
  <c r="V104" i="6"/>
  <c r="D104" i="6"/>
  <c r="V103" i="6"/>
  <c r="D103" i="6"/>
  <c r="V102" i="6"/>
  <c r="D102" i="6"/>
  <c r="R102" i="6" s="1"/>
  <c r="V101" i="6"/>
  <c r="D101" i="6"/>
  <c r="R101" i="6" s="1"/>
  <c r="V100" i="6"/>
  <c r="D100" i="6"/>
  <c r="R100" i="6" s="1"/>
  <c r="V99" i="6"/>
  <c r="D99" i="6"/>
  <c r="V98" i="6"/>
  <c r="D98" i="6"/>
  <c r="R98" i="6" s="1"/>
  <c r="V97" i="6"/>
  <c r="D97" i="6"/>
  <c r="R97" i="6" s="1"/>
  <c r="V96" i="6"/>
  <c r="D96" i="6"/>
  <c r="R96" i="6" s="1"/>
  <c r="V95" i="6"/>
  <c r="D95" i="6"/>
  <c r="V94" i="6"/>
  <c r="D94" i="6"/>
  <c r="R94" i="6" s="1"/>
  <c r="V93" i="6"/>
  <c r="D93" i="6"/>
  <c r="R93" i="6" s="1"/>
  <c r="V92" i="6"/>
  <c r="D92" i="6"/>
  <c r="V91" i="6"/>
  <c r="D91" i="6"/>
  <c r="V90" i="6"/>
  <c r="D90" i="6"/>
  <c r="R90" i="6" s="1"/>
  <c r="V89" i="6"/>
  <c r="D89" i="6"/>
  <c r="R89" i="6" s="1"/>
  <c r="V88" i="6"/>
  <c r="D88" i="6"/>
  <c r="R88" i="6" s="1"/>
  <c r="V87" i="6"/>
  <c r="D87" i="6"/>
  <c r="V86" i="6"/>
  <c r="D86" i="6"/>
  <c r="R86" i="6" s="1"/>
  <c r="V85" i="6"/>
  <c r="D85" i="6"/>
  <c r="R85" i="6" s="1"/>
  <c r="V84" i="6"/>
  <c r="D84" i="6"/>
  <c r="R84" i="6" s="1"/>
  <c r="V83" i="6"/>
  <c r="D83" i="6"/>
  <c r="R83" i="6"/>
  <c r="V82" i="6"/>
  <c r="D82" i="6"/>
  <c r="R82" i="6" s="1"/>
  <c r="V81" i="6"/>
  <c r="D81" i="6"/>
  <c r="R81" i="6" s="1"/>
  <c r="V80" i="6"/>
  <c r="D80" i="6"/>
  <c r="R80" i="6" s="1"/>
  <c r="V79" i="6"/>
  <c r="D79" i="6"/>
  <c r="R79" i="6" s="1"/>
  <c r="V78" i="6"/>
  <c r="D78" i="6"/>
  <c r="R78" i="6" s="1"/>
  <c r="V77" i="6"/>
  <c r="D77" i="6"/>
  <c r="R77" i="6" s="1"/>
  <c r="V76" i="6"/>
  <c r="D76" i="6"/>
  <c r="R76" i="6" s="1"/>
  <c r="V75" i="6"/>
  <c r="D75" i="6"/>
  <c r="V74" i="6"/>
  <c r="D74" i="6"/>
  <c r="R74" i="6"/>
  <c r="V73" i="6"/>
  <c r="D73" i="6"/>
  <c r="R73" i="6" s="1"/>
  <c r="V72" i="6"/>
  <c r="D72" i="6"/>
  <c r="R72" i="6" s="1"/>
  <c r="V71" i="6"/>
  <c r="D71" i="6"/>
  <c r="V70" i="6"/>
  <c r="D70" i="6"/>
  <c r="R70" i="6" s="1"/>
  <c r="V69" i="6"/>
  <c r="D69" i="6"/>
  <c r="R69" i="6" s="1"/>
  <c r="V68" i="6"/>
  <c r="D68" i="6"/>
  <c r="R68" i="6" s="1"/>
  <c r="V67" i="6"/>
  <c r="D67" i="6"/>
  <c r="V66" i="6"/>
  <c r="D66" i="6"/>
  <c r="R66" i="6" s="1"/>
  <c r="V65" i="6"/>
  <c r="D65" i="6"/>
  <c r="R65" i="6" s="1"/>
  <c r="V64" i="6"/>
  <c r="D64" i="6"/>
  <c r="R64" i="6" s="1"/>
  <c r="V63" i="6"/>
  <c r="D63" i="6"/>
  <c r="V62" i="6"/>
  <c r="D62" i="6"/>
  <c r="R62" i="6"/>
  <c r="V61" i="6"/>
  <c r="D61" i="6"/>
  <c r="R61" i="6" s="1"/>
  <c r="V60" i="6"/>
  <c r="D60" i="6"/>
  <c r="R60" i="6" s="1"/>
  <c r="V59" i="6"/>
  <c r="D59" i="6"/>
  <c r="V58" i="6"/>
  <c r="D58" i="6"/>
  <c r="R58" i="6" s="1"/>
  <c r="V57" i="6"/>
  <c r="D57" i="6"/>
  <c r="R57" i="6" s="1"/>
  <c r="V56" i="6"/>
  <c r="D56" i="6"/>
  <c r="V55" i="6"/>
  <c r="D55" i="6"/>
  <c r="V54" i="6"/>
  <c r="D54" i="6"/>
  <c r="R54" i="6"/>
  <c r="V53" i="6"/>
  <c r="D53" i="6"/>
  <c r="R53" i="6" s="1"/>
  <c r="V52" i="6"/>
  <c r="D52" i="6"/>
  <c r="R52" i="6"/>
  <c r="V51" i="6"/>
  <c r="D51" i="6"/>
  <c r="R51" i="6" s="1"/>
  <c r="V50" i="6"/>
  <c r="D50" i="6"/>
  <c r="V49" i="6"/>
  <c r="D49" i="6"/>
  <c r="R49" i="6"/>
  <c r="V48" i="6"/>
  <c r="D48" i="6"/>
  <c r="R48" i="6" s="1"/>
  <c r="V47" i="6"/>
  <c r="D47" i="6"/>
  <c r="R47" i="6" s="1"/>
  <c r="V46" i="6"/>
  <c r="D46" i="6"/>
  <c r="R46" i="6" s="1"/>
  <c r="V45" i="6"/>
  <c r="D45" i="6"/>
  <c r="R45" i="6" s="1"/>
  <c r="V44" i="6"/>
  <c r="D44" i="6"/>
  <c r="V43" i="6"/>
  <c r="D43" i="6"/>
  <c r="V42" i="6"/>
  <c r="D42" i="6"/>
  <c r="R42" i="6"/>
  <c r="V41" i="6"/>
  <c r="D41" i="6"/>
  <c r="R41" i="6" s="1"/>
  <c r="V40" i="6"/>
  <c r="D40" i="6"/>
  <c r="R40" i="6"/>
  <c r="V39" i="6"/>
  <c r="D39" i="6"/>
  <c r="R39" i="6" s="1"/>
  <c r="V38" i="6"/>
  <c r="D38" i="6"/>
  <c r="R38" i="6"/>
  <c r="V37" i="6"/>
  <c r="D37" i="6"/>
  <c r="V36" i="6"/>
  <c r="D36" i="6"/>
  <c r="R36" i="6"/>
  <c r="V35" i="6"/>
  <c r="D35" i="6"/>
  <c r="R35" i="6" s="1"/>
  <c r="V34" i="6"/>
  <c r="D34" i="6"/>
  <c r="V33" i="6"/>
  <c r="D33" i="6"/>
  <c r="R33" i="6"/>
  <c r="V32" i="6"/>
  <c r="D32" i="6"/>
  <c r="R32" i="6" s="1"/>
  <c r="V31" i="6"/>
  <c r="D31" i="6"/>
  <c r="R31" i="6" s="1"/>
  <c r="V30" i="6"/>
  <c r="D30" i="6"/>
  <c r="V29" i="6"/>
  <c r="D29" i="6"/>
  <c r="R29" i="6"/>
  <c r="V28" i="6"/>
  <c r="D28" i="6"/>
  <c r="R28" i="6" s="1"/>
  <c r="V27" i="6"/>
  <c r="D27" i="6"/>
  <c r="R27" i="6" s="1"/>
  <c r="V26" i="6"/>
  <c r="D26" i="6"/>
  <c r="R26" i="6" s="1"/>
  <c r="V25" i="6"/>
  <c r="D25" i="6"/>
  <c r="R25" i="6"/>
  <c r="V24" i="6"/>
  <c r="D24" i="6"/>
  <c r="R24" i="6" s="1"/>
  <c r="V23" i="6"/>
  <c r="D23" i="6"/>
  <c r="R23" i="6" s="1"/>
  <c r="V22" i="6"/>
  <c r="D22" i="6"/>
  <c r="R22" i="6" s="1"/>
  <c r="V21" i="6"/>
  <c r="D21" i="6"/>
  <c r="R21" i="6" s="1"/>
  <c r="V20" i="6"/>
  <c r="D20" i="6"/>
  <c r="R20" i="6" s="1"/>
  <c r="V19" i="6"/>
  <c r="D19" i="6"/>
  <c r="V18" i="6"/>
  <c r="D18" i="6"/>
  <c r="V17" i="6"/>
  <c r="D17" i="6"/>
  <c r="R17" i="6" s="1"/>
  <c r="V16" i="6"/>
  <c r="D16" i="6"/>
  <c r="R16" i="6" s="1"/>
  <c r="V15" i="6"/>
  <c r="D15" i="6"/>
  <c r="R15" i="6"/>
  <c r="V14" i="6"/>
  <c r="D14" i="6"/>
  <c r="V13" i="6"/>
  <c r="D13" i="6"/>
  <c r="R13" i="6" s="1"/>
  <c r="V12" i="6"/>
  <c r="D12" i="6"/>
  <c r="R12" i="6"/>
  <c r="V11" i="6"/>
  <c r="D11" i="6"/>
  <c r="R11" i="6"/>
  <c r="V10" i="6"/>
  <c r="D10" i="6"/>
  <c r="R10" i="6" s="1"/>
  <c r="V9" i="6"/>
  <c r="D9" i="6"/>
  <c r="R9" i="6" s="1"/>
  <c r="V8" i="6"/>
  <c r="D8" i="6"/>
  <c r="R8" i="6"/>
  <c r="V7" i="6"/>
  <c r="D7" i="6"/>
  <c r="R7" i="6" s="1"/>
  <c r="Y3" i="6"/>
  <c r="M2" i="6"/>
  <c r="V430" i="6"/>
  <c r="R131" i="6"/>
  <c r="R14" i="6"/>
  <c r="R43" i="6"/>
  <c r="R44" i="6"/>
  <c r="R92" i="6"/>
  <c r="R108" i="6"/>
  <c r="R132" i="6"/>
  <c r="R164" i="6"/>
  <c r="R180" i="6"/>
  <c r="W3" i="6"/>
  <c r="R18" i="6"/>
  <c r="R34" i="6"/>
  <c r="R50" i="6"/>
  <c r="R104" i="6"/>
  <c r="R148" i="6"/>
  <c r="R192" i="6"/>
  <c r="R233" i="6"/>
  <c r="R265" i="6"/>
  <c r="R285" i="6"/>
  <c r="R55" i="6"/>
  <c r="R59" i="6"/>
  <c r="R63" i="6"/>
  <c r="R67" i="6"/>
  <c r="R71" i="6"/>
  <c r="R75" i="6"/>
  <c r="R87" i="6"/>
  <c r="R91" i="6"/>
  <c r="R95" i="6"/>
  <c r="R99" i="6"/>
  <c r="R103" i="6"/>
  <c r="R107" i="6"/>
  <c r="R111" i="6"/>
  <c r="R196" i="6"/>
  <c r="R197" i="6"/>
  <c r="R199" i="6"/>
  <c r="R217" i="6"/>
  <c r="R249" i="6"/>
  <c r="R281" i="6"/>
  <c r="R135" i="6"/>
  <c r="R204" i="6"/>
  <c r="R205" i="6"/>
  <c r="R207" i="6"/>
  <c r="R139" i="6"/>
  <c r="R143" i="6"/>
  <c r="R147" i="6"/>
  <c r="R151" i="6"/>
  <c r="R155" i="6"/>
  <c r="R159" i="6"/>
  <c r="R163" i="6"/>
  <c r="R167" i="6"/>
  <c r="R171" i="6"/>
  <c r="R175" i="6"/>
  <c r="R179" i="6"/>
  <c r="R212" i="6"/>
  <c r="R244" i="6"/>
  <c r="R248" i="6"/>
  <c r="R252" i="6"/>
  <c r="R256" i="6"/>
  <c r="R260" i="6"/>
  <c r="R264" i="6"/>
  <c r="R268" i="6"/>
  <c r="R272" i="6"/>
  <c r="R276" i="6"/>
  <c r="R280" i="6"/>
  <c r="R283" i="6"/>
  <c r="R318" i="6"/>
  <c r="R324" i="6"/>
  <c r="R290" i="6"/>
  <c r="R302" i="6"/>
  <c r="R308" i="6"/>
  <c r="R334" i="6"/>
  <c r="R300" i="6"/>
  <c r="R310" i="6"/>
  <c r="R316" i="6"/>
  <c r="R326" i="6"/>
  <c r="R348" i="6"/>
  <c r="R351" i="6"/>
  <c r="R332" i="6"/>
  <c r="R331" i="6"/>
  <c r="R340" i="6"/>
  <c r="R350" i="6"/>
  <c r="R335" i="6"/>
  <c r="R339" i="6"/>
  <c r="R343" i="6"/>
  <c r="R347" i="6"/>
  <c r="R354" i="6"/>
  <c r="R366" i="6"/>
  <c r="R367" i="6"/>
  <c r="R369" i="6"/>
  <c r="R349" i="6"/>
  <c r="D430" i="6"/>
  <c r="F428" i="6" s="1"/>
  <c r="G428" i="6" s="1"/>
  <c r="R365" i="6"/>
  <c r="E428" i="6"/>
  <c r="H428" i="6"/>
  <c r="F427" i="6"/>
  <c r="G427" i="6"/>
  <c r="E426" i="6"/>
  <c r="F423" i="6"/>
  <c r="G423" i="6"/>
  <c r="E422" i="6"/>
  <c r="F419" i="6"/>
  <c r="G419" i="6" s="1"/>
  <c r="E418" i="6"/>
  <c r="F424" i="6"/>
  <c r="G424" i="6"/>
  <c r="F420" i="6"/>
  <c r="G420" i="6"/>
  <c r="F416" i="6"/>
  <c r="G416" i="6"/>
  <c r="F412" i="6"/>
  <c r="G412" i="6"/>
  <c r="F408" i="6"/>
  <c r="G408" i="6"/>
  <c r="F404" i="6"/>
  <c r="G404" i="6"/>
  <c r="H427" i="6"/>
  <c r="E421" i="6"/>
  <c r="H420" i="6"/>
  <c r="H419" i="6"/>
  <c r="E425" i="6"/>
  <c r="F406" i="6"/>
  <c r="G406" i="6" s="1"/>
  <c r="F405" i="6"/>
  <c r="G405" i="6"/>
  <c r="F403" i="6"/>
  <c r="G403" i="6" s="1"/>
  <c r="F399" i="6"/>
  <c r="G399" i="6"/>
  <c r="F395" i="6"/>
  <c r="G395" i="6" s="1"/>
  <c r="E424" i="6"/>
  <c r="F415" i="6"/>
  <c r="G415" i="6"/>
  <c r="E414" i="6"/>
  <c r="H413" i="6"/>
  <c r="E412" i="6"/>
  <c r="F409" i="6"/>
  <c r="G409" i="6" s="1"/>
  <c r="F407" i="6"/>
  <c r="G407" i="6" s="1"/>
  <c r="F402" i="6"/>
  <c r="G402" i="6" s="1"/>
  <c r="E401" i="6"/>
  <c r="E400" i="6"/>
  <c r="E399" i="6"/>
  <c r="F392" i="6"/>
  <c r="G392" i="6"/>
  <c r="E391" i="6"/>
  <c r="F388" i="6"/>
  <c r="G388" i="6" s="1"/>
  <c r="E387" i="6"/>
  <c r="F384" i="6"/>
  <c r="G384" i="6"/>
  <c r="F426" i="6"/>
  <c r="G426" i="6"/>
  <c r="F418" i="6"/>
  <c r="G418" i="6"/>
  <c r="F413" i="6"/>
  <c r="G413" i="6"/>
  <c r="F411" i="6"/>
  <c r="G411" i="6"/>
  <c r="E406" i="6"/>
  <c r="F393" i="6"/>
  <c r="G393" i="6" s="1"/>
  <c r="F389" i="6"/>
  <c r="G389" i="6" s="1"/>
  <c r="F385" i="6"/>
  <c r="G385" i="6" s="1"/>
  <c r="F381" i="6"/>
  <c r="G381" i="6" s="1"/>
  <c r="F425" i="6"/>
  <c r="G425" i="6" s="1"/>
  <c r="F422" i="6"/>
  <c r="G422" i="6" s="1"/>
  <c r="E420" i="6"/>
  <c r="F417" i="6"/>
  <c r="G417" i="6"/>
  <c r="E413" i="6"/>
  <c r="H412" i="6"/>
  <c r="F410" i="6"/>
  <c r="G410" i="6"/>
  <c r="H404" i="6"/>
  <c r="H403" i="6"/>
  <c r="H407" i="6"/>
  <c r="F401" i="6"/>
  <c r="G401" i="6" s="1"/>
  <c r="F400" i="6"/>
  <c r="G400" i="6" s="1"/>
  <c r="H392" i="6"/>
  <c r="E386" i="6"/>
  <c r="H385" i="6"/>
  <c r="H384" i="6"/>
  <c r="F383" i="6"/>
  <c r="G383" i="6" s="1"/>
  <c r="F382" i="6"/>
  <c r="G382" i="6" s="1"/>
  <c r="F387" i="6"/>
  <c r="G387" i="6" s="1"/>
  <c r="H381" i="6"/>
  <c r="H415" i="6"/>
  <c r="F414" i="6"/>
  <c r="G414" i="6" s="1"/>
  <c r="F391" i="6"/>
  <c r="G391" i="6" s="1"/>
  <c r="F390" i="6"/>
  <c r="G390" i="6" s="1"/>
  <c r="E383" i="6"/>
  <c r="F421" i="6"/>
  <c r="G421" i="6"/>
  <c r="F397" i="6"/>
  <c r="G397" i="6"/>
  <c r="F396" i="6"/>
  <c r="G396" i="6"/>
  <c r="F394" i="6"/>
  <c r="G394" i="6"/>
  <c r="E390" i="6"/>
  <c r="E410" i="6"/>
  <c r="E408" i="6"/>
  <c r="E404" i="6"/>
  <c r="H400" i="6"/>
  <c r="H399" i="6"/>
  <c r="F398" i="6"/>
  <c r="G398" i="6"/>
  <c r="E397" i="6"/>
  <c r="E396" i="6"/>
  <c r="E395" i="6"/>
  <c r="E389" i="6"/>
  <c r="F386" i="6"/>
  <c r="G386" i="6"/>
  <c r="H382" i="6"/>
  <c r="E415" i="6"/>
  <c r="E427" i="6"/>
  <c r="H414" i="6"/>
  <c r="H421" i="6"/>
  <c r="H394" i="6"/>
  <c r="E384" i="6"/>
  <c r="E382" i="6"/>
  <c r="H396" i="6"/>
  <c r="E405" i="6"/>
  <c r="H416" i="6"/>
  <c r="H387" i="6"/>
  <c r="E402" i="6"/>
  <c r="H390" i="6"/>
  <c r="H408" i="6"/>
  <c r="E419" i="6"/>
  <c r="E423" i="6"/>
  <c r="H418" i="6"/>
  <c r="H425" i="6"/>
  <c r="H388" i="6"/>
  <c r="H393" i="6"/>
  <c r="E393" i="6"/>
  <c r="H398" i="6"/>
  <c r="H409" i="6"/>
  <c r="H391" i="6"/>
  <c r="E407" i="6"/>
  <c r="E398" i="6"/>
  <c r="H397" i="6"/>
  <c r="H423" i="6"/>
  <c r="H406" i="6"/>
  <c r="H422" i="6"/>
  <c r="E385" i="6"/>
  <c r="H417" i="6"/>
  <c r="H389" i="6"/>
  <c r="E388" i="6"/>
  <c r="E411" i="6"/>
  <c r="E416" i="6"/>
  <c r="E409" i="6"/>
  <c r="E403" i="6"/>
  <c r="H401" i="6"/>
  <c r="H424" i="6"/>
  <c r="H410" i="6"/>
  <c r="H426" i="6"/>
  <c r="E394" i="6"/>
  <c r="E417" i="6"/>
  <c r="E392" i="6"/>
  <c r="E381" i="6"/>
  <c r="H395" i="6"/>
  <c r="H405" i="6"/>
  <c r="H411" i="6"/>
  <c r="H383" i="6"/>
  <c r="H402" i="6"/>
  <c r="H386" i="6"/>
  <c r="H338" i="6"/>
  <c r="F121" i="6"/>
  <c r="G121" i="6" s="1"/>
  <c r="H121" i="6"/>
  <c r="E121" i="6"/>
  <c r="E363" i="6"/>
  <c r="H376" i="6"/>
  <c r="I376" i="6"/>
  <c r="H46" i="6"/>
  <c r="I46" i="6"/>
  <c r="H44" i="6"/>
  <c r="I44" i="6"/>
  <c r="E28" i="6"/>
  <c r="H60" i="6"/>
  <c r="I60" i="6" s="1"/>
  <c r="H21" i="6"/>
  <c r="I21" i="6" s="1"/>
  <c r="H69" i="6"/>
  <c r="I69" i="6" s="1"/>
  <c r="H101" i="6"/>
  <c r="I101" i="6" s="1"/>
  <c r="E233" i="6"/>
  <c r="E197" i="6"/>
  <c r="H66" i="6"/>
  <c r="I66" i="6" s="1"/>
  <c r="E135" i="6"/>
  <c r="E188" i="6"/>
  <c r="E150" i="6"/>
  <c r="E182" i="6"/>
  <c r="H273" i="6"/>
  <c r="I273" i="6" s="1"/>
  <c r="H147" i="6"/>
  <c r="H179" i="6"/>
  <c r="I179" i="6" s="1"/>
  <c r="H287" i="6"/>
  <c r="I287" i="6" s="1"/>
  <c r="H182" i="6"/>
  <c r="I182" i="6" s="1"/>
  <c r="H210" i="6"/>
  <c r="H242" i="6"/>
  <c r="I242" i="6" s="1"/>
  <c r="H278" i="6"/>
  <c r="I278" i="6" s="1"/>
  <c r="H228" i="6"/>
  <c r="I228" i="6" s="1"/>
  <c r="H252" i="6"/>
  <c r="H215" i="6"/>
  <c r="I215" i="6" s="1"/>
  <c r="H279" i="6"/>
  <c r="I279" i="6" s="1"/>
  <c r="H300" i="6"/>
  <c r="I300" i="6" s="1"/>
  <c r="E330" i="6"/>
  <c r="H299" i="6"/>
  <c r="I299" i="6"/>
  <c r="H313" i="6"/>
  <c r="I313" i="6"/>
  <c r="E346" i="6"/>
  <c r="H343" i="6"/>
  <c r="I343" i="6" s="1"/>
  <c r="H352" i="6"/>
  <c r="I352" i="6" s="1"/>
  <c r="H360" i="6"/>
  <c r="I360" i="6" s="1"/>
  <c r="H380" i="6"/>
  <c r="I380" i="6" s="1"/>
  <c r="H85" i="6"/>
  <c r="I85" i="6" s="1"/>
  <c r="E176" i="6"/>
  <c r="H199" i="6"/>
  <c r="I199" i="6"/>
  <c r="E134" i="6"/>
  <c r="H225" i="6"/>
  <c r="I225" i="6" s="1"/>
  <c r="H191" i="6"/>
  <c r="I191" i="6" s="1"/>
  <c r="E257" i="6"/>
  <c r="H258" i="6"/>
  <c r="I258" i="6"/>
  <c r="H247" i="6"/>
  <c r="I247" i="6"/>
  <c r="E316" i="6"/>
  <c r="H348" i="6"/>
  <c r="I348" i="6" s="1"/>
  <c r="E362" i="6"/>
  <c r="H368" i="6"/>
  <c r="I368" i="6"/>
  <c r="H61" i="6"/>
  <c r="I61" i="6"/>
  <c r="H286" i="6"/>
  <c r="I286" i="6"/>
  <c r="E142" i="6"/>
  <c r="E205" i="6"/>
  <c r="E253" i="6"/>
  <c r="H234" i="6"/>
  <c r="I234" i="6" s="1"/>
  <c r="H302" i="6"/>
  <c r="I302" i="6" s="1"/>
  <c r="E298" i="6"/>
  <c r="E338" i="6"/>
  <c r="E131" i="6"/>
  <c r="E10" i="6"/>
  <c r="E42" i="6"/>
  <c r="E20" i="6"/>
  <c r="E80" i="6"/>
  <c r="E38" i="6"/>
  <c r="E32" i="6"/>
  <c r="E71" i="6"/>
  <c r="E148" i="6"/>
  <c r="H77" i="6"/>
  <c r="I77" i="6" s="1"/>
  <c r="H109" i="6"/>
  <c r="I109" i="6" s="1"/>
  <c r="E144" i="6"/>
  <c r="E155" i="6"/>
  <c r="E252" i="6"/>
  <c r="H82" i="6"/>
  <c r="I82" i="6"/>
  <c r="E126" i="6"/>
  <c r="E158" i="6"/>
  <c r="E190" i="6"/>
  <c r="H139" i="6"/>
  <c r="I139" i="6" s="1"/>
  <c r="H171" i="6"/>
  <c r="I171" i="6" s="1"/>
  <c r="H134" i="6"/>
  <c r="I134" i="6" s="1"/>
  <c r="E212" i="6"/>
  <c r="H218" i="6"/>
  <c r="I218" i="6"/>
  <c r="H250" i="6"/>
  <c r="I250" i="6"/>
  <c r="H244" i="6"/>
  <c r="I244" i="6"/>
  <c r="H276" i="6"/>
  <c r="I276" i="6"/>
  <c r="H231" i="6"/>
  <c r="I231" i="6"/>
  <c r="H284" i="6"/>
  <c r="I284" i="6"/>
  <c r="E343" i="6"/>
  <c r="H315" i="6"/>
  <c r="I315" i="6" s="1"/>
  <c r="H329" i="6"/>
  <c r="I329" i="6" s="1"/>
  <c r="H335" i="6"/>
  <c r="I335" i="6" s="1"/>
  <c r="H359" i="6"/>
  <c r="I359" i="6" s="1"/>
  <c r="H355" i="6"/>
  <c r="I355" i="6" s="1"/>
  <c r="E361" i="6"/>
  <c r="H373" i="6"/>
  <c r="I373" i="6"/>
  <c r="H364" i="6"/>
  <c r="I364" i="6"/>
  <c r="E75" i="6"/>
  <c r="E132" i="6"/>
  <c r="H108" i="6"/>
  <c r="I108" i="6"/>
  <c r="E103" i="6"/>
  <c r="H53" i="6"/>
  <c r="I53" i="6" s="1"/>
  <c r="H117" i="6"/>
  <c r="I117" i="6" s="1"/>
  <c r="H265" i="6"/>
  <c r="I265" i="6" s="1"/>
  <c r="H98" i="6"/>
  <c r="I98" i="6" s="1"/>
  <c r="E143" i="6"/>
  <c r="E166" i="6"/>
  <c r="H163" i="6"/>
  <c r="I163" i="6" s="1"/>
  <c r="H150" i="6"/>
  <c r="I150" i="6" s="1"/>
  <c r="H226" i="6"/>
  <c r="I226" i="6" s="1"/>
  <c r="H268" i="6"/>
  <c r="I268" i="6" s="1"/>
  <c r="E324" i="6"/>
  <c r="E294" i="6"/>
  <c r="E340" i="6"/>
  <c r="E336" i="6"/>
  <c r="E377" i="6"/>
  <c r="E14" i="6"/>
  <c r="E63" i="6"/>
  <c r="E36" i="6"/>
  <c r="H164" i="6"/>
  <c r="I164" i="6" s="1"/>
  <c r="E48" i="6"/>
  <c r="H172" i="6"/>
  <c r="I172" i="6"/>
  <c r="H93" i="6"/>
  <c r="I93" i="6"/>
  <c r="H114" i="6"/>
  <c r="I114" i="6"/>
  <c r="H168" i="6"/>
  <c r="I168" i="6"/>
  <c r="E174" i="6"/>
  <c r="E248" i="6"/>
  <c r="H155" i="6"/>
  <c r="I155" i="6"/>
  <c r="H166" i="6"/>
  <c r="I166" i="6"/>
  <c r="H194" i="6"/>
  <c r="I194" i="6"/>
  <c r="H266" i="6"/>
  <c r="I266" i="6"/>
  <c r="H260" i="6"/>
  <c r="I260" i="6"/>
  <c r="H263" i="6"/>
  <c r="I263" i="6"/>
  <c r="E328" i="6"/>
  <c r="H297" i="6"/>
  <c r="I297" i="6" s="1"/>
  <c r="E378" i="6"/>
  <c r="H356" i="6"/>
  <c r="H353" i="6"/>
  <c r="E357" i="6"/>
  <c r="H369" i="6"/>
  <c r="E367" i="6"/>
  <c r="H342" i="6"/>
  <c r="E354" i="6"/>
  <c r="H341" i="6"/>
  <c r="H350" i="6"/>
  <c r="E344" i="6"/>
  <c r="H317" i="6"/>
  <c r="H301" i="6"/>
  <c r="E339" i="6"/>
  <c r="H319" i="6"/>
  <c r="H303" i="6"/>
  <c r="H340" i="6"/>
  <c r="H331" i="6"/>
  <c r="E306" i="6"/>
  <c r="H358" i="6"/>
  <c r="H332" i="6"/>
  <c r="E304" i="6"/>
  <c r="H326" i="6"/>
  <c r="E310" i="6"/>
  <c r="H294" i="6"/>
  <c r="H334" i="6"/>
  <c r="H293" i="6"/>
  <c r="H288" i="6"/>
  <c r="E308" i="6"/>
  <c r="H289" i="6"/>
  <c r="H267" i="6"/>
  <c r="H251" i="6"/>
  <c r="H235" i="6"/>
  <c r="H219" i="6"/>
  <c r="E318" i="6"/>
  <c r="H232" i="6"/>
  <c r="H216" i="6"/>
  <c r="H282" i="6"/>
  <c r="E267" i="6"/>
  <c r="E259" i="6"/>
  <c r="E251" i="6"/>
  <c r="E243" i="6"/>
  <c r="E235" i="6"/>
  <c r="E227" i="6"/>
  <c r="E219" i="6"/>
  <c r="E211" i="6"/>
  <c r="H198" i="6"/>
  <c r="E260" i="6"/>
  <c r="E225" i="6"/>
  <c r="H186" i="6"/>
  <c r="H170" i="6"/>
  <c r="H154" i="6"/>
  <c r="H138" i="6"/>
  <c r="E256" i="6"/>
  <c r="E195" i="6"/>
  <c r="E277" i="6"/>
  <c r="H257" i="6"/>
  <c r="E229" i="6"/>
  <c r="E203" i="6"/>
  <c r="H185" i="6"/>
  <c r="H177" i="6"/>
  <c r="H169" i="6"/>
  <c r="H161" i="6"/>
  <c r="H153" i="6"/>
  <c r="H145" i="6"/>
  <c r="H137" i="6"/>
  <c r="H129" i="6"/>
  <c r="H205" i="6"/>
  <c r="E172" i="6"/>
  <c r="H152" i="6"/>
  <c r="H118" i="6"/>
  <c r="H102" i="6"/>
  <c r="H86" i="6"/>
  <c r="H70" i="6"/>
  <c r="H54" i="6"/>
  <c r="E281" i="6"/>
  <c r="E249" i="6"/>
  <c r="H204" i="6"/>
  <c r="H197" i="6"/>
  <c r="E196" i="6"/>
  <c r="E168" i="6"/>
  <c r="E136" i="6"/>
  <c r="H115" i="6"/>
  <c r="H107" i="6"/>
  <c r="H99" i="6"/>
  <c r="H91" i="6"/>
  <c r="H79" i="6"/>
  <c r="H71" i="6"/>
  <c r="H63" i="6"/>
  <c r="H55" i="6"/>
  <c r="H285" i="6"/>
  <c r="H233" i="6"/>
  <c r="E179" i="6"/>
  <c r="E147" i="6"/>
  <c r="E118" i="6"/>
  <c r="E110" i="6"/>
  <c r="E102" i="6"/>
  <c r="E94" i="6"/>
  <c r="E86" i="6"/>
  <c r="E78" i="6"/>
  <c r="E70" i="6"/>
  <c r="E62" i="6"/>
  <c r="E54" i="6"/>
  <c r="H41" i="6"/>
  <c r="H25" i="6"/>
  <c r="H9" i="6"/>
  <c r="H148" i="6"/>
  <c r="E84" i="6"/>
  <c r="E180" i="6"/>
  <c r="E112" i="6"/>
  <c r="H92" i="6"/>
  <c r="E64" i="6"/>
  <c r="E50" i="6"/>
  <c r="H140" i="6"/>
  <c r="E76" i="6"/>
  <c r="H156" i="6"/>
  <c r="H100" i="6"/>
  <c r="H84" i="6"/>
  <c r="E59" i="6"/>
  <c r="E43" i="6"/>
  <c r="H35" i="6"/>
  <c r="H20" i="6"/>
  <c r="E11" i="6"/>
  <c r="E15" i="6"/>
  <c r="F378" i="6"/>
  <c r="G378" i="6" s="1"/>
  <c r="F374" i="6"/>
  <c r="G374" i="6" s="1"/>
  <c r="F370" i="6"/>
  <c r="G370" i="6" s="1"/>
  <c r="F366" i="6"/>
  <c r="G366" i="6" s="1"/>
  <c r="F362" i="6"/>
  <c r="G362" i="6" s="1"/>
  <c r="F358" i="6"/>
  <c r="G358" i="6" s="1"/>
  <c r="E430" i="6"/>
  <c r="E380" i="6"/>
  <c r="F368" i="6"/>
  <c r="G368" i="6" s="1"/>
  <c r="F367" i="6"/>
  <c r="G367" i="6" s="1"/>
  <c r="F365" i="6"/>
  <c r="G365" i="6" s="1"/>
  <c r="E364" i="6"/>
  <c r="F354" i="6"/>
  <c r="G354" i="6"/>
  <c r="E353" i="6"/>
  <c r="F350" i="6"/>
  <c r="G350" i="6" s="1"/>
  <c r="F372" i="6"/>
  <c r="G372" i="6" s="1"/>
  <c r="F371" i="6"/>
  <c r="G371" i="6" s="1"/>
  <c r="F369" i="6"/>
  <c r="G369" i="6" s="1"/>
  <c r="E368" i="6"/>
  <c r="H361" i="6"/>
  <c r="F355" i="6"/>
  <c r="G355" i="6" s="1"/>
  <c r="F351" i="6"/>
  <c r="G351" i="6" s="1"/>
  <c r="F380" i="6"/>
  <c r="G380" i="6" s="1"/>
  <c r="F379" i="6"/>
  <c r="G379" i="6" s="1"/>
  <c r="F377" i="6"/>
  <c r="G377" i="6" s="1"/>
  <c r="E376" i="6"/>
  <c r="E375" i="6"/>
  <c r="E374" i="6"/>
  <c r="F364" i="6"/>
  <c r="G364" i="6"/>
  <c r="F363" i="6"/>
  <c r="G363" i="6"/>
  <c r="F361" i="6"/>
  <c r="G361" i="6"/>
  <c r="E360" i="6"/>
  <c r="E359" i="6"/>
  <c r="E358" i="6"/>
  <c r="E356" i="6"/>
  <c r="F353" i="6"/>
  <c r="G353" i="6"/>
  <c r="E352" i="6"/>
  <c r="F373" i="6"/>
  <c r="G373" i="6" s="1"/>
  <c r="F352" i="6"/>
  <c r="G352" i="6" s="1"/>
  <c r="F348" i="6"/>
  <c r="G348" i="6" s="1"/>
  <c r="F344" i="6"/>
  <c r="G344" i="6" s="1"/>
  <c r="F340" i="6"/>
  <c r="G340" i="6" s="1"/>
  <c r="F336" i="6"/>
  <c r="G336" i="6" s="1"/>
  <c r="H379" i="6"/>
  <c r="H378" i="6"/>
  <c r="F375" i="6"/>
  <c r="G375" i="6" s="1"/>
  <c r="E372" i="6"/>
  <c r="F360" i="6"/>
  <c r="G360" i="6"/>
  <c r="E355" i="6"/>
  <c r="F349" i="6"/>
  <c r="G349" i="6" s="1"/>
  <c r="F345" i="6"/>
  <c r="G345" i="6" s="1"/>
  <c r="F341" i="6"/>
  <c r="G341" i="6" s="1"/>
  <c r="F337" i="6"/>
  <c r="G337" i="6" s="1"/>
  <c r="F376" i="6"/>
  <c r="G376" i="6" s="1"/>
  <c r="E370" i="6"/>
  <c r="H365" i="6"/>
  <c r="H363" i="6"/>
  <c r="H362" i="6"/>
  <c r="F359" i="6"/>
  <c r="G359" i="6" s="1"/>
  <c r="F356" i="6"/>
  <c r="G356" i="6" s="1"/>
  <c r="F347" i="6"/>
  <c r="G347" i="6" s="1"/>
  <c r="F343" i="6"/>
  <c r="G343" i="6" s="1"/>
  <c r="F339" i="6"/>
  <c r="G339" i="6" s="1"/>
  <c r="F335" i="6"/>
  <c r="G335" i="6" s="1"/>
  <c r="F331" i="6"/>
  <c r="G331" i="6" s="1"/>
  <c r="F346" i="6"/>
  <c r="G346" i="6" s="1"/>
  <c r="E337" i="6"/>
  <c r="F327" i="6"/>
  <c r="G327" i="6"/>
  <c r="F323" i="6"/>
  <c r="G323" i="6"/>
  <c r="F319" i="6"/>
  <c r="G319" i="6"/>
  <c r="F315" i="6"/>
  <c r="G315" i="6"/>
  <c r="F311" i="6"/>
  <c r="G311" i="6"/>
  <c r="F307" i="6"/>
  <c r="G307" i="6"/>
  <c r="F303" i="6"/>
  <c r="G303" i="6"/>
  <c r="F299" i="6"/>
  <c r="G299" i="6"/>
  <c r="F295" i="6"/>
  <c r="G295" i="6"/>
  <c r="F357" i="6"/>
  <c r="G357" i="6"/>
  <c r="E345" i="6"/>
  <c r="F338" i="6"/>
  <c r="G338" i="6" s="1"/>
  <c r="F334" i="6"/>
  <c r="G334" i="6" s="1"/>
  <c r="E333" i="6"/>
  <c r="F329" i="6"/>
  <c r="G329" i="6"/>
  <c r="F325" i="6"/>
  <c r="G325" i="6"/>
  <c r="F321" i="6"/>
  <c r="G321" i="6"/>
  <c r="F317" i="6"/>
  <c r="G317" i="6"/>
  <c r="F313" i="6"/>
  <c r="G313" i="6"/>
  <c r="F309" i="6"/>
  <c r="G309" i="6"/>
  <c r="F305" i="6"/>
  <c r="G305" i="6"/>
  <c r="F301" i="6"/>
  <c r="G301" i="6"/>
  <c r="F297" i="6"/>
  <c r="G297" i="6"/>
  <c r="E371" i="6"/>
  <c r="F342" i="6"/>
  <c r="G342" i="6" s="1"/>
  <c r="E341" i="6"/>
  <c r="F332" i="6"/>
  <c r="G332" i="6"/>
  <c r="E329" i="6"/>
  <c r="F328" i="6"/>
  <c r="G328" i="6" s="1"/>
  <c r="E321" i="6"/>
  <c r="F320" i="6"/>
  <c r="G320" i="6"/>
  <c r="E313" i="6"/>
  <c r="F312" i="6"/>
  <c r="G312" i="6" s="1"/>
  <c r="E305" i="6"/>
  <c r="F304" i="6"/>
  <c r="G304" i="6"/>
  <c r="E297" i="6"/>
  <c r="H344" i="6"/>
  <c r="F333" i="6"/>
  <c r="G333" i="6"/>
  <c r="E327" i="6"/>
  <c r="F326" i="6"/>
  <c r="G326" i="6" s="1"/>
  <c r="E319" i="6"/>
  <c r="F318" i="6"/>
  <c r="G318" i="6"/>
  <c r="E311" i="6"/>
  <c r="F310" i="6"/>
  <c r="G310" i="6" s="1"/>
  <c r="E303" i="6"/>
  <c r="F302" i="6"/>
  <c r="G302" i="6"/>
  <c r="H354" i="6"/>
  <c r="E325" i="6"/>
  <c r="H322" i="6"/>
  <c r="H320" i="6"/>
  <c r="E309" i="6"/>
  <c r="H306" i="6"/>
  <c r="H304" i="6"/>
  <c r="E296" i="6"/>
  <c r="E295" i="6"/>
  <c r="E293" i="6"/>
  <c r="F324" i="6"/>
  <c r="G324" i="6"/>
  <c r="F322" i="6"/>
  <c r="G322" i="6"/>
  <c r="E315" i="6"/>
  <c r="F308" i="6"/>
  <c r="G308" i="6" s="1"/>
  <c r="F306" i="6"/>
  <c r="G306" i="6" s="1"/>
  <c r="E299" i="6"/>
  <c r="F291" i="6"/>
  <c r="G291" i="6"/>
  <c r="H336" i="6"/>
  <c r="F330" i="6"/>
  <c r="G330" i="6" s="1"/>
  <c r="E323" i="6"/>
  <c r="F316" i="6"/>
  <c r="G316" i="6"/>
  <c r="F314" i="6"/>
  <c r="G314" i="6"/>
  <c r="E307" i="6"/>
  <c r="F300" i="6"/>
  <c r="G300" i="6" s="1"/>
  <c r="F298" i="6"/>
  <c r="G298" i="6" s="1"/>
  <c r="F296" i="6"/>
  <c r="G296" i="6" s="1"/>
  <c r="F294" i="6"/>
  <c r="G294" i="6" s="1"/>
  <c r="F293" i="6"/>
  <c r="G293" i="6" s="1"/>
  <c r="F290" i="6"/>
  <c r="G290" i="6" s="1"/>
  <c r="F286" i="6"/>
  <c r="G286" i="6" s="1"/>
  <c r="H312" i="6"/>
  <c r="H298" i="6"/>
  <c r="F284" i="6"/>
  <c r="G284" i="6" s="1"/>
  <c r="F281" i="6"/>
  <c r="G281" i="6" s="1"/>
  <c r="F277" i="6"/>
  <c r="G277" i="6" s="1"/>
  <c r="F273" i="6"/>
  <c r="G273" i="6" s="1"/>
  <c r="F269" i="6"/>
  <c r="G269" i="6" s="1"/>
  <c r="F265" i="6"/>
  <c r="G265" i="6" s="1"/>
  <c r="F261" i="6"/>
  <c r="G261" i="6" s="1"/>
  <c r="F257" i="6"/>
  <c r="G257" i="6" s="1"/>
  <c r="F253" i="6"/>
  <c r="G253" i="6" s="1"/>
  <c r="F249" i="6"/>
  <c r="G249" i="6" s="1"/>
  <c r="F245" i="6"/>
  <c r="G245" i="6" s="1"/>
  <c r="F241" i="6"/>
  <c r="G241" i="6" s="1"/>
  <c r="E240" i="6"/>
  <c r="F237" i="6"/>
  <c r="G237" i="6"/>
  <c r="E236" i="6"/>
  <c r="F233" i="6"/>
  <c r="G233" i="6" s="1"/>
  <c r="E232" i="6"/>
  <c r="F229" i="6"/>
  <c r="G229" i="6"/>
  <c r="E228" i="6"/>
  <c r="F225" i="6"/>
  <c r="G225" i="6" s="1"/>
  <c r="E224" i="6"/>
  <c r="F221" i="6"/>
  <c r="G221" i="6"/>
  <c r="E220" i="6"/>
  <c r="F217" i="6"/>
  <c r="G217" i="6" s="1"/>
  <c r="E216" i="6"/>
  <c r="F213" i="6"/>
  <c r="G213" i="6"/>
  <c r="H328" i="6"/>
  <c r="H314" i="6"/>
  <c r="F288" i="6"/>
  <c r="G288" i="6"/>
  <c r="F287" i="6"/>
  <c r="G287" i="6"/>
  <c r="F285" i="6"/>
  <c r="G285" i="6"/>
  <c r="E284" i="6"/>
  <c r="F282" i="6"/>
  <c r="G282" i="6" s="1"/>
  <c r="F278" i="6"/>
  <c r="G278" i="6" s="1"/>
  <c r="F274" i="6"/>
  <c r="G274" i="6" s="1"/>
  <c r="F270" i="6"/>
  <c r="G270" i="6" s="1"/>
  <c r="F266" i="6"/>
  <c r="G266" i="6" s="1"/>
  <c r="F262" i="6"/>
  <c r="G262" i="6" s="1"/>
  <c r="F258" i="6"/>
  <c r="G258" i="6" s="1"/>
  <c r="F254" i="6"/>
  <c r="G254" i="6" s="1"/>
  <c r="F250" i="6"/>
  <c r="G250" i="6" s="1"/>
  <c r="F246" i="6"/>
  <c r="G246" i="6" s="1"/>
  <c r="F242" i="6"/>
  <c r="G242" i="6" s="1"/>
  <c r="F238" i="6"/>
  <c r="G238" i="6" s="1"/>
  <c r="F234" i="6"/>
  <c r="G234" i="6" s="1"/>
  <c r="F230" i="6"/>
  <c r="G230" i="6" s="1"/>
  <c r="F226" i="6"/>
  <c r="G226" i="6" s="1"/>
  <c r="F222" i="6"/>
  <c r="G222" i="6" s="1"/>
  <c r="F218" i="6"/>
  <c r="G218" i="6" s="1"/>
  <c r="F214" i="6"/>
  <c r="G214" i="6" s="1"/>
  <c r="E317" i="6"/>
  <c r="F292" i="6"/>
  <c r="G292" i="6"/>
  <c r="E290" i="6"/>
  <c r="E283" i="6"/>
  <c r="F280" i="6"/>
  <c r="G280" i="6"/>
  <c r="E279" i="6"/>
  <c r="F276" i="6"/>
  <c r="G276" i="6" s="1"/>
  <c r="E275" i="6"/>
  <c r="F272" i="6"/>
  <c r="G272" i="6"/>
  <c r="E271" i="6"/>
  <c r="F268" i="6"/>
  <c r="G268" i="6" s="1"/>
  <c r="F264" i="6"/>
  <c r="G264" i="6" s="1"/>
  <c r="F260" i="6"/>
  <c r="G260" i="6" s="1"/>
  <c r="F256" i="6"/>
  <c r="G256" i="6" s="1"/>
  <c r="F252" i="6"/>
  <c r="G252" i="6" s="1"/>
  <c r="F248" i="6"/>
  <c r="G248" i="6" s="1"/>
  <c r="F244" i="6"/>
  <c r="G244" i="6" s="1"/>
  <c r="F240" i="6"/>
  <c r="G240" i="6" s="1"/>
  <c r="F236" i="6"/>
  <c r="G236" i="6" s="1"/>
  <c r="F232" i="6"/>
  <c r="G232" i="6" s="1"/>
  <c r="F228" i="6"/>
  <c r="G228" i="6" s="1"/>
  <c r="F224" i="6"/>
  <c r="G224" i="6" s="1"/>
  <c r="F220" i="6"/>
  <c r="G220" i="6" s="1"/>
  <c r="F216" i="6"/>
  <c r="G216" i="6" s="1"/>
  <c r="F212" i="6"/>
  <c r="G212" i="6" s="1"/>
  <c r="F208" i="6"/>
  <c r="G208" i="6" s="1"/>
  <c r="F204" i="6"/>
  <c r="G204" i="6" s="1"/>
  <c r="F200" i="6"/>
  <c r="G200" i="6" s="1"/>
  <c r="F196" i="6"/>
  <c r="G196" i="6" s="1"/>
  <c r="E301" i="6"/>
  <c r="E287" i="6"/>
  <c r="E282" i="6"/>
  <c r="F275" i="6"/>
  <c r="G275" i="6"/>
  <c r="H269" i="6"/>
  <c r="E266" i="6"/>
  <c r="F259" i="6"/>
  <c r="G259" i="6"/>
  <c r="H253" i="6"/>
  <c r="E250" i="6"/>
  <c r="F243" i="6"/>
  <c r="G243" i="6"/>
  <c r="H237" i="6"/>
  <c r="E234" i="6"/>
  <c r="F227" i="6"/>
  <c r="G227" i="6"/>
  <c r="H221" i="6"/>
  <c r="E218" i="6"/>
  <c r="F211" i="6"/>
  <c r="G211" i="6"/>
  <c r="E210" i="6"/>
  <c r="E209" i="6"/>
  <c r="E208" i="6"/>
  <c r="H203" i="6"/>
  <c r="H201" i="6"/>
  <c r="H200" i="6"/>
  <c r="F198" i="6"/>
  <c r="G198" i="6"/>
  <c r="F197" i="6"/>
  <c r="G197" i="6"/>
  <c r="F195" i="6"/>
  <c r="G195" i="6"/>
  <c r="E194" i="6"/>
  <c r="E193" i="6"/>
  <c r="F192" i="6"/>
  <c r="G192" i="6"/>
  <c r="E191" i="6"/>
  <c r="F188" i="6"/>
  <c r="G188" i="6" s="1"/>
  <c r="E187" i="6"/>
  <c r="F184" i="6"/>
  <c r="G184" i="6"/>
  <c r="E183" i="6"/>
  <c r="F180" i="6"/>
  <c r="G180" i="6" s="1"/>
  <c r="F176" i="6"/>
  <c r="G176" i="6" s="1"/>
  <c r="F172" i="6"/>
  <c r="G172" i="6" s="1"/>
  <c r="F168" i="6"/>
  <c r="G168" i="6"/>
  <c r="F164" i="6"/>
  <c r="G164" i="6"/>
  <c r="F160" i="6"/>
  <c r="G160" i="6"/>
  <c r="F156" i="6"/>
  <c r="G156" i="6"/>
  <c r="F152" i="6"/>
  <c r="G152" i="6"/>
  <c r="F148" i="6"/>
  <c r="G148" i="6"/>
  <c r="F144" i="6"/>
  <c r="G144" i="6"/>
  <c r="F140" i="6"/>
  <c r="G140" i="6"/>
  <c r="F136" i="6"/>
  <c r="G136" i="6"/>
  <c r="F132" i="6"/>
  <c r="G132" i="6"/>
  <c r="F128" i="6"/>
  <c r="G128" i="6"/>
  <c r="E291" i="6"/>
  <c r="E286" i="6"/>
  <c r="E278" i="6"/>
  <c r="F271" i="6"/>
  <c r="G271" i="6" s="1"/>
  <c r="E262" i="6"/>
  <c r="F255" i="6"/>
  <c r="G255" i="6"/>
  <c r="E246" i="6"/>
  <c r="F239" i="6"/>
  <c r="G239" i="6" s="1"/>
  <c r="E230" i="6"/>
  <c r="F223" i="6"/>
  <c r="G223" i="6"/>
  <c r="E214" i="6"/>
  <c r="F202" i="6"/>
  <c r="G202" i="6" s="1"/>
  <c r="F201" i="6"/>
  <c r="G201" i="6" s="1"/>
  <c r="F199" i="6"/>
  <c r="G199" i="6" s="1"/>
  <c r="E198" i="6"/>
  <c r="F189" i="6"/>
  <c r="G189" i="6"/>
  <c r="F185" i="6"/>
  <c r="G185" i="6"/>
  <c r="F181" i="6"/>
  <c r="G181" i="6"/>
  <c r="F177" i="6"/>
  <c r="G177" i="6"/>
  <c r="F173" i="6"/>
  <c r="G173" i="6"/>
  <c r="F169" i="6"/>
  <c r="G169" i="6"/>
  <c r="F165" i="6"/>
  <c r="G165" i="6"/>
  <c r="F161" i="6"/>
  <c r="G161" i="6"/>
  <c r="F157" i="6"/>
  <c r="G157" i="6"/>
  <c r="F153" i="6"/>
  <c r="G153" i="6"/>
  <c r="F149" i="6"/>
  <c r="G149" i="6"/>
  <c r="F145" i="6"/>
  <c r="G145" i="6"/>
  <c r="F141" i="6"/>
  <c r="G141" i="6"/>
  <c r="F137" i="6"/>
  <c r="G137" i="6"/>
  <c r="E288" i="6"/>
  <c r="F279" i="6"/>
  <c r="G279" i="6" s="1"/>
  <c r="E270" i="6"/>
  <c r="F263" i="6"/>
  <c r="G263" i="6"/>
  <c r="E254" i="6"/>
  <c r="F247" i="6"/>
  <c r="G247" i="6" s="1"/>
  <c r="E238" i="6"/>
  <c r="F231" i="6"/>
  <c r="G231" i="6"/>
  <c r="E222" i="6"/>
  <c r="F215" i="6"/>
  <c r="G215" i="6" s="1"/>
  <c r="F210" i="6"/>
  <c r="G210" i="6" s="1"/>
  <c r="F209" i="6"/>
  <c r="G209" i="6" s="1"/>
  <c r="F207" i="6"/>
  <c r="G207" i="6" s="1"/>
  <c r="E206" i="6"/>
  <c r="F194" i="6"/>
  <c r="G194" i="6"/>
  <c r="F193" i="6"/>
  <c r="G193" i="6"/>
  <c r="F191" i="6"/>
  <c r="G191" i="6"/>
  <c r="F187" i="6"/>
  <c r="G187" i="6"/>
  <c r="F183" i="6"/>
  <c r="G183" i="6"/>
  <c r="F179" i="6"/>
  <c r="G179" i="6"/>
  <c r="F175" i="6"/>
  <c r="G175" i="6"/>
  <c r="F171" i="6"/>
  <c r="G171" i="6"/>
  <c r="F167" i="6"/>
  <c r="G167" i="6"/>
  <c r="F163" i="6"/>
  <c r="G163" i="6"/>
  <c r="F159" i="6"/>
  <c r="G159" i="6"/>
  <c r="F155" i="6"/>
  <c r="G155" i="6"/>
  <c r="F151" i="6"/>
  <c r="G151" i="6"/>
  <c r="F147" i="6"/>
  <c r="G147" i="6"/>
  <c r="F143" i="6"/>
  <c r="G143" i="6"/>
  <c r="F139" i="6"/>
  <c r="G139" i="6"/>
  <c r="F135" i="6"/>
  <c r="G135" i="6"/>
  <c r="F131" i="6"/>
  <c r="G131" i="6"/>
  <c r="F127" i="6"/>
  <c r="G127" i="6"/>
  <c r="F124" i="6"/>
  <c r="G124" i="6"/>
  <c r="E258" i="6"/>
  <c r="E226" i="6"/>
  <c r="H209" i="6"/>
  <c r="E200" i="6"/>
  <c r="F190" i="6"/>
  <c r="G190" i="6"/>
  <c r="E181" i="6"/>
  <c r="F174" i="6"/>
  <c r="G174" i="6" s="1"/>
  <c r="E165" i="6"/>
  <c r="F158" i="6"/>
  <c r="G158" i="6"/>
  <c r="E149" i="6"/>
  <c r="F142" i="6"/>
  <c r="G142" i="6" s="1"/>
  <c r="E133" i="6"/>
  <c r="H125" i="6"/>
  <c r="H124" i="6"/>
  <c r="E123" i="6"/>
  <c r="E119" i="6"/>
  <c r="F116" i="6"/>
  <c r="G116" i="6"/>
  <c r="E115" i="6"/>
  <c r="F112" i="6"/>
  <c r="G112" i="6" s="1"/>
  <c r="F108" i="6"/>
  <c r="G108" i="6" s="1"/>
  <c r="F104" i="6"/>
  <c r="G104" i="6" s="1"/>
  <c r="F100" i="6"/>
  <c r="G100" i="6" s="1"/>
  <c r="F96" i="6"/>
  <c r="G96" i="6" s="1"/>
  <c r="F92" i="6"/>
  <c r="G92" i="6" s="1"/>
  <c r="F88" i="6"/>
  <c r="G88" i="6" s="1"/>
  <c r="F84" i="6"/>
  <c r="G84" i="6" s="1"/>
  <c r="E83" i="6"/>
  <c r="F80" i="6"/>
  <c r="G80" i="6"/>
  <c r="E79" i="6"/>
  <c r="F76" i="6"/>
  <c r="G76" i="6" s="1"/>
  <c r="F72" i="6"/>
  <c r="G72" i="6" s="1"/>
  <c r="F68" i="6"/>
  <c r="G68" i="6" s="1"/>
  <c r="F64" i="6"/>
  <c r="G64" i="6" s="1"/>
  <c r="F60" i="6"/>
  <c r="G60" i="6" s="1"/>
  <c r="H277" i="6"/>
  <c r="I277" i="6" s="1"/>
  <c r="F267" i="6"/>
  <c r="G267" i="6"/>
  <c r="H245" i="6"/>
  <c r="F235" i="6"/>
  <c r="G235" i="6" s="1"/>
  <c r="H213" i="6"/>
  <c r="H208" i="6"/>
  <c r="F203" i="6"/>
  <c r="G203" i="6" s="1"/>
  <c r="H195" i="6"/>
  <c r="F186" i="6"/>
  <c r="G186" i="6"/>
  <c r="E177" i="6"/>
  <c r="F170" i="6"/>
  <c r="G170" i="6" s="1"/>
  <c r="E161" i="6"/>
  <c r="F154" i="6"/>
  <c r="G154" i="6"/>
  <c r="E145" i="6"/>
  <c r="F138" i="6"/>
  <c r="G138" i="6" s="1"/>
  <c r="F130" i="6"/>
  <c r="G130" i="6" s="1"/>
  <c r="F129" i="6"/>
  <c r="G129" i="6" s="1"/>
  <c r="F125" i="6"/>
  <c r="G125" i="6" s="1"/>
  <c r="F120" i="6"/>
  <c r="G120" i="6" s="1"/>
  <c r="F117" i="6"/>
  <c r="G117" i="6" s="1"/>
  <c r="F113" i="6"/>
  <c r="G113" i="6" s="1"/>
  <c r="F109" i="6"/>
  <c r="G109" i="6" s="1"/>
  <c r="F105" i="6"/>
  <c r="G105" i="6" s="1"/>
  <c r="F101" i="6"/>
  <c r="G101" i="6" s="1"/>
  <c r="F97" i="6"/>
  <c r="G97" i="6" s="1"/>
  <c r="F93" i="6"/>
  <c r="G93" i="6" s="1"/>
  <c r="F89" i="6"/>
  <c r="G89" i="6" s="1"/>
  <c r="F85" i="6"/>
  <c r="G85" i="6" s="1"/>
  <c r="F81" i="6"/>
  <c r="G81" i="6" s="1"/>
  <c r="F77" i="6"/>
  <c r="G77" i="6" s="1"/>
  <c r="F73" i="6"/>
  <c r="G73" i="6" s="1"/>
  <c r="F69" i="6"/>
  <c r="G69" i="6" s="1"/>
  <c r="F65" i="6"/>
  <c r="G65" i="6" s="1"/>
  <c r="F61" i="6"/>
  <c r="G61" i="6" s="1"/>
  <c r="F57" i="6"/>
  <c r="G57" i="6" s="1"/>
  <c r="F53" i="6"/>
  <c r="G53" i="6" s="1"/>
  <c r="F289" i="6"/>
  <c r="G289" i="6" s="1"/>
  <c r="F283" i="6"/>
  <c r="G283" i="6" s="1"/>
  <c r="H261" i="6"/>
  <c r="F251" i="6"/>
  <c r="G251" i="6"/>
  <c r="H229" i="6"/>
  <c r="F219" i="6"/>
  <c r="G219" i="6" s="1"/>
  <c r="F205" i="6"/>
  <c r="G205" i="6" s="1"/>
  <c r="E201" i="6"/>
  <c r="E185" i="6"/>
  <c r="F178" i="6"/>
  <c r="G178" i="6" s="1"/>
  <c r="E169" i="6"/>
  <c r="F162" i="6"/>
  <c r="G162" i="6"/>
  <c r="E153" i="6"/>
  <c r="F146" i="6"/>
  <c r="G146" i="6" s="1"/>
  <c r="E137" i="6"/>
  <c r="F134" i="6"/>
  <c r="G134" i="6"/>
  <c r="F133" i="6"/>
  <c r="G133" i="6"/>
  <c r="F126" i="6"/>
  <c r="G126" i="6"/>
  <c r="F123" i="6"/>
  <c r="G123" i="6"/>
  <c r="F119" i="6"/>
  <c r="G119" i="6"/>
  <c r="F115" i="6"/>
  <c r="G115" i="6"/>
  <c r="F111" i="6"/>
  <c r="G111" i="6"/>
  <c r="F107" i="6"/>
  <c r="G107" i="6"/>
  <c r="F103" i="6"/>
  <c r="G103" i="6"/>
  <c r="F99" i="6"/>
  <c r="G99" i="6"/>
  <c r="F95" i="6"/>
  <c r="G95" i="6"/>
  <c r="F91" i="6"/>
  <c r="G91" i="6"/>
  <c r="F87" i="6"/>
  <c r="G87" i="6"/>
  <c r="F83" i="6"/>
  <c r="G83" i="6"/>
  <c r="F79" i="6"/>
  <c r="G79" i="6"/>
  <c r="F75" i="6"/>
  <c r="G75" i="6"/>
  <c r="F71" i="6"/>
  <c r="G71" i="6"/>
  <c r="F67" i="6"/>
  <c r="G67" i="6"/>
  <c r="F63" i="6"/>
  <c r="G63" i="6"/>
  <c r="F59" i="6"/>
  <c r="G59" i="6"/>
  <c r="F55" i="6"/>
  <c r="G55" i="6"/>
  <c r="F51" i="6"/>
  <c r="G51" i="6"/>
  <c r="F47" i="6"/>
  <c r="G47" i="6"/>
  <c r="F43" i="6"/>
  <c r="G43" i="6"/>
  <c r="F39" i="6"/>
  <c r="G39" i="6"/>
  <c r="F35" i="6"/>
  <c r="G35" i="6"/>
  <c r="F31" i="6"/>
  <c r="G31" i="6"/>
  <c r="F27" i="6"/>
  <c r="G27" i="6"/>
  <c r="F23" i="6"/>
  <c r="G23" i="6"/>
  <c r="F15" i="6"/>
  <c r="G15" i="6"/>
  <c r="F11" i="6"/>
  <c r="G11" i="6"/>
  <c r="F7" i="6"/>
  <c r="G7" i="6"/>
  <c r="E242" i="6"/>
  <c r="F206" i="6"/>
  <c r="G206" i="6" s="1"/>
  <c r="E202" i="6"/>
  <c r="H193" i="6"/>
  <c r="E189" i="6"/>
  <c r="F182" i="6"/>
  <c r="G182" i="6"/>
  <c r="H144" i="6"/>
  <c r="E129" i="6"/>
  <c r="H128" i="6"/>
  <c r="H127" i="6"/>
  <c r="I127" i="6" s="1"/>
  <c r="E125" i="6"/>
  <c r="F118" i="6"/>
  <c r="G118" i="6" s="1"/>
  <c r="H112" i="6"/>
  <c r="E109" i="6"/>
  <c r="F102" i="6"/>
  <c r="G102" i="6" s="1"/>
  <c r="H96" i="6"/>
  <c r="E93" i="6"/>
  <c r="F86" i="6"/>
  <c r="G86" i="6" s="1"/>
  <c r="H80" i="6"/>
  <c r="E77" i="6"/>
  <c r="F70" i="6"/>
  <c r="G70" i="6" s="1"/>
  <c r="H64" i="6"/>
  <c r="I64" i="6" s="1"/>
  <c r="E61" i="6"/>
  <c r="F54" i="6"/>
  <c r="G54" i="6" s="1"/>
  <c r="F52" i="6"/>
  <c r="G52" i="6" s="1"/>
  <c r="F50" i="6"/>
  <c r="G50" i="6" s="1"/>
  <c r="E49" i="6"/>
  <c r="H42" i="6"/>
  <c r="H40" i="6"/>
  <c r="H39" i="6"/>
  <c r="F36" i="6"/>
  <c r="G36" i="6" s="1"/>
  <c r="F34" i="6"/>
  <c r="G34" i="6" s="1"/>
  <c r="E33" i="6"/>
  <c r="H23" i="6"/>
  <c r="H7" i="6"/>
  <c r="H12" i="6"/>
  <c r="H11" i="6"/>
  <c r="F9" i="6"/>
  <c r="G9" i="6"/>
  <c r="H330" i="6"/>
  <c r="E157" i="6"/>
  <c r="F150" i="6"/>
  <c r="G150" i="6"/>
  <c r="F110" i="6"/>
  <c r="G110" i="6"/>
  <c r="F94" i="6"/>
  <c r="G94" i="6"/>
  <c r="F62" i="6"/>
  <c r="G62" i="6"/>
  <c r="H50" i="6"/>
  <c r="F42" i="6"/>
  <c r="G42" i="6" s="1"/>
  <c r="E41" i="6"/>
  <c r="E40" i="6"/>
  <c r="E39" i="6"/>
  <c r="H34" i="6"/>
  <c r="H160" i="6"/>
  <c r="E141" i="6"/>
  <c r="E124" i="6"/>
  <c r="E120" i="6"/>
  <c r="F114" i="6"/>
  <c r="G114" i="6" s="1"/>
  <c r="E105" i="6"/>
  <c r="F98" i="6"/>
  <c r="G98" i="6"/>
  <c r="E89" i="6"/>
  <c r="F82" i="6"/>
  <c r="G82" i="6" s="1"/>
  <c r="E73" i="6"/>
  <c r="F66" i="6"/>
  <c r="G66" i="6"/>
  <c r="E57" i="6"/>
  <c r="F41" i="6"/>
  <c r="G41" i="6" s="1"/>
  <c r="F40" i="6"/>
  <c r="G40" i="6" s="1"/>
  <c r="F38" i="6"/>
  <c r="G38" i="6" s="1"/>
  <c r="H28" i="6"/>
  <c r="I28" i="6" s="1"/>
  <c r="H27" i="6"/>
  <c r="F25" i="6"/>
  <c r="G25" i="6" s="1"/>
  <c r="F24" i="6"/>
  <c r="G24" i="6" s="1"/>
  <c r="F22" i="6"/>
  <c r="G22" i="6" s="1"/>
  <c r="E21" i="6"/>
  <c r="H14" i="6"/>
  <c r="F8" i="6"/>
  <c r="G8" i="6" s="1"/>
  <c r="H88" i="6"/>
  <c r="I88" i="6" s="1"/>
  <c r="F78" i="6"/>
  <c r="G78" i="6"/>
  <c r="H48" i="6"/>
  <c r="H31" i="6"/>
  <c r="I31" i="6" s="1"/>
  <c r="F28" i="6"/>
  <c r="G28" i="6"/>
  <c r="F26" i="6"/>
  <c r="G26" i="6"/>
  <c r="E25" i="6"/>
  <c r="E24" i="6"/>
  <c r="E23" i="6"/>
  <c r="H18" i="6"/>
  <c r="I18" i="6" s="1"/>
  <c r="H16" i="6"/>
  <c r="F10" i="6"/>
  <c r="G10" i="6" s="1"/>
  <c r="E9" i="6"/>
  <c r="E8" i="6"/>
  <c r="E7" i="6"/>
  <c r="E274" i="6"/>
  <c r="H192" i="6"/>
  <c r="E173" i="6"/>
  <c r="F166" i="6"/>
  <c r="G166" i="6" s="1"/>
  <c r="H135" i="6"/>
  <c r="F122" i="6"/>
  <c r="G122" i="6"/>
  <c r="H116" i="6"/>
  <c r="E113" i="6"/>
  <c r="F106" i="6"/>
  <c r="G106" i="6"/>
  <c r="E97" i="6"/>
  <c r="F90" i="6"/>
  <c r="G90" i="6" s="1"/>
  <c r="E81" i="6"/>
  <c r="F74" i="6"/>
  <c r="G74" i="6"/>
  <c r="E65" i="6"/>
  <c r="F58" i="6"/>
  <c r="G58" i="6" s="1"/>
  <c r="E53" i="6"/>
  <c r="F49" i="6"/>
  <c r="G49" i="6"/>
  <c r="F48" i="6"/>
  <c r="G48" i="6"/>
  <c r="F46" i="6"/>
  <c r="G46" i="6"/>
  <c r="E45" i="6"/>
  <c r="F33" i="6"/>
  <c r="G33" i="6" s="1"/>
  <c r="F32" i="6"/>
  <c r="G32" i="6" s="1"/>
  <c r="E29" i="6"/>
  <c r="F17" i="6"/>
  <c r="G17" i="6"/>
  <c r="F16" i="6"/>
  <c r="G16" i="6"/>
  <c r="F14" i="6"/>
  <c r="G14" i="6"/>
  <c r="E13" i="6"/>
  <c r="H26" i="6"/>
  <c r="H24" i="6"/>
  <c r="F21" i="6"/>
  <c r="G21" i="6" s="1"/>
  <c r="F20" i="6"/>
  <c r="G20" i="6" s="1"/>
  <c r="F18" i="6"/>
  <c r="G18" i="6" s="1"/>
  <c r="E17" i="6"/>
  <c r="H10" i="6"/>
  <c r="H8" i="6"/>
  <c r="I8" i="6" s="1"/>
  <c r="H176" i="6"/>
  <c r="E117" i="6"/>
  <c r="H104" i="6"/>
  <c r="E101" i="6"/>
  <c r="E85" i="6"/>
  <c r="H72" i="6"/>
  <c r="E69" i="6"/>
  <c r="H47" i="6"/>
  <c r="F45" i="6"/>
  <c r="G45" i="6" s="1"/>
  <c r="F44" i="6"/>
  <c r="G44" i="6" s="1"/>
  <c r="H32" i="6"/>
  <c r="I32" i="6" s="1"/>
  <c r="F29" i="6"/>
  <c r="G29" i="6"/>
  <c r="H15" i="6"/>
  <c r="F13" i="6"/>
  <c r="G13" i="6" s="1"/>
  <c r="F12" i="6"/>
  <c r="G12" i="6" s="1"/>
  <c r="H349" i="6"/>
  <c r="H374" i="6"/>
  <c r="E369" i="6"/>
  <c r="H366" i="6"/>
  <c r="H377" i="6"/>
  <c r="H345" i="6"/>
  <c r="H337" i="6"/>
  <c r="I337" i="6" s="1"/>
  <c r="E350" i="6"/>
  <c r="H325" i="6"/>
  <c r="H309" i="6"/>
  <c r="H327" i="6"/>
  <c r="I327" i="6" s="1"/>
  <c r="H311" i="6"/>
  <c r="E349" i="6"/>
  <c r="E331" i="6"/>
  <c r="E322" i="6"/>
  <c r="E332" i="6"/>
  <c r="E320" i="6"/>
  <c r="E351" i="6"/>
  <c r="E348" i="6"/>
  <c r="E326" i="6"/>
  <c r="H310" i="6"/>
  <c r="I310" i="6" s="1"/>
  <c r="H292" i="6"/>
  <c r="H296" i="6"/>
  <c r="E292" i="6"/>
  <c r="H308" i="6"/>
  <c r="I308" i="6" s="1"/>
  <c r="H290" i="6"/>
  <c r="H275" i="6"/>
  <c r="H259" i="6"/>
  <c r="H243" i="6"/>
  <c r="H227" i="6"/>
  <c r="H211" i="6"/>
  <c r="I211" i="6" s="1"/>
  <c r="H318" i="6"/>
  <c r="H240" i="6"/>
  <c r="H224" i="6"/>
  <c r="H212" i="6"/>
  <c r="H274" i="6"/>
  <c r="E263" i="6"/>
  <c r="E255" i="6"/>
  <c r="E247" i="6"/>
  <c r="E239" i="6"/>
  <c r="E231" i="6"/>
  <c r="E223" i="6"/>
  <c r="E215" i="6"/>
  <c r="H206" i="6"/>
  <c r="E276" i="6"/>
  <c r="E244" i="6"/>
  <c r="E207" i="6"/>
  <c r="H178" i="6"/>
  <c r="H162" i="6"/>
  <c r="I162" i="6" s="1"/>
  <c r="H146" i="6"/>
  <c r="H130" i="6"/>
  <c r="E272" i="6"/>
  <c r="E237" i="6"/>
  <c r="H187" i="6"/>
  <c r="H283" i="6"/>
  <c r="E264" i="6"/>
  <c r="E245" i="6"/>
  <c r="E213" i="6"/>
  <c r="H189" i="6"/>
  <c r="I189" i="6" s="1"/>
  <c r="H181" i="6"/>
  <c r="H173" i="6"/>
  <c r="H165" i="6"/>
  <c r="H157" i="6"/>
  <c r="I157" i="6" s="1"/>
  <c r="H149" i="6"/>
  <c r="H141" i="6"/>
  <c r="I141" i="6" s="1"/>
  <c r="H133" i="6"/>
  <c r="H184" i="6"/>
  <c r="I184" i="6" s="1"/>
  <c r="E159" i="6"/>
  <c r="E140" i="6"/>
  <c r="E127" i="6"/>
  <c r="H110" i="6"/>
  <c r="H94" i="6"/>
  <c r="H78" i="6"/>
  <c r="H62" i="6"/>
  <c r="H217" i="6"/>
  <c r="I217" i="6" s="1"/>
  <c r="E184" i="6"/>
  <c r="E152" i="6"/>
  <c r="H123" i="6"/>
  <c r="H111" i="6"/>
  <c r="H103" i="6"/>
  <c r="H95" i="6"/>
  <c r="I95" i="6" s="1"/>
  <c r="H87" i="6"/>
  <c r="H75" i="6"/>
  <c r="I75" i="6" s="1"/>
  <c r="H67" i="6"/>
  <c r="H59" i="6"/>
  <c r="E285" i="6"/>
  <c r="E265" i="6"/>
  <c r="E192" i="6"/>
  <c r="E163" i="6"/>
  <c r="E122" i="6"/>
  <c r="E114" i="6"/>
  <c r="E106" i="6"/>
  <c r="E98" i="6"/>
  <c r="E90" i="6"/>
  <c r="E82" i="6"/>
  <c r="E74" i="6"/>
  <c r="E66" i="6"/>
  <c r="E58" i="6"/>
  <c r="H49" i="6"/>
  <c r="I49" i="6" s="1"/>
  <c r="H33" i="6"/>
  <c r="H17" i="6"/>
  <c r="E151" i="6"/>
  <c r="E100" i="6"/>
  <c r="E68" i="6"/>
  <c r="E47" i="6"/>
  <c r="E31" i="6"/>
  <c r="H188" i="6"/>
  <c r="E164" i="6"/>
  <c r="E99" i="6"/>
  <c r="H76" i="6"/>
  <c r="E52" i="6"/>
  <c r="E35" i="6"/>
  <c r="E111" i="6"/>
  <c r="E60" i="6"/>
  <c r="H132" i="6"/>
  <c r="E107" i="6"/>
  <c r="E91" i="6"/>
  <c r="E72" i="6"/>
  <c r="H52" i="6"/>
  <c r="E44" i="6"/>
  <c r="H38" i="6"/>
  <c r="E27" i="6"/>
  <c r="H207" i="6"/>
  <c r="E108" i="6"/>
  <c r="H43" i="6"/>
  <c r="H372" i="6"/>
  <c r="I372" i="6" s="1"/>
  <c r="E379" i="6"/>
  <c r="H357" i="6"/>
  <c r="E365" i="6"/>
  <c r="E373" i="6"/>
  <c r="H370" i="6"/>
  <c r="H367" i="6"/>
  <c r="I367" i="6" s="1"/>
  <c r="E366" i="6"/>
  <c r="H346" i="6"/>
  <c r="H347" i="6"/>
  <c r="H339" i="6"/>
  <c r="I339" i="6" s="1"/>
  <c r="H371" i="6"/>
  <c r="E342" i="6"/>
  <c r="H333" i="6"/>
  <c r="E347" i="6"/>
  <c r="H321" i="6"/>
  <c r="H305" i="6"/>
  <c r="I305" i="6" s="1"/>
  <c r="H323" i="6"/>
  <c r="H307" i="6"/>
  <c r="I307" i="6" s="1"/>
  <c r="E314" i="6"/>
  <c r="H375" i="6"/>
  <c r="E312" i="6"/>
  <c r="H351" i="6"/>
  <c r="I351" i="6" s="1"/>
  <c r="H316" i="6"/>
  <c r="E300" i="6"/>
  <c r="E334" i="6"/>
  <c r="H295" i="6"/>
  <c r="H291" i="6"/>
  <c r="E302" i="6"/>
  <c r="H271" i="6"/>
  <c r="H255" i="6"/>
  <c r="H239" i="6"/>
  <c r="H223" i="6"/>
  <c r="H324" i="6"/>
  <c r="H280" i="6"/>
  <c r="I280" i="6" s="1"/>
  <c r="H272" i="6"/>
  <c r="H264" i="6"/>
  <c r="I264" i="6" s="1"/>
  <c r="H256" i="6"/>
  <c r="H248" i="6"/>
  <c r="I248" i="6" s="1"/>
  <c r="H236" i="6"/>
  <c r="H220" i="6"/>
  <c r="E335" i="6"/>
  <c r="E289" i="6"/>
  <c r="H270" i="6"/>
  <c r="H262" i="6"/>
  <c r="I262" i="6" s="1"/>
  <c r="H254" i="6"/>
  <c r="H246" i="6"/>
  <c r="I246" i="6" s="1"/>
  <c r="H238" i="6"/>
  <c r="H230" i="6"/>
  <c r="H222" i="6"/>
  <c r="H214" i="6"/>
  <c r="H202" i="6"/>
  <c r="E273" i="6"/>
  <c r="E241" i="6"/>
  <c r="H190" i="6"/>
  <c r="H174" i="6"/>
  <c r="H158" i="6"/>
  <c r="I158" i="6" s="1"/>
  <c r="H142" i="6"/>
  <c r="H126" i="6"/>
  <c r="I126" i="6" s="1"/>
  <c r="E269" i="6"/>
  <c r="E221" i="6"/>
  <c r="H183" i="6"/>
  <c r="H175" i="6"/>
  <c r="I175" i="6" s="1"/>
  <c r="H167" i="6"/>
  <c r="H159" i="6"/>
  <c r="H151" i="6"/>
  <c r="H143" i="6"/>
  <c r="E280" i="6"/>
  <c r="E261" i="6"/>
  <c r="H241" i="6"/>
  <c r="E204" i="6"/>
  <c r="E186" i="6"/>
  <c r="E178" i="6"/>
  <c r="E170" i="6"/>
  <c r="E162" i="6"/>
  <c r="E154" i="6"/>
  <c r="E146" i="6"/>
  <c r="E138" i="6"/>
  <c r="E130" i="6"/>
  <c r="E175" i="6"/>
  <c r="E156" i="6"/>
  <c r="H136" i="6"/>
  <c r="H122" i="6"/>
  <c r="H106" i="6"/>
  <c r="H90" i="6"/>
  <c r="I90" i="6" s="1"/>
  <c r="H74" i="6"/>
  <c r="H58" i="6"/>
  <c r="H281" i="6"/>
  <c r="H249" i="6"/>
  <c r="I249" i="6" s="1"/>
  <c r="E217" i="6"/>
  <c r="E199" i="6"/>
  <c r="H196" i="6"/>
  <c r="E171" i="6"/>
  <c r="E139" i="6"/>
  <c r="H119" i="6"/>
  <c r="I119" i="6" s="1"/>
  <c r="H83" i="6"/>
  <c r="E268" i="6"/>
  <c r="E160" i="6"/>
  <c r="H120" i="6"/>
  <c r="H113" i="6"/>
  <c r="H105" i="6"/>
  <c r="I105" i="6" s="1"/>
  <c r="H97" i="6"/>
  <c r="H89" i="6"/>
  <c r="I89" i="6" s="1"/>
  <c r="H81" i="6"/>
  <c r="H73" i="6"/>
  <c r="I73" i="6" s="1"/>
  <c r="H65" i="6"/>
  <c r="H57" i="6"/>
  <c r="I57" i="6" s="1"/>
  <c r="H45" i="6"/>
  <c r="H29" i="6"/>
  <c r="H13" i="6"/>
  <c r="E116" i="6"/>
  <c r="E87" i="6"/>
  <c r="E55" i="6"/>
  <c r="E46" i="6"/>
  <c r="H180" i="6"/>
  <c r="E167" i="6"/>
  <c r="E128" i="6"/>
  <c r="E96" i="6"/>
  <c r="E67" i="6"/>
  <c r="E51" i="6"/>
  <c r="E34" i="6"/>
  <c r="E18" i="6"/>
  <c r="E95" i="6"/>
  <c r="E22" i="6"/>
  <c r="E104" i="6"/>
  <c r="E88" i="6"/>
  <c r="H68" i="6"/>
  <c r="H51" i="6"/>
  <c r="H36" i="6"/>
  <c r="E26" i="6"/>
  <c r="E12" i="6"/>
  <c r="E16" i="6"/>
  <c r="H131" i="6"/>
  <c r="E92" i="6"/>
  <c r="H22" i="6"/>
  <c r="I428" i="6"/>
  <c r="I383" i="6"/>
  <c r="I426" i="6"/>
  <c r="I422" i="6"/>
  <c r="I398" i="6"/>
  <c r="I425" i="6"/>
  <c r="I408" i="6"/>
  <c r="I416" i="6"/>
  <c r="I381" i="6"/>
  <c r="I384" i="6"/>
  <c r="I404" i="6"/>
  <c r="I420" i="6"/>
  <c r="I399" i="6"/>
  <c r="I385" i="6"/>
  <c r="I413" i="6"/>
  <c r="I386" i="6"/>
  <c r="I405" i="6"/>
  <c r="I424" i="6"/>
  <c r="I417" i="6"/>
  <c r="I423" i="6"/>
  <c r="I391" i="6"/>
  <c r="I393" i="6"/>
  <c r="I396" i="6"/>
  <c r="I421" i="6"/>
  <c r="I382" i="6"/>
  <c r="I400" i="6"/>
  <c r="I407" i="6"/>
  <c r="I427" i="6"/>
  <c r="I402" i="6"/>
  <c r="I395" i="6"/>
  <c r="I401" i="6"/>
  <c r="I397" i="6"/>
  <c r="I409" i="6"/>
  <c r="I388" i="6"/>
  <c r="I387" i="6"/>
  <c r="I414" i="6"/>
  <c r="I415" i="6"/>
  <c r="I392" i="6"/>
  <c r="I419" i="6"/>
  <c r="I121" i="6"/>
  <c r="I36" i="6"/>
  <c r="I65" i="6"/>
  <c r="I143" i="6"/>
  <c r="I324" i="6"/>
  <c r="I357" i="6"/>
  <c r="I59" i="6"/>
  <c r="I206" i="6"/>
  <c r="I224" i="6"/>
  <c r="I26" i="6"/>
  <c r="I11" i="6"/>
  <c r="I144" i="6"/>
  <c r="I125" i="6"/>
  <c r="I209" i="6"/>
  <c r="I201" i="6"/>
  <c r="I298" i="6"/>
  <c r="I304" i="6"/>
  <c r="I25" i="6"/>
  <c r="I91" i="6"/>
  <c r="I152" i="6"/>
  <c r="I170" i="6"/>
  <c r="I267" i="6"/>
  <c r="I332" i="6"/>
  <c r="I356" i="6"/>
  <c r="I120" i="6"/>
  <c r="I58" i="6"/>
  <c r="I167" i="6"/>
  <c r="I174" i="6"/>
  <c r="I202" i="6"/>
  <c r="I238" i="6"/>
  <c r="I270" i="6"/>
  <c r="I291" i="6"/>
  <c r="I316" i="6"/>
  <c r="I321" i="6"/>
  <c r="I371" i="6"/>
  <c r="I207" i="6"/>
  <c r="I52" i="6"/>
  <c r="I132" i="6"/>
  <c r="I33" i="6"/>
  <c r="I87" i="6"/>
  <c r="I123" i="6"/>
  <c r="I62" i="6"/>
  <c r="I130" i="6"/>
  <c r="I243" i="6"/>
  <c r="I296" i="6"/>
  <c r="I311" i="6"/>
  <c r="I325" i="6"/>
  <c r="I349" i="6"/>
  <c r="I47" i="6"/>
  <c r="I24" i="6"/>
  <c r="I27" i="6"/>
  <c r="I50" i="6"/>
  <c r="I23" i="6"/>
  <c r="I193" i="6"/>
  <c r="I229" i="6"/>
  <c r="I208" i="6"/>
  <c r="I124" i="6"/>
  <c r="I200" i="6"/>
  <c r="I221" i="6"/>
  <c r="I320" i="6"/>
  <c r="I362" i="6"/>
  <c r="I35" i="6"/>
  <c r="I100" i="6"/>
  <c r="I140" i="6"/>
  <c r="I9" i="6"/>
  <c r="I285" i="6"/>
  <c r="I79" i="6"/>
  <c r="I115" i="6"/>
  <c r="I197" i="6"/>
  <c r="I54" i="6"/>
  <c r="I118" i="6"/>
  <c r="I129" i="6"/>
  <c r="I161" i="6"/>
  <c r="I154" i="6"/>
  <c r="I282" i="6"/>
  <c r="I251" i="6"/>
  <c r="I319" i="6"/>
  <c r="I342" i="6"/>
  <c r="I353" i="6"/>
  <c r="I136" i="6"/>
  <c r="I214" i="6"/>
  <c r="I256" i="6"/>
  <c r="I323" i="6"/>
  <c r="I188" i="6"/>
  <c r="I133" i="6"/>
  <c r="I146" i="6"/>
  <c r="I259" i="6"/>
  <c r="I176" i="6"/>
  <c r="I213" i="6"/>
  <c r="I336" i="6"/>
  <c r="I322" i="6"/>
  <c r="I204" i="6"/>
  <c r="I169" i="6"/>
  <c r="I326" i="6"/>
  <c r="I350" i="6"/>
  <c r="I183" i="6"/>
  <c r="I254" i="6"/>
  <c r="I333" i="6"/>
  <c r="I76" i="6"/>
  <c r="I94" i="6"/>
  <c r="I173" i="6"/>
  <c r="I240" i="6"/>
  <c r="I275" i="6"/>
  <c r="I104" i="6"/>
  <c r="I135" i="6"/>
  <c r="I160" i="6"/>
  <c r="I12" i="6"/>
  <c r="I40" i="6"/>
  <c r="I112" i="6"/>
  <c r="I261" i="6"/>
  <c r="I195" i="6"/>
  <c r="I203" i="6"/>
  <c r="I253" i="6"/>
  <c r="I314" i="6"/>
  <c r="I312" i="6"/>
  <c r="I306" i="6"/>
  <c r="I365" i="6"/>
  <c r="I379" i="6"/>
  <c r="I361" i="6"/>
  <c r="I156" i="6"/>
  <c r="I41" i="6"/>
  <c r="I63" i="6"/>
  <c r="I99" i="6"/>
  <c r="I86" i="6"/>
  <c r="I145" i="6"/>
  <c r="I177" i="6"/>
  <c r="I257" i="6"/>
  <c r="I186" i="6"/>
  <c r="I232" i="6"/>
  <c r="I219" i="6"/>
  <c r="I289" i="6"/>
  <c r="I358" i="6"/>
  <c r="I340" i="6"/>
  <c r="I301" i="6"/>
  <c r="I341" i="6"/>
  <c r="I369" i="6"/>
  <c r="I131" i="6"/>
  <c r="I13" i="6"/>
  <c r="I97" i="6"/>
  <c r="I74" i="6"/>
  <c r="I190" i="6"/>
  <c r="I271" i="6"/>
  <c r="I375" i="6"/>
  <c r="I78" i="6"/>
  <c r="I165" i="6"/>
  <c r="I187" i="6"/>
  <c r="I274" i="6"/>
  <c r="I318" i="6"/>
  <c r="I292" i="6"/>
  <c r="I366" i="6"/>
  <c r="I192" i="6"/>
  <c r="I39" i="6"/>
  <c r="I269" i="6"/>
  <c r="I363" i="6"/>
  <c r="I378" i="6"/>
  <c r="I55" i="6"/>
  <c r="I70" i="6"/>
  <c r="I137" i="6"/>
  <c r="I216" i="6"/>
  <c r="I288" i="6"/>
  <c r="I334" i="6"/>
  <c r="I331" i="6"/>
  <c r="I51" i="6"/>
  <c r="I241" i="6"/>
  <c r="I151" i="6"/>
  <c r="I142" i="6"/>
  <c r="I222" i="6"/>
  <c r="I220" i="6"/>
  <c r="I347" i="6"/>
  <c r="I370" i="6"/>
  <c r="I43" i="6"/>
  <c r="I38" i="6"/>
  <c r="I67" i="6"/>
  <c r="I103" i="6"/>
  <c r="I22" i="6"/>
  <c r="I68" i="6"/>
  <c r="I180" i="6"/>
  <c r="I45" i="6"/>
  <c r="I81" i="6"/>
  <c r="I113" i="6"/>
  <c r="I83" i="6"/>
  <c r="I196" i="6"/>
  <c r="I281" i="6"/>
  <c r="I106" i="6"/>
  <c r="I159" i="6"/>
  <c r="I230" i="6"/>
  <c r="I236" i="6"/>
  <c r="I272" i="6"/>
  <c r="I239" i="6"/>
  <c r="I346" i="6"/>
  <c r="I17" i="6"/>
  <c r="I111" i="6"/>
  <c r="I110" i="6"/>
  <c r="I149" i="6"/>
  <c r="I181" i="6"/>
  <c r="I178" i="6"/>
  <c r="I227" i="6"/>
  <c r="I290" i="6"/>
  <c r="I309" i="6"/>
  <c r="I345" i="6"/>
  <c r="I374" i="6"/>
  <c r="I15" i="6"/>
  <c r="I72" i="6"/>
  <c r="I10" i="6"/>
  <c r="I116" i="6"/>
  <c r="I16" i="6"/>
  <c r="I48" i="6"/>
  <c r="I14" i="6"/>
  <c r="I34" i="6"/>
  <c r="I330" i="6"/>
  <c r="I7" i="6"/>
  <c r="I42" i="6"/>
  <c r="I96" i="6"/>
  <c r="I128" i="6"/>
  <c r="I245" i="6"/>
  <c r="I237" i="6"/>
  <c r="I328" i="6"/>
  <c r="I354" i="6"/>
  <c r="I344" i="6"/>
  <c r="I20" i="6"/>
  <c r="I84" i="6"/>
  <c r="I92" i="6"/>
  <c r="I148" i="6"/>
  <c r="I233" i="6"/>
  <c r="I71" i="6"/>
  <c r="I107" i="6"/>
  <c r="I102" i="6"/>
  <c r="I205" i="6"/>
  <c r="I153" i="6"/>
  <c r="I185" i="6"/>
  <c r="I138" i="6"/>
  <c r="I198" i="6"/>
  <c r="I235" i="6"/>
  <c r="I293" i="6"/>
  <c r="I294" i="6"/>
  <c r="I303" i="6"/>
  <c r="I317" i="6"/>
  <c r="B33" i="4"/>
  <c r="P27" i="4"/>
  <c r="C27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K2" i="4"/>
  <c r="D27" i="4"/>
  <c r="G15" i="4"/>
  <c r="H15" i="4"/>
  <c r="G18" i="4"/>
  <c r="H18" i="4"/>
  <c r="E14" i="4"/>
  <c r="G21" i="4"/>
  <c r="H21" i="4"/>
  <c r="G22" i="4"/>
  <c r="H22" i="4"/>
  <c r="E16" i="4"/>
  <c r="E15" i="4"/>
  <c r="E20" i="4"/>
  <c r="E19" i="4"/>
  <c r="G11" i="4"/>
  <c r="H11" i="4"/>
  <c r="E24" i="4"/>
  <c r="G12" i="4"/>
  <c r="H12" i="4"/>
  <c r="G17" i="4"/>
  <c r="H17" i="4"/>
  <c r="G25" i="4"/>
  <c r="H25" i="4"/>
  <c r="E23" i="4"/>
  <c r="E7" i="4"/>
  <c r="E18" i="4"/>
  <c r="E22" i="4"/>
  <c r="E27" i="4"/>
  <c r="G20" i="4"/>
  <c r="H20" i="4"/>
  <c r="G24" i="4"/>
  <c r="H24" i="4"/>
  <c r="G14" i="4"/>
  <c r="H14" i="4"/>
  <c r="E11" i="4"/>
  <c r="G19" i="4"/>
  <c r="H19" i="4"/>
  <c r="G23" i="4"/>
  <c r="H23" i="4"/>
  <c r="E17" i="4"/>
  <c r="E21" i="4"/>
  <c r="E25" i="4"/>
  <c r="E12" i="4"/>
  <c r="G10" i="4"/>
  <c r="H10" i="4"/>
  <c r="E10" i="4"/>
  <c r="G16" i="4"/>
  <c r="H16" i="4"/>
  <c r="G9" i="4"/>
  <c r="H9" i="4"/>
  <c r="E9" i="4"/>
  <c r="E8" i="4"/>
  <c r="G13" i="4"/>
  <c r="H13" i="4"/>
  <c r="G8" i="4"/>
  <c r="H8" i="4"/>
  <c r="G7" i="4"/>
  <c r="H7" i="4"/>
  <c r="E13" i="4"/>
  <c r="H27" i="4"/>
  <c r="G29" i="4"/>
  <c r="I9" i="4"/>
  <c r="J9" i="4"/>
  <c r="I12" i="4"/>
  <c r="J12" i="4"/>
  <c r="I15" i="4"/>
  <c r="J15" i="4"/>
  <c r="I16" i="4"/>
  <c r="J16" i="4"/>
  <c r="I13" i="4"/>
  <c r="J13" i="4"/>
  <c r="I7" i="4"/>
  <c r="J7" i="4"/>
  <c r="I8" i="4"/>
  <c r="J8" i="4"/>
  <c r="I10" i="4"/>
  <c r="J10" i="4"/>
  <c r="I19" i="4"/>
  <c r="J19" i="4"/>
  <c r="I17" i="4"/>
  <c r="J17" i="4"/>
  <c r="I24" i="4"/>
  <c r="J24" i="4"/>
  <c r="I14" i="4"/>
  <c r="J14" i="4"/>
  <c r="I23" i="4"/>
  <c r="J23" i="4"/>
  <c r="I21" i="4"/>
  <c r="J21" i="4"/>
  <c r="I20" i="4"/>
  <c r="J20" i="4"/>
  <c r="I11" i="4"/>
  <c r="J11" i="4"/>
  <c r="I22" i="4"/>
  <c r="J22" i="4"/>
  <c r="I25" i="4"/>
  <c r="J25" i="4"/>
  <c r="I18" i="4"/>
  <c r="J18" i="4"/>
  <c r="K11" i="4"/>
  <c r="L11" i="4"/>
  <c r="K14" i="4"/>
  <c r="L14" i="4"/>
  <c r="K10" i="4"/>
  <c r="L10" i="4"/>
  <c r="K16" i="4"/>
  <c r="L16" i="4"/>
  <c r="K18" i="4"/>
  <c r="L18" i="4"/>
  <c r="K20" i="4"/>
  <c r="L20" i="4"/>
  <c r="K24" i="4"/>
  <c r="L24" i="4"/>
  <c r="K8" i="4"/>
  <c r="L8" i="4"/>
  <c r="K15" i="4"/>
  <c r="L15" i="4"/>
  <c r="K25" i="4"/>
  <c r="L25" i="4"/>
  <c r="K21" i="4"/>
  <c r="L21" i="4"/>
  <c r="K17" i="4"/>
  <c r="L17" i="4"/>
  <c r="J27" i="4"/>
  <c r="K27" i="4"/>
  <c r="L27" i="4"/>
  <c r="K7" i="4"/>
  <c r="L7" i="4"/>
  <c r="K12" i="4"/>
  <c r="L12" i="4"/>
  <c r="K22" i="4"/>
  <c r="L22" i="4"/>
  <c r="K23" i="4"/>
  <c r="L23" i="4"/>
  <c r="K19" i="4"/>
  <c r="L19" i="4"/>
  <c r="K13" i="4"/>
  <c r="L13" i="4"/>
  <c r="K9" i="4"/>
  <c r="L9" i="4"/>
  <c r="M7" i="4"/>
  <c r="M15" i="4"/>
  <c r="M11" i="4"/>
  <c r="M23" i="4"/>
  <c r="M12" i="4"/>
  <c r="M13" i="4"/>
  <c r="M17" i="4"/>
  <c r="M25" i="4"/>
  <c r="M20" i="4"/>
  <c r="M16" i="4"/>
  <c r="M14" i="4"/>
  <c r="M9" i="4"/>
  <c r="M19" i="4"/>
  <c r="M22" i="4"/>
  <c r="O27" i="4"/>
  <c r="M8" i="4"/>
  <c r="M21" i="4"/>
  <c r="M24" i="4"/>
  <c r="M18" i="4"/>
  <c r="M27" i="4"/>
  <c r="M10" i="4"/>
  <c r="G53" i="1"/>
  <c r="F53" i="1"/>
  <c r="C53" i="1"/>
  <c r="B53" i="1"/>
  <c r="A53" i="1"/>
  <c r="G52" i="1"/>
  <c r="F52" i="1"/>
  <c r="C52" i="1"/>
  <c r="B52" i="1"/>
  <c r="A52" i="1"/>
  <c r="G51" i="1"/>
  <c r="F51" i="1"/>
  <c r="C51" i="1"/>
  <c r="B51" i="1"/>
  <c r="A51" i="1"/>
  <c r="G50" i="1"/>
  <c r="F50" i="1"/>
  <c r="C50" i="1"/>
  <c r="B50" i="1"/>
  <c r="A50" i="1"/>
  <c r="G49" i="1"/>
  <c r="F49" i="1"/>
  <c r="C49" i="1"/>
  <c r="B49" i="1"/>
  <c r="A49" i="1"/>
  <c r="G48" i="1"/>
  <c r="F48" i="1"/>
  <c r="C48" i="1"/>
  <c r="B48" i="1"/>
  <c r="A48" i="1"/>
  <c r="G47" i="1"/>
  <c r="F47" i="1"/>
  <c r="C47" i="1"/>
  <c r="B47" i="1"/>
  <c r="A47" i="1"/>
  <c r="G46" i="1"/>
  <c r="F46" i="1"/>
  <c r="C46" i="1"/>
  <c r="B46" i="1"/>
  <c r="A46" i="1"/>
  <c r="G45" i="1"/>
  <c r="F45" i="1"/>
  <c r="C45" i="1"/>
  <c r="B45" i="1"/>
  <c r="A45" i="1"/>
  <c r="G44" i="1"/>
  <c r="F44" i="1"/>
  <c r="C44" i="1"/>
  <c r="B44" i="1"/>
  <c r="A44" i="1"/>
  <c r="G43" i="1"/>
  <c r="F43" i="1"/>
  <c r="C43" i="1"/>
  <c r="B43" i="1"/>
  <c r="A43" i="1"/>
  <c r="H42" i="1"/>
  <c r="G42" i="1"/>
  <c r="F42" i="1"/>
  <c r="D42" i="1"/>
  <c r="C42" i="1"/>
  <c r="B42" i="1"/>
  <c r="A42" i="1"/>
  <c r="I41" i="1"/>
  <c r="M41" i="1"/>
  <c r="D41" i="1"/>
  <c r="C41" i="1"/>
  <c r="B41" i="1"/>
  <c r="I14" i="1"/>
  <c r="E14" i="1"/>
  <c r="L2" i="1"/>
  <c r="L22" i="1"/>
  <c r="L41" i="1"/>
  <c r="G22" i="1"/>
  <c r="G41" i="1"/>
  <c r="F22" i="1"/>
  <c r="F41" i="1"/>
  <c r="J45" i="1"/>
  <c r="K48" i="1"/>
  <c r="K49" i="1"/>
  <c r="J50" i="1"/>
  <c r="K53" i="1"/>
  <c r="F54" i="1"/>
  <c r="K52" i="1"/>
  <c r="J53" i="1"/>
  <c r="K44" i="1"/>
  <c r="J42" i="1"/>
  <c r="I42" i="1"/>
  <c r="K46" i="1"/>
  <c r="J47" i="1"/>
  <c r="K50" i="1"/>
  <c r="J51" i="1"/>
  <c r="K43" i="1"/>
  <c r="E42" i="1"/>
  <c r="J44" i="1"/>
  <c r="K47" i="1"/>
  <c r="J48" i="1"/>
  <c r="K51" i="1"/>
  <c r="C54" i="1"/>
  <c r="G54" i="1"/>
  <c r="J43" i="1"/>
  <c r="J49" i="1"/>
  <c r="J52" i="1"/>
  <c r="K2" i="1"/>
  <c r="K22" i="1"/>
  <c r="K41" i="1"/>
  <c r="K45" i="1"/>
  <c r="J46" i="1"/>
  <c r="H22" i="1"/>
  <c r="H41" i="1"/>
  <c r="K42" i="1"/>
  <c r="J2" i="1"/>
  <c r="J22" i="1"/>
  <c r="J41" i="1"/>
  <c r="L42" i="1"/>
  <c r="B54" i="1"/>
  <c r="K54" i="1"/>
  <c r="J54" i="1"/>
  <c r="M42" i="1"/>
  <c r="L45" i="1" l="1"/>
  <c r="M45" i="1" s="1"/>
  <c r="E45" i="1"/>
  <c r="I252" i="6"/>
  <c r="I147" i="6"/>
  <c r="I338" i="6"/>
  <c r="I406" i="6"/>
  <c r="I390" i="6"/>
  <c r="I403" i="6"/>
  <c r="R19" i="6"/>
  <c r="H19" i="6"/>
  <c r="F19" i="6"/>
  <c r="G19" i="6" s="1"/>
  <c r="G430" i="6" s="1"/>
  <c r="E19" i="6"/>
  <c r="R30" i="6"/>
  <c r="H30" i="6"/>
  <c r="F30" i="6"/>
  <c r="G30" i="6" s="1"/>
  <c r="E30" i="6"/>
  <c r="R37" i="6"/>
  <c r="E37" i="6"/>
  <c r="F37" i="6"/>
  <c r="G37" i="6" s="1"/>
  <c r="H37" i="6"/>
  <c r="I210" i="6"/>
  <c r="I411" i="6"/>
  <c r="I389" i="6"/>
  <c r="I418" i="6"/>
  <c r="I394" i="6"/>
  <c r="I412" i="6"/>
  <c r="R56" i="6"/>
  <c r="E56" i="6"/>
  <c r="F56" i="6"/>
  <c r="G56" i="6" s="1"/>
  <c r="H56" i="6"/>
  <c r="I410" i="6"/>
  <c r="I29" i="6"/>
  <c r="I223" i="6"/>
  <c r="I283" i="6"/>
  <c r="I212" i="6"/>
  <c r="I80" i="6"/>
  <c r="I122" i="6"/>
  <c r="I255" i="6"/>
  <c r="I295" i="6"/>
  <c r="I377" i="6"/>
  <c r="R430" i="6"/>
  <c r="Q19" i="7"/>
  <c r="J19" i="7"/>
  <c r="J9" i="7"/>
  <c r="Q9" i="7"/>
  <c r="Q24" i="7"/>
  <c r="J24" i="7"/>
  <c r="Q22" i="7"/>
  <c r="J22" i="7"/>
  <c r="Q8" i="7"/>
  <c r="J8" i="7"/>
  <c r="J23" i="7"/>
  <c r="Q23" i="7"/>
  <c r="E17" i="7"/>
  <c r="G20" i="7"/>
  <c r="H20" i="7" s="1"/>
  <c r="I20" i="7" s="1"/>
  <c r="E16" i="7"/>
  <c r="G13" i="7"/>
  <c r="H13" i="7" s="1"/>
  <c r="I13" i="7" s="1"/>
  <c r="E14" i="7"/>
  <c r="G11" i="7"/>
  <c r="H11" i="7" s="1"/>
  <c r="I11" i="7" s="1"/>
  <c r="E22" i="7"/>
  <c r="G17" i="7"/>
  <c r="H17" i="7" s="1"/>
  <c r="I17" i="7" s="1"/>
  <c r="G16" i="7"/>
  <c r="H16" i="7" s="1"/>
  <c r="I16" i="7" s="1"/>
  <c r="G7" i="7"/>
  <c r="H7" i="7" s="1"/>
  <c r="G21" i="7"/>
  <c r="H21" i="7" s="1"/>
  <c r="I21" i="7" s="1"/>
  <c r="G18" i="7"/>
  <c r="H18" i="7" s="1"/>
  <c r="I18" i="7" s="1"/>
  <c r="E13" i="7"/>
  <c r="E26" i="7"/>
  <c r="G15" i="7"/>
  <c r="H15" i="7" s="1"/>
  <c r="I15" i="7" s="1"/>
  <c r="G10" i="7"/>
  <c r="H10" i="7" s="1"/>
  <c r="I10" i="7" s="1"/>
  <c r="G12" i="7"/>
  <c r="H12" i="7" s="1"/>
  <c r="I12" i="7" s="1"/>
  <c r="G14" i="7"/>
  <c r="H14" i="7" s="1"/>
  <c r="I14" i="7" s="1"/>
  <c r="E10" i="7"/>
  <c r="F26" i="7"/>
  <c r="I37" i="6" l="1"/>
  <c r="I30" i="6"/>
  <c r="I19" i="6"/>
  <c r="I56" i="6"/>
  <c r="Q10" i="7"/>
  <c r="J10" i="7"/>
  <c r="Q17" i="7"/>
  <c r="J17" i="7"/>
  <c r="L22" i="7"/>
  <c r="J18" i="7"/>
  <c r="Q18" i="7"/>
  <c r="Q13" i="7"/>
  <c r="J13" i="7"/>
  <c r="J15" i="7"/>
  <c r="Q15" i="7"/>
  <c r="Q21" i="7"/>
  <c r="J21" i="7"/>
  <c r="L23" i="7"/>
  <c r="L9" i="7"/>
  <c r="Q14" i="7"/>
  <c r="J14" i="7"/>
  <c r="H26" i="7"/>
  <c r="I7" i="7"/>
  <c r="J11" i="7"/>
  <c r="Q11" i="7"/>
  <c r="J20" i="7"/>
  <c r="Q20" i="7"/>
  <c r="L8" i="7"/>
  <c r="L24" i="7"/>
  <c r="L19" i="7"/>
  <c r="Q12" i="7"/>
  <c r="J12" i="7"/>
  <c r="Q16" i="7"/>
  <c r="J16" i="7"/>
  <c r="I430" i="6" l="1"/>
  <c r="L14" i="7"/>
  <c r="L17" i="7"/>
  <c r="L11" i="7"/>
  <c r="L12" i="7"/>
  <c r="I26" i="7"/>
  <c r="Q7" i="7"/>
  <c r="J7" i="7"/>
  <c r="L21" i="7"/>
  <c r="L13" i="7"/>
  <c r="L10" i="7"/>
  <c r="L16" i="7"/>
  <c r="L15" i="7"/>
  <c r="L18" i="7"/>
  <c r="L20" i="7"/>
  <c r="I432" i="6" l="1"/>
  <c r="I434" i="6"/>
  <c r="L7" i="7"/>
  <c r="Q26" i="7"/>
  <c r="J26" i="7"/>
  <c r="J165" i="6" l="1"/>
  <c r="K165" i="6" s="1"/>
  <c r="L165" i="6" s="1"/>
  <c r="M165" i="6" s="1"/>
  <c r="N165" i="6" s="1"/>
  <c r="J355" i="6"/>
  <c r="K355" i="6" s="1"/>
  <c r="L355" i="6" s="1"/>
  <c r="M355" i="6" s="1"/>
  <c r="N355" i="6" s="1"/>
  <c r="J257" i="6"/>
  <c r="K257" i="6" s="1"/>
  <c r="L257" i="6" s="1"/>
  <c r="M257" i="6" s="1"/>
  <c r="N257" i="6" s="1"/>
  <c r="J378" i="6"/>
  <c r="K378" i="6" s="1"/>
  <c r="L378" i="6" s="1"/>
  <c r="M378" i="6" s="1"/>
  <c r="N378" i="6" s="1"/>
  <c r="J239" i="6"/>
  <c r="K239" i="6" s="1"/>
  <c r="L239" i="6" s="1"/>
  <c r="M239" i="6" s="1"/>
  <c r="N239" i="6" s="1"/>
  <c r="J160" i="6"/>
  <c r="K160" i="6" s="1"/>
  <c r="L160" i="6" s="1"/>
  <c r="M160" i="6" s="1"/>
  <c r="N160" i="6" s="1"/>
  <c r="J200" i="6"/>
  <c r="K200" i="6" s="1"/>
  <c r="L200" i="6" s="1"/>
  <c r="M200" i="6" s="1"/>
  <c r="N200" i="6" s="1"/>
  <c r="J101" i="6"/>
  <c r="K101" i="6" s="1"/>
  <c r="L101" i="6" s="1"/>
  <c r="M101" i="6" s="1"/>
  <c r="N101" i="6" s="1"/>
  <c r="J276" i="6"/>
  <c r="K276" i="6" s="1"/>
  <c r="L276" i="6" s="1"/>
  <c r="M276" i="6" s="1"/>
  <c r="N276" i="6" s="1"/>
  <c r="J172" i="6"/>
  <c r="K172" i="6" s="1"/>
  <c r="L172" i="6" s="1"/>
  <c r="M172" i="6" s="1"/>
  <c r="N172" i="6" s="1"/>
  <c r="J169" i="6"/>
  <c r="K169" i="6" s="1"/>
  <c r="L169" i="6" s="1"/>
  <c r="M169" i="6" s="1"/>
  <c r="N169" i="6" s="1"/>
  <c r="J388" i="6"/>
  <c r="K388" i="6" s="1"/>
  <c r="L388" i="6" s="1"/>
  <c r="M388" i="6" s="1"/>
  <c r="N388" i="6" s="1"/>
  <c r="J311" i="6"/>
  <c r="K311" i="6" s="1"/>
  <c r="L311" i="6" s="1"/>
  <c r="M311" i="6" s="1"/>
  <c r="N311" i="6" s="1"/>
  <c r="J423" i="6"/>
  <c r="K423" i="6" s="1"/>
  <c r="L423" i="6" s="1"/>
  <c r="M423" i="6" s="1"/>
  <c r="N423" i="6" s="1"/>
  <c r="J177" i="6"/>
  <c r="K177" i="6" s="1"/>
  <c r="L177" i="6" s="1"/>
  <c r="M177" i="6" s="1"/>
  <c r="N177" i="6" s="1"/>
  <c r="J369" i="6"/>
  <c r="K369" i="6" s="1"/>
  <c r="L369" i="6" s="1"/>
  <c r="M369" i="6" s="1"/>
  <c r="N369" i="6" s="1"/>
  <c r="J148" i="6"/>
  <c r="K148" i="6" s="1"/>
  <c r="L148" i="6" s="1"/>
  <c r="M148" i="6" s="1"/>
  <c r="N148" i="6" s="1"/>
  <c r="J33" i="6"/>
  <c r="K33" i="6" s="1"/>
  <c r="L33" i="6" s="1"/>
  <c r="M33" i="6" s="1"/>
  <c r="N33" i="6" s="1"/>
  <c r="J153" i="6"/>
  <c r="K153" i="6" s="1"/>
  <c r="L153" i="6" s="1"/>
  <c r="M153" i="6" s="1"/>
  <c r="N153" i="6" s="1"/>
  <c r="J94" i="6"/>
  <c r="K94" i="6" s="1"/>
  <c r="L94" i="6" s="1"/>
  <c r="M94" i="6" s="1"/>
  <c r="N94" i="6" s="1"/>
  <c r="J253" i="6"/>
  <c r="K253" i="6" s="1"/>
  <c r="L253" i="6" s="1"/>
  <c r="M253" i="6" s="1"/>
  <c r="N253" i="6" s="1"/>
  <c r="J251" i="6"/>
  <c r="K251" i="6" s="1"/>
  <c r="L251" i="6" s="1"/>
  <c r="M251" i="6" s="1"/>
  <c r="N251" i="6" s="1"/>
  <c r="J343" i="6"/>
  <c r="K343" i="6" s="1"/>
  <c r="L343" i="6" s="1"/>
  <c r="M343" i="6" s="1"/>
  <c r="N343" i="6" s="1"/>
  <c r="J344" i="6"/>
  <c r="K344" i="6" s="1"/>
  <c r="L344" i="6" s="1"/>
  <c r="M344" i="6" s="1"/>
  <c r="N344" i="6" s="1"/>
  <c r="J134" i="6"/>
  <c r="K134" i="6" s="1"/>
  <c r="L134" i="6" s="1"/>
  <c r="M134" i="6" s="1"/>
  <c r="N134" i="6" s="1"/>
  <c r="J274" i="6"/>
  <c r="K274" i="6" s="1"/>
  <c r="L274" i="6" s="1"/>
  <c r="M274" i="6" s="1"/>
  <c r="N274" i="6" s="1"/>
  <c r="J422" i="6"/>
  <c r="K422" i="6" s="1"/>
  <c r="L422" i="6" s="1"/>
  <c r="M422" i="6" s="1"/>
  <c r="N422" i="6" s="1"/>
  <c r="J384" i="6"/>
  <c r="K384" i="6" s="1"/>
  <c r="L384" i="6" s="1"/>
  <c r="M384" i="6" s="1"/>
  <c r="N384" i="6" s="1"/>
  <c r="J365" i="6"/>
  <c r="K365" i="6" s="1"/>
  <c r="L365" i="6" s="1"/>
  <c r="M365" i="6" s="1"/>
  <c r="N365" i="6" s="1"/>
  <c r="J222" i="6"/>
  <c r="K222" i="6" s="1"/>
  <c r="L222" i="6" s="1"/>
  <c r="M222" i="6" s="1"/>
  <c r="N222" i="6" s="1"/>
  <c r="J156" i="6"/>
  <c r="K156" i="6" s="1"/>
  <c r="L156" i="6" s="1"/>
  <c r="M156" i="6" s="1"/>
  <c r="N156" i="6" s="1"/>
  <c r="J53" i="6"/>
  <c r="K53" i="6" s="1"/>
  <c r="L53" i="6" s="1"/>
  <c r="M53" i="6" s="1"/>
  <c r="N53" i="6" s="1"/>
  <c r="J217" i="6"/>
  <c r="K217" i="6" s="1"/>
  <c r="L217" i="6" s="1"/>
  <c r="M217" i="6" s="1"/>
  <c r="N217" i="6" s="1"/>
  <c r="J167" i="6"/>
  <c r="K167" i="6" s="1"/>
  <c r="L167" i="6" s="1"/>
  <c r="M167" i="6" s="1"/>
  <c r="N167" i="6" s="1"/>
  <c r="J236" i="6"/>
  <c r="K236" i="6" s="1"/>
  <c r="L236" i="6" s="1"/>
  <c r="M236" i="6" s="1"/>
  <c r="N236" i="6" s="1"/>
  <c r="J333" i="6"/>
  <c r="K333" i="6" s="1"/>
  <c r="L333" i="6" s="1"/>
  <c r="M333" i="6" s="1"/>
  <c r="N333" i="6" s="1"/>
  <c r="J360" i="6"/>
  <c r="K360" i="6" s="1"/>
  <c r="L360" i="6" s="1"/>
  <c r="M360" i="6" s="1"/>
  <c r="N360" i="6" s="1"/>
  <c r="J116" i="6"/>
  <c r="K116" i="6" s="1"/>
  <c r="L116" i="6" s="1"/>
  <c r="M116" i="6" s="1"/>
  <c r="N116" i="6" s="1"/>
  <c r="J149" i="6"/>
  <c r="K149" i="6" s="1"/>
  <c r="L149" i="6" s="1"/>
  <c r="M149" i="6" s="1"/>
  <c r="N149" i="6" s="1"/>
  <c r="J275" i="6"/>
  <c r="K275" i="6" s="1"/>
  <c r="L275" i="6" s="1"/>
  <c r="M275" i="6" s="1"/>
  <c r="N275" i="6" s="1"/>
  <c r="J316" i="6"/>
  <c r="K316" i="6" s="1"/>
  <c r="L316" i="6" s="1"/>
  <c r="M316" i="6" s="1"/>
  <c r="N316" i="6" s="1"/>
  <c r="J115" i="6"/>
  <c r="K115" i="6" s="1"/>
  <c r="L115" i="6" s="1"/>
  <c r="M115" i="6" s="1"/>
  <c r="N115" i="6" s="1"/>
  <c r="J50" i="6"/>
  <c r="K50" i="6" s="1"/>
  <c r="L50" i="6" s="1"/>
  <c r="M50" i="6" s="1"/>
  <c r="N50" i="6" s="1"/>
  <c r="J238" i="6"/>
  <c r="K238" i="6" s="1"/>
  <c r="L238" i="6" s="1"/>
  <c r="M238" i="6" s="1"/>
  <c r="N238" i="6" s="1"/>
  <c r="J218" i="6"/>
  <c r="K218" i="6" s="1"/>
  <c r="L218" i="6" s="1"/>
  <c r="M218" i="6" s="1"/>
  <c r="N218" i="6" s="1"/>
  <c r="J85" i="6"/>
  <c r="K85" i="6" s="1"/>
  <c r="L85" i="6" s="1"/>
  <c r="M85" i="6" s="1"/>
  <c r="N85" i="6" s="1"/>
  <c r="J163" i="6"/>
  <c r="K163" i="6" s="1"/>
  <c r="L163" i="6" s="1"/>
  <c r="M163" i="6" s="1"/>
  <c r="N163" i="6" s="1"/>
  <c r="J419" i="6"/>
  <c r="K419" i="6" s="1"/>
  <c r="L419" i="6" s="1"/>
  <c r="M419" i="6" s="1"/>
  <c r="N419" i="6" s="1"/>
  <c r="J319" i="6"/>
  <c r="K319" i="6" s="1"/>
  <c r="L319" i="6" s="1"/>
  <c r="M319" i="6" s="1"/>
  <c r="N319" i="6" s="1"/>
  <c r="J373" i="6"/>
  <c r="K373" i="6" s="1"/>
  <c r="L373" i="6" s="1"/>
  <c r="M373" i="6" s="1"/>
  <c r="N373" i="6" s="1"/>
  <c r="J207" i="6"/>
  <c r="K207" i="6" s="1"/>
  <c r="L207" i="6" s="1"/>
  <c r="M207" i="6" s="1"/>
  <c r="N207" i="6" s="1"/>
  <c r="J195" i="6"/>
  <c r="K195" i="6" s="1"/>
  <c r="L195" i="6" s="1"/>
  <c r="M195" i="6" s="1"/>
  <c r="N195" i="6" s="1"/>
  <c r="J61" i="6"/>
  <c r="K61" i="6" s="1"/>
  <c r="L61" i="6" s="1"/>
  <c r="M61" i="6" s="1"/>
  <c r="N61" i="6" s="1"/>
  <c r="J166" i="6"/>
  <c r="K166" i="6" s="1"/>
  <c r="L166" i="6" s="1"/>
  <c r="M166" i="6" s="1"/>
  <c r="N166" i="6" s="1"/>
  <c r="J152" i="6"/>
  <c r="K152" i="6" s="1"/>
  <c r="L152" i="6" s="1"/>
  <c r="M152" i="6" s="1"/>
  <c r="N152" i="6" s="1"/>
  <c r="J45" i="6"/>
  <c r="K45" i="6" s="1"/>
  <c r="L45" i="6" s="1"/>
  <c r="M45" i="6" s="1"/>
  <c r="N45" i="6" s="1"/>
  <c r="J332" i="6"/>
  <c r="K332" i="6" s="1"/>
  <c r="L332" i="6" s="1"/>
  <c r="M332" i="6" s="1"/>
  <c r="N332" i="6" s="1"/>
  <c r="J282" i="6"/>
  <c r="K282" i="6" s="1"/>
  <c r="L282" i="6" s="1"/>
  <c r="M282" i="6" s="1"/>
  <c r="N282" i="6" s="1"/>
  <c r="J380" i="6"/>
  <c r="K380" i="6" s="1"/>
  <c r="L380" i="6" s="1"/>
  <c r="M380" i="6" s="1"/>
  <c r="N380" i="6" s="1"/>
  <c r="J371" i="6"/>
  <c r="K371" i="6" s="1"/>
  <c r="L371" i="6" s="1"/>
  <c r="M371" i="6" s="1"/>
  <c r="N371" i="6" s="1"/>
  <c r="J425" i="6"/>
  <c r="K425" i="6" s="1"/>
  <c r="L425" i="6" s="1"/>
  <c r="M425" i="6" s="1"/>
  <c r="N425" i="6" s="1"/>
  <c r="J124" i="6"/>
  <c r="K124" i="6" s="1"/>
  <c r="L124" i="6" s="1"/>
  <c r="M124" i="6" s="1"/>
  <c r="N124" i="6" s="1"/>
  <c r="J198" i="6"/>
  <c r="K198" i="6" s="1"/>
  <c r="L198" i="6" s="1"/>
  <c r="M198" i="6" s="1"/>
  <c r="N198" i="6" s="1"/>
  <c r="J31" i="6"/>
  <c r="K31" i="6" s="1"/>
  <c r="L31" i="6" s="1"/>
  <c r="M31" i="6" s="1"/>
  <c r="N31" i="6" s="1"/>
  <c r="J135" i="6"/>
  <c r="K135" i="6" s="1"/>
  <c r="L135" i="6" s="1"/>
  <c r="M135" i="6" s="1"/>
  <c r="N135" i="6" s="1"/>
  <c r="J42" i="6"/>
  <c r="K42" i="6" s="1"/>
  <c r="L42" i="6" s="1"/>
  <c r="M42" i="6" s="1"/>
  <c r="N42" i="6" s="1"/>
  <c r="J130" i="6"/>
  <c r="K130" i="6" s="1"/>
  <c r="L130" i="6" s="1"/>
  <c r="M130" i="6" s="1"/>
  <c r="N130" i="6" s="1"/>
  <c r="J77" i="6"/>
  <c r="K77" i="6" s="1"/>
  <c r="L77" i="6" s="1"/>
  <c r="M77" i="6" s="1"/>
  <c r="N77" i="6" s="1"/>
  <c r="J65" i="6"/>
  <c r="K65" i="6" s="1"/>
  <c r="L65" i="6" s="1"/>
  <c r="M65" i="6" s="1"/>
  <c r="N65" i="6" s="1"/>
  <c r="J16" i="6"/>
  <c r="K16" i="6" s="1"/>
  <c r="L16" i="6" s="1"/>
  <c r="M16" i="6" s="1"/>
  <c r="N16" i="6" s="1"/>
  <c r="J288" i="6"/>
  <c r="K288" i="6" s="1"/>
  <c r="L288" i="6" s="1"/>
  <c r="M288" i="6" s="1"/>
  <c r="N288" i="6" s="1"/>
  <c r="J35" i="6"/>
  <c r="K35" i="6" s="1"/>
  <c r="L35" i="6" s="1"/>
  <c r="M35" i="6" s="1"/>
  <c r="N35" i="6" s="1"/>
  <c r="J307" i="6"/>
  <c r="K307" i="6" s="1"/>
  <c r="L307" i="6" s="1"/>
  <c r="M307" i="6" s="1"/>
  <c r="N307" i="6" s="1"/>
  <c r="J87" i="6"/>
  <c r="K87" i="6" s="1"/>
  <c r="L87" i="6" s="1"/>
  <c r="M87" i="6" s="1"/>
  <c r="N87" i="6" s="1"/>
  <c r="J329" i="6"/>
  <c r="K329" i="6" s="1"/>
  <c r="L329" i="6" s="1"/>
  <c r="M329" i="6" s="1"/>
  <c r="N329" i="6" s="1"/>
  <c r="J21" i="6"/>
  <c r="K21" i="6" s="1"/>
  <c r="L21" i="6" s="1"/>
  <c r="M21" i="6" s="1"/>
  <c r="N21" i="6" s="1"/>
  <c r="J225" i="6"/>
  <c r="K225" i="6" s="1"/>
  <c r="L225" i="6" s="1"/>
  <c r="M225" i="6" s="1"/>
  <c r="N225" i="6" s="1"/>
  <c r="J330" i="6"/>
  <c r="K330" i="6" s="1"/>
  <c r="L330" i="6" s="1"/>
  <c r="M330" i="6" s="1"/>
  <c r="N330" i="6" s="1"/>
  <c r="J397" i="6"/>
  <c r="K397" i="6" s="1"/>
  <c r="L397" i="6" s="1"/>
  <c r="M397" i="6" s="1"/>
  <c r="N397" i="6" s="1"/>
  <c r="J9" i="6"/>
  <c r="K9" i="6" s="1"/>
  <c r="L9" i="6" s="1"/>
  <c r="M9" i="6" s="1"/>
  <c r="N9" i="6" s="1"/>
  <c r="J34" i="6"/>
  <c r="K34" i="6" s="1"/>
  <c r="L34" i="6" s="1"/>
  <c r="M34" i="6" s="1"/>
  <c r="N34" i="6" s="1"/>
  <c r="J328" i="6"/>
  <c r="K328" i="6" s="1"/>
  <c r="L328" i="6" s="1"/>
  <c r="M328" i="6" s="1"/>
  <c r="N328" i="6" s="1"/>
  <c r="J264" i="6"/>
  <c r="K264" i="6" s="1"/>
  <c r="L264" i="6" s="1"/>
  <c r="M264" i="6" s="1"/>
  <c r="N264" i="6" s="1"/>
  <c r="J318" i="6"/>
  <c r="K318" i="6" s="1"/>
  <c r="L318" i="6" s="1"/>
  <c r="M318" i="6" s="1"/>
  <c r="N318" i="6" s="1"/>
  <c r="J39" i="6"/>
  <c r="K39" i="6" s="1"/>
  <c r="L39" i="6" s="1"/>
  <c r="M39" i="6" s="1"/>
  <c r="N39" i="6" s="1"/>
  <c r="J302" i="6"/>
  <c r="K302" i="6" s="1"/>
  <c r="L302" i="6" s="1"/>
  <c r="M302" i="6" s="1"/>
  <c r="N302" i="6" s="1"/>
  <c r="J120" i="6"/>
  <c r="K120" i="6" s="1"/>
  <c r="L120" i="6" s="1"/>
  <c r="M120" i="6" s="1"/>
  <c r="N120" i="6" s="1"/>
  <c r="J49" i="6"/>
  <c r="K49" i="6" s="1"/>
  <c r="L49" i="6" s="1"/>
  <c r="M49" i="6" s="1"/>
  <c r="N49" i="6" s="1"/>
  <c r="J204" i="6"/>
  <c r="K204" i="6" s="1"/>
  <c r="L204" i="6" s="1"/>
  <c r="M204" i="6" s="1"/>
  <c r="N204" i="6" s="1"/>
  <c r="J356" i="6"/>
  <c r="K356" i="6" s="1"/>
  <c r="L356" i="6" s="1"/>
  <c r="M356" i="6" s="1"/>
  <c r="N356" i="6" s="1"/>
  <c r="J414" i="6"/>
  <c r="K414" i="6" s="1"/>
  <c r="L414" i="6" s="1"/>
  <c r="M414" i="6" s="1"/>
  <c r="N414" i="6" s="1"/>
  <c r="J67" i="6"/>
  <c r="K67" i="6" s="1"/>
  <c r="L67" i="6" s="1"/>
  <c r="M67" i="6" s="1"/>
  <c r="N67" i="6" s="1"/>
  <c r="J129" i="6"/>
  <c r="K129" i="6" s="1"/>
  <c r="L129" i="6" s="1"/>
  <c r="M129" i="6" s="1"/>
  <c r="N129" i="6" s="1"/>
  <c r="J158" i="6"/>
  <c r="K158" i="6" s="1"/>
  <c r="L158" i="6" s="1"/>
  <c r="M158" i="6" s="1"/>
  <c r="N158" i="6" s="1"/>
  <c r="J145" i="6"/>
  <c r="K145" i="6" s="1"/>
  <c r="L145" i="6" s="1"/>
  <c r="M145" i="6" s="1"/>
  <c r="N145" i="6" s="1"/>
  <c r="J260" i="6"/>
  <c r="K260" i="6" s="1"/>
  <c r="L260" i="6" s="1"/>
  <c r="M260" i="6" s="1"/>
  <c r="N260" i="6" s="1"/>
  <c r="J38" i="6"/>
  <c r="K38" i="6" s="1"/>
  <c r="L38" i="6" s="1"/>
  <c r="M38" i="6" s="1"/>
  <c r="N38" i="6" s="1"/>
  <c r="J25" i="6"/>
  <c r="K25" i="6" s="1"/>
  <c r="L25" i="6" s="1"/>
  <c r="M25" i="6" s="1"/>
  <c r="N25" i="6" s="1"/>
  <c r="J173" i="6"/>
  <c r="K173" i="6" s="1"/>
  <c r="L173" i="6" s="1"/>
  <c r="M173" i="6" s="1"/>
  <c r="N173" i="6" s="1"/>
  <c r="J184" i="6"/>
  <c r="K184" i="6" s="1"/>
  <c r="L184" i="6" s="1"/>
  <c r="M184" i="6" s="1"/>
  <c r="N184" i="6" s="1"/>
  <c r="J281" i="6"/>
  <c r="K281" i="6" s="1"/>
  <c r="L281" i="6" s="1"/>
  <c r="M281" i="6" s="1"/>
  <c r="N281" i="6" s="1"/>
  <c r="J98" i="6"/>
  <c r="K98" i="6" s="1"/>
  <c r="L98" i="6" s="1"/>
  <c r="M98" i="6" s="1"/>
  <c r="N98" i="6" s="1"/>
  <c r="J107" i="6"/>
  <c r="K107" i="6" s="1"/>
  <c r="L107" i="6" s="1"/>
  <c r="M107" i="6" s="1"/>
  <c r="N107" i="6" s="1"/>
  <c r="J74" i="6"/>
  <c r="K74" i="6" s="1"/>
  <c r="L74" i="6" s="1"/>
  <c r="M74" i="6" s="1"/>
  <c r="N74" i="6" s="1"/>
  <c r="J339" i="6"/>
  <c r="K339" i="6" s="1"/>
  <c r="L339" i="6" s="1"/>
  <c r="M339" i="6" s="1"/>
  <c r="N339" i="6" s="1"/>
  <c r="J237" i="6"/>
  <c r="K237" i="6" s="1"/>
  <c r="L237" i="6" s="1"/>
  <c r="M237" i="6" s="1"/>
  <c r="N237" i="6" s="1"/>
  <c r="J235" i="6"/>
  <c r="K235" i="6" s="1"/>
  <c r="L235" i="6" s="1"/>
  <c r="M235" i="6" s="1"/>
  <c r="N235" i="6" s="1"/>
  <c r="J359" i="6"/>
  <c r="K359" i="6" s="1"/>
  <c r="L359" i="6" s="1"/>
  <c r="M359" i="6" s="1"/>
  <c r="N359" i="6" s="1"/>
  <c r="J175" i="6"/>
  <c r="K175" i="6" s="1"/>
  <c r="L175" i="6" s="1"/>
  <c r="M175" i="6" s="1"/>
  <c r="N175" i="6" s="1"/>
  <c r="J277" i="6"/>
  <c r="K277" i="6" s="1"/>
  <c r="L277" i="6" s="1"/>
  <c r="M277" i="6" s="1"/>
  <c r="N277" i="6" s="1"/>
  <c r="J8" i="6"/>
  <c r="K8" i="6" s="1"/>
  <c r="L8" i="6" s="1"/>
  <c r="M8" i="6" s="1"/>
  <c r="N8" i="6" s="1"/>
  <c r="J303" i="6"/>
  <c r="K303" i="6" s="1"/>
  <c r="L303" i="6" s="1"/>
  <c r="M303" i="6" s="1"/>
  <c r="N303" i="6" s="1"/>
  <c r="J95" i="6"/>
  <c r="K95" i="6" s="1"/>
  <c r="L95" i="6" s="1"/>
  <c r="M95" i="6" s="1"/>
  <c r="N95" i="6" s="1"/>
  <c r="J189" i="6"/>
  <c r="K189" i="6" s="1"/>
  <c r="L189" i="6" s="1"/>
  <c r="M189" i="6" s="1"/>
  <c r="N189" i="6" s="1"/>
  <c r="J336" i="6"/>
  <c r="K336" i="6" s="1"/>
  <c r="L336" i="6" s="1"/>
  <c r="M336" i="6" s="1"/>
  <c r="N336" i="6" s="1"/>
  <c r="J191" i="6"/>
  <c r="K191" i="6" s="1"/>
  <c r="L191" i="6" s="1"/>
  <c r="M191" i="6" s="1"/>
  <c r="N191" i="6" s="1"/>
  <c r="J73" i="6"/>
  <c r="K73" i="6" s="1"/>
  <c r="L73" i="6" s="1"/>
  <c r="M73" i="6" s="1"/>
  <c r="N73" i="6" s="1"/>
  <c r="J79" i="6"/>
  <c r="K79" i="6" s="1"/>
  <c r="L79" i="6" s="1"/>
  <c r="M79" i="6" s="1"/>
  <c r="N79" i="6" s="1"/>
  <c r="J234" i="6"/>
  <c r="K234" i="6" s="1"/>
  <c r="L234" i="6" s="1"/>
  <c r="M234" i="6" s="1"/>
  <c r="N234" i="6" s="1"/>
  <c r="J178" i="6"/>
  <c r="K178" i="6" s="1"/>
  <c r="L178" i="6" s="1"/>
  <c r="M178" i="6" s="1"/>
  <c r="N178" i="6" s="1"/>
  <c r="J250" i="6"/>
  <c r="K250" i="6" s="1"/>
  <c r="L250" i="6" s="1"/>
  <c r="M250" i="6" s="1"/>
  <c r="N250" i="6" s="1"/>
  <c r="J265" i="6"/>
  <c r="K265" i="6" s="1"/>
  <c r="L265" i="6" s="1"/>
  <c r="M265" i="6" s="1"/>
  <c r="N265" i="6" s="1"/>
  <c r="J127" i="6"/>
  <c r="K127" i="6" s="1"/>
  <c r="L127" i="6" s="1"/>
  <c r="M127" i="6" s="1"/>
  <c r="N127" i="6" s="1"/>
  <c r="J70" i="6"/>
  <c r="K70" i="6" s="1"/>
  <c r="L70" i="6" s="1"/>
  <c r="M70" i="6" s="1"/>
  <c r="N70" i="6" s="1"/>
  <c r="J229" i="6"/>
  <c r="K229" i="6" s="1"/>
  <c r="L229" i="6" s="1"/>
  <c r="M229" i="6" s="1"/>
  <c r="N229" i="6" s="1"/>
  <c r="J201" i="6"/>
  <c r="K201" i="6" s="1"/>
  <c r="L201" i="6" s="1"/>
  <c r="M201" i="6" s="1"/>
  <c r="N201" i="6" s="1"/>
  <c r="J421" i="6"/>
  <c r="K421" i="6" s="1"/>
  <c r="L421" i="6" s="1"/>
  <c r="M421" i="6" s="1"/>
  <c r="N421" i="6" s="1"/>
  <c r="J92" i="6"/>
  <c r="K92" i="6" s="1"/>
  <c r="L92" i="6" s="1"/>
  <c r="M92" i="6" s="1"/>
  <c r="N92" i="6" s="1"/>
  <c r="J17" i="6"/>
  <c r="K17" i="6" s="1"/>
  <c r="L17" i="6" s="1"/>
  <c r="M17" i="6" s="1"/>
  <c r="N17" i="6" s="1"/>
  <c r="J340" i="6"/>
  <c r="K340" i="6" s="1"/>
  <c r="L340" i="6" s="1"/>
  <c r="M340" i="6" s="1"/>
  <c r="N340" i="6" s="1"/>
  <c r="J20" i="6"/>
  <c r="K20" i="6" s="1"/>
  <c r="L20" i="6" s="1"/>
  <c r="M20" i="6" s="1"/>
  <c r="N20" i="6" s="1"/>
  <c r="J125" i="6"/>
  <c r="K125" i="6" s="1"/>
  <c r="L125" i="6" s="1"/>
  <c r="M125" i="6" s="1"/>
  <c r="N125" i="6" s="1"/>
  <c r="J354" i="6"/>
  <c r="K354" i="6" s="1"/>
  <c r="L354" i="6" s="1"/>
  <c r="M354" i="6" s="1"/>
  <c r="N354" i="6" s="1"/>
  <c r="J367" i="6"/>
  <c r="K367" i="6" s="1"/>
  <c r="L367" i="6" s="1"/>
  <c r="M367" i="6" s="1"/>
  <c r="N367" i="6" s="1"/>
  <c r="J304" i="6"/>
  <c r="K304" i="6" s="1"/>
  <c r="L304" i="6" s="1"/>
  <c r="M304" i="6" s="1"/>
  <c r="N304" i="6" s="1"/>
  <c r="J279" i="6"/>
  <c r="K279" i="6" s="1"/>
  <c r="L279" i="6" s="1"/>
  <c r="M279" i="6" s="1"/>
  <c r="N279" i="6" s="1"/>
  <c r="J86" i="6"/>
  <c r="K86" i="6" s="1"/>
  <c r="L86" i="6" s="1"/>
  <c r="M86" i="6" s="1"/>
  <c r="N86" i="6" s="1"/>
  <c r="J43" i="6"/>
  <c r="K43" i="6" s="1"/>
  <c r="L43" i="6" s="1"/>
  <c r="M43" i="6" s="1"/>
  <c r="N43" i="6" s="1"/>
  <c r="J325" i="6"/>
  <c r="K325" i="6" s="1"/>
  <c r="L325" i="6" s="1"/>
  <c r="M325" i="6" s="1"/>
  <c r="N325" i="6" s="1"/>
  <c r="J12" i="6"/>
  <c r="K12" i="6" s="1"/>
  <c r="L12" i="6" s="1"/>
  <c r="M12" i="6" s="1"/>
  <c r="N12" i="6" s="1"/>
  <c r="J405" i="6"/>
  <c r="K405" i="6" s="1"/>
  <c r="L405" i="6" s="1"/>
  <c r="M405" i="6" s="1"/>
  <c r="N405" i="6" s="1"/>
  <c r="J382" i="6"/>
  <c r="K382" i="6" s="1"/>
  <c r="L382" i="6" s="1"/>
  <c r="M382" i="6" s="1"/>
  <c r="N382" i="6" s="1"/>
  <c r="J105" i="6"/>
  <c r="K105" i="6" s="1"/>
  <c r="L105" i="6" s="1"/>
  <c r="M105" i="6" s="1"/>
  <c r="N105" i="6" s="1"/>
  <c r="J379" i="6"/>
  <c r="K379" i="6" s="1"/>
  <c r="L379" i="6" s="1"/>
  <c r="M379" i="6" s="1"/>
  <c r="N379" i="6" s="1"/>
  <c r="J323" i="6"/>
  <c r="K323" i="6" s="1"/>
  <c r="L323" i="6" s="1"/>
  <c r="M323" i="6" s="1"/>
  <c r="N323" i="6" s="1"/>
  <c r="J139" i="6"/>
  <c r="K139" i="6" s="1"/>
  <c r="L139" i="6" s="1"/>
  <c r="M139" i="6" s="1"/>
  <c r="N139" i="6" s="1"/>
  <c r="J297" i="6"/>
  <c r="K297" i="6" s="1"/>
  <c r="L297" i="6" s="1"/>
  <c r="M297" i="6" s="1"/>
  <c r="N297" i="6" s="1"/>
  <c r="J180" i="6"/>
  <c r="K180" i="6" s="1"/>
  <c r="L180" i="6" s="1"/>
  <c r="M180" i="6" s="1"/>
  <c r="N180" i="6" s="1"/>
  <c r="J11" i="6"/>
  <c r="K11" i="6" s="1"/>
  <c r="L11" i="6" s="1"/>
  <c r="M11" i="6" s="1"/>
  <c r="N11" i="6" s="1"/>
  <c r="J267" i="6"/>
  <c r="K267" i="6" s="1"/>
  <c r="L267" i="6" s="1"/>
  <c r="M267" i="6" s="1"/>
  <c r="N267" i="6" s="1"/>
  <c r="J132" i="6"/>
  <c r="K132" i="6" s="1"/>
  <c r="L132" i="6" s="1"/>
  <c r="M132" i="6" s="1"/>
  <c r="N132" i="6" s="1"/>
  <c r="J27" i="6"/>
  <c r="K27" i="6" s="1"/>
  <c r="L27" i="6" s="1"/>
  <c r="M27" i="6" s="1"/>
  <c r="N27" i="6" s="1"/>
  <c r="J337" i="6"/>
  <c r="K337" i="6" s="1"/>
  <c r="L337" i="6" s="1"/>
  <c r="M337" i="6" s="1"/>
  <c r="N337" i="6" s="1"/>
  <c r="J199" i="6"/>
  <c r="K199" i="6" s="1"/>
  <c r="L199" i="6" s="1"/>
  <c r="M199" i="6" s="1"/>
  <c r="N199" i="6" s="1"/>
  <c r="J375" i="6"/>
  <c r="K375" i="6" s="1"/>
  <c r="L375" i="6" s="1"/>
  <c r="M375" i="6" s="1"/>
  <c r="N375" i="6" s="1"/>
  <c r="J194" i="6"/>
  <c r="K194" i="6" s="1"/>
  <c r="L194" i="6" s="1"/>
  <c r="M194" i="6" s="1"/>
  <c r="N194" i="6" s="1"/>
  <c r="J401" i="6"/>
  <c r="K401" i="6" s="1"/>
  <c r="L401" i="6" s="1"/>
  <c r="M401" i="6" s="1"/>
  <c r="N401" i="6" s="1"/>
  <c r="J398" i="6"/>
  <c r="K398" i="6" s="1"/>
  <c r="L398" i="6" s="1"/>
  <c r="M398" i="6" s="1"/>
  <c r="N398" i="6" s="1"/>
  <c r="J231" i="6"/>
  <c r="K231" i="6" s="1"/>
  <c r="L231" i="6" s="1"/>
  <c r="M231" i="6" s="1"/>
  <c r="N231" i="6" s="1"/>
  <c r="J227" i="6"/>
  <c r="K227" i="6" s="1"/>
  <c r="L227" i="6" s="1"/>
  <c r="M227" i="6" s="1"/>
  <c r="N227" i="6" s="1"/>
  <c r="J306" i="6"/>
  <c r="K306" i="6" s="1"/>
  <c r="L306" i="6" s="1"/>
  <c r="M306" i="6" s="1"/>
  <c r="N306" i="6" s="1"/>
  <c r="J400" i="6"/>
  <c r="K400" i="6" s="1"/>
  <c r="L400" i="6" s="1"/>
  <c r="M400" i="6" s="1"/>
  <c r="N400" i="6" s="1"/>
  <c r="J362" i="6"/>
  <c r="K362" i="6" s="1"/>
  <c r="L362" i="6" s="1"/>
  <c r="M362" i="6" s="1"/>
  <c r="N362" i="6" s="1"/>
  <c r="J342" i="6"/>
  <c r="K342" i="6" s="1"/>
  <c r="L342" i="6" s="1"/>
  <c r="M342" i="6" s="1"/>
  <c r="N342" i="6" s="1"/>
  <c r="J335" i="6"/>
  <c r="K335" i="6" s="1"/>
  <c r="L335" i="6" s="1"/>
  <c r="M335" i="6" s="1"/>
  <c r="N335" i="6" s="1"/>
  <c r="J219" i="6"/>
  <c r="K219" i="6" s="1"/>
  <c r="L219" i="6" s="1"/>
  <c r="M219" i="6" s="1"/>
  <c r="N219" i="6" s="1"/>
  <c r="J58" i="6"/>
  <c r="K58" i="6" s="1"/>
  <c r="L58" i="6" s="1"/>
  <c r="M58" i="6" s="1"/>
  <c r="N58" i="6" s="1"/>
  <c r="J48" i="6"/>
  <c r="K48" i="6" s="1"/>
  <c r="L48" i="6" s="1"/>
  <c r="M48" i="6" s="1"/>
  <c r="N48" i="6" s="1"/>
  <c r="J215" i="6"/>
  <c r="K215" i="6" s="1"/>
  <c r="L215" i="6" s="1"/>
  <c r="M215" i="6" s="1"/>
  <c r="N215" i="6" s="1"/>
  <c r="J408" i="6"/>
  <c r="K408" i="6" s="1"/>
  <c r="L408" i="6" s="1"/>
  <c r="M408" i="6" s="1"/>
  <c r="N408" i="6" s="1"/>
  <c r="J345" i="6"/>
  <c r="K345" i="6" s="1"/>
  <c r="L345" i="6" s="1"/>
  <c r="M345" i="6" s="1"/>
  <c r="N345" i="6" s="1"/>
  <c r="J327" i="6"/>
  <c r="K327" i="6" s="1"/>
  <c r="L327" i="6" s="1"/>
  <c r="M327" i="6" s="1"/>
  <c r="N327" i="6" s="1"/>
  <c r="J300" i="6"/>
  <c r="K300" i="6" s="1"/>
  <c r="L300" i="6" s="1"/>
  <c r="M300" i="6" s="1"/>
  <c r="N300" i="6" s="1"/>
  <c r="J140" i="6"/>
  <c r="K140" i="6" s="1"/>
  <c r="L140" i="6" s="1"/>
  <c r="M140" i="6" s="1"/>
  <c r="N140" i="6" s="1"/>
  <c r="J93" i="6"/>
  <c r="K93" i="6" s="1"/>
  <c r="L93" i="6" s="1"/>
  <c r="M93" i="6" s="1"/>
  <c r="N93" i="6" s="1"/>
  <c r="J187" i="6"/>
  <c r="K187" i="6" s="1"/>
  <c r="L187" i="6" s="1"/>
  <c r="M187" i="6" s="1"/>
  <c r="N187" i="6" s="1"/>
  <c r="J310" i="6"/>
  <c r="K310" i="6" s="1"/>
  <c r="L310" i="6" s="1"/>
  <c r="M310" i="6" s="1"/>
  <c r="N310" i="6" s="1"/>
  <c r="J352" i="6"/>
  <c r="K352" i="6" s="1"/>
  <c r="L352" i="6" s="1"/>
  <c r="M352" i="6" s="1"/>
  <c r="N352" i="6" s="1"/>
  <c r="J286" i="6"/>
  <c r="K286" i="6" s="1"/>
  <c r="L286" i="6" s="1"/>
  <c r="M286" i="6" s="1"/>
  <c r="N286" i="6" s="1"/>
  <c r="J324" i="6"/>
  <c r="K324" i="6" s="1"/>
  <c r="L324" i="6" s="1"/>
  <c r="M324" i="6" s="1"/>
  <c r="N324" i="6" s="1"/>
  <c r="J108" i="6"/>
  <c r="K108" i="6" s="1"/>
  <c r="L108" i="6" s="1"/>
  <c r="M108" i="6" s="1"/>
  <c r="N108" i="6" s="1"/>
  <c r="J291" i="6"/>
  <c r="K291" i="6" s="1"/>
  <c r="L291" i="6" s="1"/>
  <c r="M291" i="6" s="1"/>
  <c r="N291" i="6" s="1"/>
  <c r="J123" i="6"/>
  <c r="K123" i="6" s="1"/>
  <c r="L123" i="6" s="1"/>
  <c r="M123" i="6" s="1"/>
  <c r="N123" i="6" s="1"/>
  <c r="J409" i="6"/>
  <c r="K409" i="6" s="1"/>
  <c r="L409" i="6" s="1"/>
  <c r="M409" i="6" s="1"/>
  <c r="N409" i="6" s="1"/>
  <c r="J341" i="6"/>
  <c r="K341" i="6" s="1"/>
  <c r="L341" i="6" s="1"/>
  <c r="M341" i="6" s="1"/>
  <c r="N341" i="6" s="1"/>
  <c r="J174" i="6"/>
  <c r="K174" i="6" s="1"/>
  <c r="L174" i="6" s="1"/>
  <c r="M174" i="6" s="1"/>
  <c r="N174" i="6" s="1"/>
  <c r="J289" i="6"/>
  <c r="K289" i="6" s="1"/>
  <c r="L289" i="6" s="1"/>
  <c r="M289" i="6" s="1"/>
  <c r="N289" i="6" s="1"/>
  <c r="J24" i="6"/>
  <c r="K24" i="6" s="1"/>
  <c r="L24" i="6" s="1"/>
  <c r="M24" i="6" s="1"/>
  <c r="N24" i="6" s="1"/>
  <c r="J372" i="6"/>
  <c r="K372" i="6" s="1"/>
  <c r="L372" i="6" s="1"/>
  <c r="M372" i="6" s="1"/>
  <c r="N372" i="6" s="1"/>
  <c r="J262" i="6"/>
  <c r="K262" i="6" s="1"/>
  <c r="L262" i="6" s="1"/>
  <c r="M262" i="6" s="1"/>
  <c r="N262" i="6" s="1"/>
  <c r="J258" i="6"/>
  <c r="K258" i="6" s="1"/>
  <c r="L258" i="6" s="1"/>
  <c r="M258" i="6" s="1"/>
  <c r="N258" i="6" s="1"/>
  <c r="J100" i="6"/>
  <c r="K100" i="6" s="1"/>
  <c r="L100" i="6" s="1"/>
  <c r="M100" i="6" s="1"/>
  <c r="N100" i="6" s="1"/>
  <c r="J97" i="6"/>
  <c r="K97" i="6" s="1"/>
  <c r="L97" i="6" s="1"/>
  <c r="M97" i="6" s="1"/>
  <c r="N97" i="6" s="1"/>
  <c r="J278" i="6"/>
  <c r="K278" i="6" s="1"/>
  <c r="L278" i="6" s="1"/>
  <c r="M278" i="6" s="1"/>
  <c r="N278" i="6" s="1"/>
  <c r="J84" i="6"/>
  <c r="K84" i="6" s="1"/>
  <c r="L84" i="6" s="1"/>
  <c r="M84" i="6" s="1"/>
  <c r="N84" i="6" s="1"/>
  <c r="J111" i="6"/>
  <c r="K111" i="6" s="1"/>
  <c r="L111" i="6" s="1"/>
  <c r="M111" i="6" s="1"/>
  <c r="N111" i="6" s="1"/>
  <c r="J358" i="6"/>
  <c r="K358" i="6" s="1"/>
  <c r="L358" i="6" s="1"/>
  <c r="M358" i="6" s="1"/>
  <c r="N358" i="6" s="1"/>
  <c r="J317" i="6"/>
  <c r="K317" i="6" s="1"/>
  <c r="L317" i="6" s="1"/>
  <c r="M317" i="6" s="1"/>
  <c r="N317" i="6" s="1"/>
  <c r="J22" i="6"/>
  <c r="K22" i="6" s="1"/>
  <c r="L22" i="6" s="1"/>
  <c r="M22" i="6" s="1"/>
  <c r="N22" i="6" s="1"/>
  <c r="J209" i="6"/>
  <c r="K209" i="6" s="1"/>
  <c r="L209" i="6" s="1"/>
  <c r="M209" i="6" s="1"/>
  <c r="N209" i="6" s="1"/>
  <c r="J63" i="6"/>
  <c r="K63" i="6" s="1"/>
  <c r="L63" i="6" s="1"/>
  <c r="M63" i="6" s="1"/>
  <c r="N63" i="6" s="1"/>
  <c r="J121" i="6"/>
  <c r="K121" i="6" s="1"/>
  <c r="L121" i="6" s="1"/>
  <c r="M121" i="6" s="1"/>
  <c r="N121" i="6" s="1"/>
  <c r="J55" i="6"/>
  <c r="K55" i="6" s="1"/>
  <c r="L55" i="6" s="1"/>
  <c r="M55" i="6" s="1"/>
  <c r="N55" i="6" s="1"/>
  <c r="J91" i="6"/>
  <c r="K91" i="6" s="1"/>
  <c r="L91" i="6" s="1"/>
  <c r="M91" i="6" s="1"/>
  <c r="N91" i="6" s="1"/>
  <c r="J181" i="6"/>
  <c r="K181" i="6" s="1"/>
  <c r="L181" i="6" s="1"/>
  <c r="M181" i="6" s="1"/>
  <c r="N181" i="6" s="1"/>
  <c r="J226" i="6"/>
  <c r="K226" i="6" s="1"/>
  <c r="L226" i="6" s="1"/>
  <c r="M226" i="6" s="1"/>
  <c r="N226" i="6" s="1"/>
  <c r="J154" i="6"/>
  <c r="K154" i="6" s="1"/>
  <c r="L154" i="6" s="1"/>
  <c r="M154" i="6" s="1"/>
  <c r="N154" i="6" s="1"/>
  <c r="J314" i="6"/>
  <c r="K314" i="6" s="1"/>
  <c r="L314" i="6" s="1"/>
  <c r="M314" i="6" s="1"/>
  <c r="N314" i="6" s="1"/>
  <c r="J366" i="6"/>
  <c r="K366" i="6" s="1"/>
  <c r="L366" i="6" s="1"/>
  <c r="M366" i="6" s="1"/>
  <c r="N366" i="6" s="1"/>
  <c r="J391" i="6"/>
  <c r="K391" i="6" s="1"/>
  <c r="L391" i="6" s="1"/>
  <c r="M391" i="6" s="1"/>
  <c r="N391" i="6" s="1"/>
  <c r="J14" i="6"/>
  <c r="K14" i="6" s="1"/>
  <c r="L14" i="6" s="1"/>
  <c r="M14" i="6" s="1"/>
  <c r="N14" i="6" s="1"/>
  <c r="J208" i="6"/>
  <c r="K208" i="6" s="1"/>
  <c r="L208" i="6" s="1"/>
  <c r="M208" i="6" s="1"/>
  <c r="N208" i="6" s="1"/>
  <c r="J144" i="6"/>
  <c r="K144" i="6" s="1"/>
  <c r="L144" i="6" s="1"/>
  <c r="M144" i="6" s="1"/>
  <c r="N144" i="6" s="1"/>
  <c r="J68" i="6"/>
  <c r="K68" i="6" s="1"/>
  <c r="L68" i="6" s="1"/>
  <c r="M68" i="6" s="1"/>
  <c r="N68" i="6" s="1"/>
  <c r="J75" i="6"/>
  <c r="K75" i="6" s="1"/>
  <c r="L75" i="6" s="1"/>
  <c r="M75" i="6" s="1"/>
  <c r="N75" i="6" s="1"/>
  <c r="J104" i="6"/>
  <c r="K104" i="6" s="1"/>
  <c r="L104" i="6" s="1"/>
  <c r="M104" i="6" s="1"/>
  <c r="N104" i="6" s="1"/>
  <c r="J320" i="6"/>
  <c r="K320" i="6" s="1"/>
  <c r="L320" i="6" s="1"/>
  <c r="M320" i="6" s="1"/>
  <c r="N320" i="6" s="1"/>
  <c r="J280" i="6"/>
  <c r="K280" i="6" s="1"/>
  <c r="L280" i="6" s="1"/>
  <c r="M280" i="6" s="1"/>
  <c r="N280" i="6" s="1"/>
  <c r="J312" i="6"/>
  <c r="K312" i="6" s="1"/>
  <c r="L312" i="6" s="1"/>
  <c r="M312" i="6" s="1"/>
  <c r="N312" i="6" s="1"/>
  <c r="J347" i="6"/>
  <c r="K347" i="6" s="1"/>
  <c r="L347" i="6" s="1"/>
  <c r="M347" i="6" s="1"/>
  <c r="N347" i="6" s="1"/>
  <c r="J40" i="6"/>
  <c r="K40" i="6" s="1"/>
  <c r="L40" i="6" s="1"/>
  <c r="M40" i="6" s="1"/>
  <c r="N40" i="6" s="1"/>
  <c r="J182" i="6"/>
  <c r="K182" i="6" s="1"/>
  <c r="L182" i="6" s="1"/>
  <c r="M182" i="6" s="1"/>
  <c r="N182" i="6" s="1"/>
  <c r="J90" i="6"/>
  <c r="K90" i="6" s="1"/>
  <c r="L90" i="6" s="1"/>
  <c r="M90" i="6" s="1"/>
  <c r="N90" i="6" s="1"/>
  <c r="J284" i="6"/>
  <c r="K284" i="6" s="1"/>
  <c r="L284" i="6" s="1"/>
  <c r="M284" i="6" s="1"/>
  <c r="N284" i="6" s="1"/>
  <c r="J142" i="6"/>
  <c r="K142" i="6" s="1"/>
  <c r="L142" i="6" s="1"/>
  <c r="M142" i="6" s="1"/>
  <c r="N142" i="6" s="1"/>
  <c r="J313" i="6"/>
  <c r="K313" i="6" s="1"/>
  <c r="L313" i="6" s="1"/>
  <c r="M313" i="6" s="1"/>
  <c r="N313" i="6" s="1"/>
  <c r="J62" i="6"/>
  <c r="K62" i="6" s="1"/>
  <c r="L62" i="6" s="1"/>
  <c r="M62" i="6" s="1"/>
  <c r="N62" i="6" s="1"/>
  <c r="J263" i="6"/>
  <c r="K263" i="6" s="1"/>
  <c r="L263" i="6" s="1"/>
  <c r="M263" i="6" s="1"/>
  <c r="N263" i="6" s="1"/>
  <c r="J292" i="6"/>
  <c r="K292" i="6" s="1"/>
  <c r="L292" i="6" s="1"/>
  <c r="M292" i="6" s="1"/>
  <c r="N292" i="6" s="1"/>
  <c r="J119" i="6"/>
  <c r="K119" i="6" s="1"/>
  <c r="L119" i="6" s="1"/>
  <c r="M119" i="6" s="1"/>
  <c r="N119" i="6" s="1"/>
  <c r="J308" i="6"/>
  <c r="K308" i="6" s="1"/>
  <c r="L308" i="6" s="1"/>
  <c r="M308" i="6" s="1"/>
  <c r="N308" i="6" s="1"/>
  <c r="J15" i="6"/>
  <c r="K15" i="6" s="1"/>
  <c r="L15" i="6" s="1"/>
  <c r="M15" i="6" s="1"/>
  <c r="N15" i="6" s="1"/>
  <c r="J196" i="6"/>
  <c r="K196" i="6" s="1"/>
  <c r="L196" i="6" s="1"/>
  <c r="M196" i="6" s="1"/>
  <c r="N196" i="6" s="1"/>
  <c r="J395" i="6"/>
  <c r="K395" i="6" s="1"/>
  <c r="L395" i="6" s="1"/>
  <c r="M395" i="6" s="1"/>
  <c r="N395" i="6" s="1"/>
  <c r="J232" i="6"/>
  <c r="K232" i="6" s="1"/>
  <c r="L232" i="6" s="1"/>
  <c r="M232" i="6" s="1"/>
  <c r="N232" i="6" s="1"/>
  <c r="J248" i="6"/>
  <c r="K248" i="6" s="1"/>
  <c r="L248" i="6" s="1"/>
  <c r="M248" i="6" s="1"/>
  <c r="N248" i="6" s="1"/>
  <c r="J164" i="6"/>
  <c r="K164" i="6" s="1"/>
  <c r="L164" i="6" s="1"/>
  <c r="M164" i="6" s="1"/>
  <c r="N164" i="6" s="1"/>
  <c r="J32" i="6"/>
  <c r="K32" i="6" s="1"/>
  <c r="L32" i="6" s="1"/>
  <c r="M32" i="6" s="1"/>
  <c r="N32" i="6" s="1"/>
  <c r="J294" i="6"/>
  <c r="K294" i="6" s="1"/>
  <c r="L294" i="6" s="1"/>
  <c r="M294" i="6" s="1"/>
  <c r="N294" i="6" s="1"/>
  <c r="J138" i="6"/>
  <c r="K138" i="6" s="1"/>
  <c r="L138" i="6" s="1"/>
  <c r="M138" i="6" s="1"/>
  <c r="N138" i="6" s="1"/>
  <c r="J41" i="6"/>
  <c r="K41" i="6" s="1"/>
  <c r="L41" i="6" s="1"/>
  <c r="M41" i="6" s="1"/>
  <c r="N41" i="6" s="1"/>
  <c r="J128" i="6"/>
  <c r="K128" i="6" s="1"/>
  <c r="L128" i="6" s="1"/>
  <c r="M128" i="6" s="1"/>
  <c r="N128" i="6" s="1"/>
  <c r="J399" i="6"/>
  <c r="K399" i="6" s="1"/>
  <c r="L399" i="6" s="1"/>
  <c r="M399" i="6" s="1"/>
  <c r="N399" i="6" s="1"/>
  <c r="J285" i="6"/>
  <c r="K285" i="6" s="1"/>
  <c r="L285" i="6" s="1"/>
  <c r="M285" i="6" s="1"/>
  <c r="N285" i="6" s="1"/>
  <c r="J126" i="6"/>
  <c r="K126" i="6" s="1"/>
  <c r="L126" i="6" s="1"/>
  <c r="M126" i="6" s="1"/>
  <c r="N126" i="6" s="1"/>
  <c r="J10" i="6"/>
  <c r="K10" i="6" s="1"/>
  <c r="L10" i="6" s="1"/>
  <c r="M10" i="6" s="1"/>
  <c r="N10" i="6" s="1"/>
  <c r="J99" i="6"/>
  <c r="K99" i="6" s="1"/>
  <c r="L99" i="6" s="1"/>
  <c r="M99" i="6" s="1"/>
  <c r="N99" i="6" s="1"/>
  <c r="J143" i="6"/>
  <c r="K143" i="6" s="1"/>
  <c r="L143" i="6" s="1"/>
  <c r="M143" i="6" s="1"/>
  <c r="N143" i="6" s="1"/>
  <c r="J112" i="6"/>
  <c r="K112" i="6" s="1"/>
  <c r="L112" i="6" s="1"/>
  <c r="M112" i="6" s="1"/>
  <c r="N112" i="6" s="1"/>
  <c r="J197" i="6"/>
  <c r="K197" i="6" s="1"/>
  <c r="L197" i="6" s="1"/>
  <c r="M197" i="6" s="1"/>
  <c r="N197" i="6" s="1"/>
  <c r="J353" i="6"/>
  <c r="K353" i="6" s="1"/>
  <c r="L353" i="6" s="1"/>
  <c r="M353" i="6" s="1"/>
  <c r="N353" i="6" s="1"/>
  <c r="J161" i="6"/>
  <c r="K161" i="6" s="1"/>
  <c r="L161" i="6" s="1"/>
  <c r="M161" i="6" s="1"/>
  <c r="N161" i="6" s="1"/>
  <c r="J170" i="6"/>
  <c r="K170" i="6" s="1"/>
  <c r="L170" i="6" s="1"/>
  <c r="M170" i="6" s="1"/>
  <c r="N170" i="6" s="1"/>
  <c r="J243" i="6"/>
  <c r="K243" i="6" s="1"/>
  <c r="L243" i="6" s="1"/>
  <c r="M243" i="6" s="1"/>
  <c r="N243" i="6" s="1"/>
  <c r="J136" i="6"/>
  <c r="K136" i="6" s="1"/>
  <c r="L136" i="6" s="1"/>
  <c r="M136" i="6" s="1"/>
  <c r="N136" i="6" s="1"/>
  <c r="J259" i="6"/>
  <c r="K259" i="6" s="1"/>
  <c r="L259" i="6" s="1"/>
  <c r="M259" i="6" s="1"/>
  <c r="N259" i="6" s="1"/>
  <c r="J387" i="6"/>
  <c r="K387" i="6" s="1"/>
  <c r="L387" i="6" s="1"/>
  <c r="M387" i="6" s="1"/>
  <c r="N387" i="6" s="1"/>
  <c r="J44" i="6"/>
  <c r="K44" i="6" s="1"/>
  <c r="L44" i="6" s="1"/>
  <c r="M44" i="6" s="1"/>
  <c r="N44" i="6" s="1"/>
  <c r="J287" i="6"/>
  <c r="K287" i="6" s="1"/>
  <c r="L287" i="6" s="1"/>
  <c r="M287" i="6" s="1"/>
  <c r="N287" i="6" s="1"/>
  <c r="J7" i="6"/>
  <c r="K7" i="6" s="1"/>
  <c r="J293" i="6"/>
  <c r="K293" i="6" s="1"/>
  <c r="L293" i="6" s="1"/>
  <c r="M293" i="6" s="1"/>
  <c r="N293" i="6" s="1"/>
  <c r="J52" i="6"/>
  <c r="K52" i="6" s="1"/>
  <c r="L52" i="6" s="1"/>
  <c r="M52" i="6" s="1"/>
  <c r="N52" i="6" s="1"/>
  <c r="J415" i="6"/>
  <c r="K415" i="6" s="1"/>
  <c r="L415" i="6" s="1"/>
  <c r="M415" i="6" s="1"/>
  <c r="N415" i="6" s="1"/>
  <c r="J385" i="6"/>
  <c r="K385" i="6" s="1"/>
  <c r="L385" i="6" s="1"/>
  <c r="M385" i="6" s="1"/>
  <c r="N385" i="6" s="1"/>
  <c r="J427" i="6"/>
  <c r="K427" i="6" s="1"/>
  <c r="L427" i="6" s="1"/>
  <c r="M427" i="6" s="1"/>
  <c r="N427" i="6" s="1"/>
  <c r="J424" i="6"/>
  <c r="K424" i="6" s="1"/>
  <c r="L424" i="6" s="1"/>
  <c r="M424" i="6" s="1"/>
  <c r="N424" i="6" s="1"/>
  <c r="J190" i="6"/>
  <c r="K190" i="6" s="1"/>
  <c r="L190" i="6" s="1"/>
  <c r="M190" i="6" s="1"/>
  <c r="N190" i="6" s="1"/>
  <c r="J254" i="6"/>
  <c r="K254" i="6" s="1"/>
  <c r="L254" i="6" s="1"/>
  <c r="M254" i="6" s="1"/>
  <c r="N254" i="6" s="1"/>
  <c r="J381" i="6"/>
  <c r="K381" i="6" s="1"/>
  <c r="L381" i="6" s="1"/>
  <c r="M381" i="6" s="1"/>
  <c r="N381" i="6" s="1"/>
  <c r="J396" i="6"/>
  <c r="K396" i="6" s="1"/>
  <c r="L396" i="6" s="1"/>
  <c r="M396" i="6" s="1"/>
  <c r="N396" i="6" s="1"/>
  <c r="J216" i="6"/>
  <c r="K216" i="6" s="1"/>
  <c r="L216" i="6" s="1"/>
  <c r="M216" i="6" s="1"/>
  <c r="N216" i="6" s="1"/>
  <c r="J416" i="6"/>
  <c r="K416" i="6" s="1"/>
  <c r="L416" i="6" s="1"/>
  <c r="M416" i="6" s="1"/>
  <c r="N416" i="6" s="1"/>
  <c r="J36" i="6"/>
  <c r="K36" i="6" s="1"/>
  <c r="L36" i="6" s="1"/>
  <c r="M36" i="6" s="1"/>
  <c r="N36" i="6" s="1"/>
  <c r="J146" i="6"/>
  <c r="K146" i="6" s="1"/>
  <c r="L146" i="6" s="1"/>
  <c r="M146" i="6" s="1"/>
  <c r="N146" i="6" s="1"/>
  <c r="J186" i="6"/>
  <c r="K186" i="6" s="1"/>
  <c r="L186" i="6" s="1"/>
  <c r="M186" i="6" s="1"/>
  <c r="N186" i="6" s="1"/>
  <c r="J270" i="6"/>
  <c r="K270" i="6" s="1"/>
  <c r="L270" i="6" s="1"/>
  <c r="M270" i="6" s="1"/>
  <c r="N270" i="6" s="1"/>
  <c r="J290" i="6"/>
  <c r="K290" i="6" s="1"/>
  <c r="L290" i="6" s="1"/>
  <c r="M290" i="6" s="1"/>
  <c r="N290" i="6" s="1"/>
  <c r="J383" i="6"/>
  <c r="K383" i="6" s="1"/>
  <c r="L383" i="6" s="1"/>
  <c r="M383" i="6" s="1"/>
  <c r="N383" i="6" s="1"/>
  <c r="J334" i="6"/>
  <c r="K334" i="6" s="1"/>
  <c r="L334" i="6" s="1"/>
  <c r="M334" i="6" s="1"/>
  <c r="N334" i="6" s="1"/>
  <c r="J150" i="6"/>
  <c r="K150" i="6" s="1"/>
  <c r="L150" i="6" s="1"/>
  <c r="M150" i="6" s="1"/>
  <c r="N150" i="6" s="1"/>
  <c r="J211" i="6"/>
  <c r="K211" i="6" s="1"/>
  <c r="L211" i="6" s="1"/>
  <c r="M211" i="6" s="1"/>
  <c r="N211" i="6" s="1"/>
  <c r="J203" i="6"/>
  <c r="K203" i="6" s="1"/>
  <c r="L203" i="6" s="1"/>
  <c r="M203" i="6" s="1"/>
  <c r="N203" i="6" s="1"/>
  <c r="J272" i="6"/>
  <c r="K272" i="6" s="1"/>
  <c r="L272" i="6" s="1"/>
  <c r="M272" i="6" s="1"/>
  <c r="N272" i="6" s="1"/>
  <c r="J376" i="6"/>
  <c r="K376" i="6" s="1"/>
  <c r="L376" i="6" s="1"/>
  <c r="M376" i="6" s="1"/>
  <c r="N376" i="6" s="1"/>
  <c r="J193" i="6"/>
  <c r="K193" i="6" s="1"/>
  <c r="L193" i="6" s="1"/>
  <c r="M193" i="6" s="1"/>
  <c r="N193" i="6" s="1"/>
  <c r="J46" i="6"/>
  <c r="K46" i="6" s="1"/>
  <c r="L46" i="6" s="1"/>
  <c r="M46" i="6" s="1"/>
  <c r="N46" i="6" s="1"/>
  <c r="J133" i="6"/>
  <c r="K133" i="6" s="1"/>
  <c r="L133" i="6" s="1"/>
  <c r="M133" i="6" s="1"/>
  <c r="N133" i="6" s="1"/>
  <c r="J246" i="6"/>
  <c r="K246" i="6" s="1"/>
  <c r="L246" i="6" s="1"/>
  <c r="M246" i="6" s="1"/>
  <c r="N246" i="6" s="1"/>
  <c r="J271" i="6"/>
  <c r="K271" i="6" s="1"/>
  <c r="L271" i="6" s="1"/>
  <c r="M271" i="6" s="1"/>
  <c r="N271" i="6" s="1"/>
  <c r="J192" i="6"/>
  <c r="K192" i="6" s="1"/>
  <c r="L192" i="6" s="1"/>
  <c r="M192" i="6" s="1"/>
  <c r="N192" i="6" s="1"/>
  <c r="J269" i="6"/>
  <c r="K269" i="6" s="1"/>
  <c r="L269" i="6" s="1"/>
  <c r="M269" i="6" s="1"/>
  <c r="N269" i="6" s="1"/>
  <c r="J428" i="6"/>
  <c r="K428" i="6" s="1"/>
  <c r="L428" i="6" s="1"/>
  <c r="M428" i="6" s="1"/>
  <c r="N428" i="6" s="1"/>
  <c r="J78" i="6"/>
  <c r="K78" i="6" s="1"/>
  <c r="L78" i="6" s="1"/>
  <c r="M78" i="6" s="1"/>
  <c r="N78" i="6" s="1"/>
  <c r="J420" i="6"/>
  <c r="K420" i="6" s="1"/>
  <c r="L420" i="6" s="1"/>
  <c r="M420" i="6" s="1"/>
  <c r="N420" i="6" s="1"/>
  <c r="J402" i="6"/>
  <c r="K402" i="6" s="1"/>
  <c r="L402" i="6" s="1"/>
  <c r="M402" i="6" s="1"/>
  <c r="N402" i="6" s="1"/>
  <c r="J417" i="6"/>
  <c r="K417" i="6" s="1"/>
  <c r="L417" i="6" s="1"/>
  <c r="M417" i="6" s="1"/>
  <c r="N417" i="6" s="1"/>
  <c r="J179" i="6"/>
  <c r="K179" i="6" s="1"/>
  <c r="L179" i="6" s="1"/>
  <c r="M179" i="6" s="1"/>
  <c r="N179" i="6" s="1"/>
  <c r="J202" i="6"/>
  <c r="K202" i="6" s="1"/>
  <c r="L202" i="6" s="1"/>
  <c r="M202" i="6" s="1"/>
  <c r="N202" i="6" s="1"/>
  <c r="J299" i="6"/>
  <c r="K299" i="6" s="1"/>
  <c r="L299" i="6" s="1"/>
  <c r="M299" i="6" s="1"/>
  <c r="N299" i="6" s="1"/>
  <c r="J157" i="6"/>
  <c r="K157" i="6" s="1"/>
  <c r="L157" i="6" s="1"/>
  <c r="M157" i="6" s="1"/>
  <c r="N157" i="6" s="1"/>
  <c r="J89" i="6"/>
  <c r="K89" i="6" s="1"/>
  <c r="L89" i="6" s="1"/>
  <c r="M89" i="6" s="1"/>
  <c r="N89" i="6" s="1"/>
  <c r="J176" i="6"/>
  <c r="K176" i="6" s="1"/>
  <c r="L176" i="6" s="1"/>
  <c r="M176" i="6" s="1"/>
  <c r="N176" i="6" s="1"/>
  <c r="J117" i="6"/>
  <c r="K117" i="6" s="1"/>
  <c r="L117" i="6" s="1"/>
  <c r="M117" i="6" s="1"/>
  <c r="N117" i="6" s="1"/>
  <c r="J228" i="6"/>
  <c r="K228" i="6" s="1"/>
  <c r="L228" i="6" s="1"/>
  <c r="M228" i="6" s="1"/>
  <c r="N228" i="6" s="1"/>
  <c r="J103" i="6"/>
  <c r="K103" i="6" s="1"/>
  <c r="L103" i="6" s="1"/>
  <c r="M103" i="6" s="1"/>
  <c r="N103" i="6" s="1"/>
  <c r="J18" i="6"/>
  <c r="K18" i="6" s="1"/>
  <c r="L18" i="6" s="1"/>
  <c r="M18" i="6" s="1"/>
  <c r="N18" i="6" s="1"/>
  <c r="J47" i="6"/>
  <c r="K47" i="6" s="1"/>
  <c r="L47" i="6" s="1"/>
  <c r="M47" i="6" s="1"/>
  <c r="N47" i="6" s="1"/>
  <c r="J131" i="6"/>
  <c r="K131" i="6" s="1"/>
  <c r="L131" i="6" s="1"/>
  <c r="M131" i="6" s="1"/>
  <c r="N131" i="6" s="1"/>
  <c r="J233" i="6"/>
  <c r="K233" i="6" s="1"/>
  <c r="L233" i="6" s="1"/>
  <c r="M233" i="6" s="1"/>
  <c r="N233" i="6" s="1"/>
  <c r="J298" i="6"/>
  <c r="K298" i="6" s="1"/>
  <c r="L298" i="6" s="1"/>
  <c r="M298" i="6" s="1"/>
  <c r="N298" i="6" s="1"/>
  <c r="J245" i="6"/>
  <c r="K245" i="6" s="1"/>
  <c r="L245" i="6" s="1"/>
  <c r="M245" i="6" s="1"/>
  <c r="N245" i="6" s="1"/>
  <c r="J363" i="6"/>
  <c r="K363" i="6" s="1"/>
  <c r="L363" i="6" s="1"/>
  <c r="M363" i="6" s="1"/>
  <c r="N363" i="6" s="1"/>
  <c r="J315" i="6"/>
  <c r="K315" i="6" s="1"/>
  <c r="L315" i="6" s="1"/>
  <c r="M315" i="6" s="1"/>
  <c r="N315" i="6" s="1"/>
  <c r="J213" i="6"/>
  <c r="K213" i="6" s="1"/>
  <c r="L213" i="6" s="1"/>
  <c r="M213" i="6" s="1"/>
  <c r="N213" i="6" s="1"/>
  <c r="J88" i="6"/>
  <c r="K88" i="6" s="1"/>
  <c r="L88" i="6" s="1"/>
  <c r="M88" i="6" s="1"/>
  <c r="N88" i="6" s="1"/>
  <c r="J155" i="6"/>
  <c r="K155" i="6" s="1"/>
  <c r="L155" i="6" s="1"/>
  <c r="M155" i="6" s="1"/>
  <c r="N155" i="6" s="1"/>
  <c r="J23" i="6"/>
  <c r="K23" i="6" s="1"/>
  <c r="L23" i="6" s="1"/>
  <c r="M23" i="6" s="1"/>
  <c r="N23" i="6" s="1"/>
  <c r="J151" i="6"/>
  <c r="K151" i="6" s="1"/>
  <c r="L151" i="6" s="1"/>
  <c r="M151" i="6" s="1"/>
  <c r="N151" i="6" s="1"/>
  <c r="J141" i="6"/>
  <c r="K141" i="6" s="1"/>
  <c r="L141" i="6" s="1"/>
  <c r="M141" i="6" s="1"/>
  <c r="N141" i="6" s="1"/>
  <c r="J183" i="6"/>
  <c r="K183" i="6" s="1"/>
  <c r="L183" i="6" s="1"/>
  <c r="M183" i="6" s="1"/>
  <c r="N183" i="6" s="1"/>
  <c r="J81" i="6"/>
  <c r="K81" i="6" s="1"/>
  <c r="L81" i="6" s="1"/>
  <c r="M81" i="6" s="1"/>
  <c r="N81" i="6" s="1"/>
  <c r="J326" i="6"/>
  <c r="K326" i="6" s="1"/>
  <c r="L326" i="6" s="1"/>
  <c r="M326" i="6" s="1"/>
  <c r="N326" i="6" s="1"/>
  <c r="J96" i="6"/>
  <c r="K96" i="6" s="1"/>
  <c r="L96" i="6" s="1"/>
  <c r="M96" i="6" s="1"/>
  <c r="N96" i="6" s="1"/>
  <c r="J106" i="6"/>
  <c r="K106" i="6" s="1"/>
  <c r="L106" i="6" s="1"/>
  <c r="M106" i="6" s="1"/>
  <c r="N106" i="6" s="1"/>
  <c r="J268" i="6"/>
  <c r="K268" i="6" s="1"/>
  <c r="L268" i="6" s="1"/>
  <c r="M268" i="6" s="1"/>
  <c r="N268" i="6" s="1"/>
  <c r="J82" i="6"/>
  <c r="K82" i="6" s="1"/>
  <c r="L82" i="6" s="1"/>
  <c r="M82" i="6" s="1"/>
  <c r="N82" i="6" s="1"/>
  <c r="J266" i="6"/>
  <c r="K266" i="6" s="1"/>
  <c r="L266" i="6" s="1"/>
  <c r="M266" i="6" s="1"/>
  <c r="N266" i="6" s="1"/>
  <c r="J69" i="6"/>
  <c r="K69" i="6" s="1"/>
  <c r="L69" i="6" s="1"/>
  <c r="M69" i="6" s="1"/>
  <c r="N69" i="6" s="1"/>
  <c r="J331" i="6"/>
  <c r="K331" i="6" s="1"/>
  <c r="L331" i="6" s="1"/>
  <c r="M331" i="6" s="1"/>
  <c r="N331" i="6" s="1"/>
  <c r="J102" i="6"/>
  <c r="K102" i="6" s="1"/>
  <c r="L102" i="6" s="1"/>
  <c r="M102" i="6" s="1"/>
  <c r="N102" i="6" s="1"/>
  <c r="J241" i="6"/>
  <c r="K241" i="6" s="1"/>
  <c r="L241" i="6" s="1"/>
  <c r="M241" i="6" s="1"/>
  <c r="N241" i="6" s="1"/>
  <c r="J256" i="6"/>
  <c r="K256" i="6" s="1"/>
  <c r="L256" i="6" s="1"/>
  <c r="M256" i="6" s="1"/>
  <c r="N256" i="6" s="1"/>
  <c r="J72" i="6"/>
  <c r="K72" i="6" s="1"/>
  <c r="L72" i="6" s="1"/>
  <c r="M72" i="6" s="1"/>
  <c r="N72" i="6" s="1"/>
  <c r="J220" i="6"/>
  <c r="K220" i="6" s="1"/>
  <c r="L220" i="6" s="1"/>
  <c r="M220" i="6" s="1"/>
  <c r="N220" i="6" s="1"/>
  <c r="J368" i="6"/>
  <c r="K368" i="6" s="1"/>
  <c r="L368" i="6" s="1"/>
  <c r="M368" i="6" s="1"/>
  <c r="N368" i="6" s="1"/>
  <c r="J83" i="6"/>
  <c r="K83" i="6" s="1"/>
  <c r="L83" i="6" s="1"/>
  <c r="M83" i="6" s="1"/>
  <c r="N83" i="6" s="1"/>
  <c r="J273" i="6"/>
  <c r="K273" i="6" s="1"/>
  <c r="L273" i="6" s="1"/>
  <c r="M273" i="6" s="1"/>
  <c r="N273" i="6" s="1"/>
  <c r="J249" i="6"/>
  <c r="K249" i="6" s="1"/>
  <c r="L249" i="6" s="1"/>
  <c r="M249" i="6" s="1"/>
  <c r="N249" i="6" s="1"/>
  <c r="J386" i="6"/>
  <c r="K386" i="6" s="1"/>
  <c r="L386" i="6" s="1"/>
  <c r="M386" i="6" s="1"/>
  <c r="N386" i="6" s="1"/>
  <c r="J230" i="6"/>
  <c r="K230" i="6" s="1"/>
  <c r="L230" i="6" s="1"/>
  <c r="M230" i="6" s="1"/>
  <c r="N230" i="6" s="1"/>
  <c r="B4" i="6"/>
  <c r="J206" i="6"/>
  <c r="K206" i="6" s="1"/>
  <c r="L206" i="6" s="1"/>
  <c r="M206" i="6" s="1"/>
  <c r="N206" i="6" s="1"/>
  <c r="J109" i="6"/>
  <c r="K109" i="6" s="1"/>
  <c r="L109" i="6" s="1"/>
  <c r="M109" i="6" s="1"/>
  <c r="N109" i="6" s="1"/>
  <c r="J242" i="6"/>
  <c r="K242" i="6" s="1"/>
  <c r="L242" i="6" s="1"/>
  <c r="M242" i="6" s="1"/>
  <c r="N242" i="6" s="1"/>
  <c r="J349" i="6"/>
  <c r="K349" i="6" s="1"/>
  <c r="L349" i="6" s="1"/>
  <c r="M349" i="6" s="1"/>
  <c r="N349" i="6" s="1"/>
  <c r="J13" i="6"/>
  <c r="K13" i="6" s="1"/>
  <c r="L13" i="6" s="1"/>
  <c r="M13" i="6" s="1"/>
  <c r="N13" i="6" s="1"/>
  <c r="J261" i="6"/>
  <c r="K261" i="6" s="1"/>
  <c r="L261" i="6" s="1"/>
  <c r="M261" i="6" s="1"/>
  <c r="N261" i="6" s="1"/>
  <c r="J60" i="6"/>
  <c r="K60" i="6" s="1"/>
  <c r="L60" i="6" s="1"/>
  <c r="M60" i="6" s="1"/>
  <c r="N60" i="6" s="1"/>
  <c r="J205" i="6"/>
  <c r="K205" i="6" s="1"/>
  <c r="L205" i="6" s="1"/>
  <c r="M205" i="6" s="1"/>
  <c r="N205" i="6" s="1"/>
  <c r="J113" i="6"/>
  <c r="K113" i="6" s="1"/>
  <c r="L113" i="6" s="1"/>
  <c r="M113" i="6" s="1"/>
  <c r="N113" i="6" s="1"/>
  <c r="J357" i="6"/>
  <c r="K357" i="6" s="1"/>
  <c r="L357" i="6" s="1"/>
  <c r="M357" i="6" s="1"/>
  <c r="N357" i="6" s="1"/>
  <c r="J64" i="6"/>
  <c r="K64" i="6" s="1"/>
  <c r="L64" i="6" s="1"/>
  <c r="M64" i="6" s="1"/>
  <c r="N64" i="6" s="1"/>
  <c r="J351" i="6"/>
  <c r="K351" i="6" s="1"/>
  <c r="L351" i="6" s="1"/>
  <c r="M351" i="6" s="1"/>
  <c r="N351" i="6" s="1"/>
  <c r="J118" i="6"/>
  <c r="K118" i="6" s="1"/>
  <c r="L118" i="6" s="1"/>
  <c r="M118" i="6" s="1"/>
  <c r="N118" i="6" s="1"/>
  <c r="J26" i="6"/>
  <c r="K26" i="6" s="1"/>
  <c r="L26" i="6" s="1"/>
  <c r="M26" i="6" s="1"/>
  <c r="N26" i="6" s="1"/>
  <c r="J321" i="6"/>
  <c r="K321" i="6" s="1"/>
  <c r="L321" i="6" s="1"/>
  <c r="M321" i="6" s="1"/>
  <c r="N321" i="6" s="1"/>
  <c r="J309" i="6"/>
  <c r="K309" i="6" s="1"/>
  <c r="L309" i="6" s="1"/>
  <c r="M309" i="6" s="1"/>
  <c r="N309" i="6" s="1"/>
  <c r="J162" i="6"/>
  <c r="K162" i="6" s="1"/>
  <c r="L162" i="6" s="1"/>
  <c r="M162" i="6" s="1"/>
  <c r="N162" i="6" s="1"/>
  <c r="J305" i="6"/>
  <c r="K305" i="6" s="1"/>
  <c r="L305" i="6" s="1"/>
  <c r="M305" i="6" s="1"/>
  <c r="N305" i="6" s="1"/>
  <c r="J188" i="6"/>
  <c r="K188" i="6" s="1"/>
  <c r="L188" i="6" s="1"/>
  <c r="M188" i="6" s="1"/>
  <c r="N188" i="6" s="1"/>
  <c r="J244" i="6"/>
  <c r="K244" i="6" s="1"/>
  <c r="L244" i="6" s="1"/>
  <c r="M244" i="6" s="1"/>
  <c r="N244" i="6" s="1"/>
  <c r="J66" i="6"/>
  <c r="K66" i="6" s="1"/>
  <c r="L66" i="6" s="1"/>
  <c r="M66" i="6" s="1"/>
  <c r="N66" i="6" s="1"/>
  <c r="J407" i="6"/>
  <c r="K407" i="6" s="1"/>
  <c r="L407" i="6" s="1"/>
  <c r="M407" i="6" s="1"/>
  <c r="N407" i="6" s="1"/>
  <c r="J348" i="6"/>
  <c r="K348" i="6" s="1"/>
  <c r="L348" i="6" s="1"/>
  <c r="M348" i="6" s="1"/>
  <c r="N348" i="6" s="1"/>
  <c r="J221" i="6"/>
  <c r="K221" i="6" s="1"/>
  <c r="L221" i="6" s="1"/>
  <c r="M221" i="6" s="1"/>
  <c r="N221" i="6" s="1"/>
  <c r="J350" i="6"/>
  <c r="K350" i="6" s="1"/>
  <c r="L350" i="6" s="1"/>
  <c r="M350" i="6" s="1"/>
  <c r="N350" i="6" s="1"/>
  <c r="J247" i="6"/>
  <c r="K247" i="6" s="1"/>
  <c r="L247" i="6" s="1"/>
  <c r="M247" i="6" s="1"/>
  <c r="N247" i="6" s="1"/>
  <c r="J137" i="6"/>
  <c r="K137" i="6" s="1"/>
  <c r="L137" i="6" s="1"/>
  <c r="M137" i="6" s="1"/>
  <c r="N137" i="6" s="1"/>
  <c r="J168" i="6"/>
  <c r="K168" i="6" s="1"/>
  <c r="L168" i="6" s="1"/>
  <c r="M168" i="6" s="1"/>
  <c r="N168" i="6" s="1"/>
  <c r="J413" i="6"/>
  <c r="K413" i="6" s="1"/>
  <c r="L413" i="6" s="1"/>
  <c r="M413" i="6" s="1"/>
  <c r="N413" i="6" s="1"/>
  <c r="J392" i="6"/>
  <c r="K392" i="6" s="1"/>
  <c r="L392" i="6" s="1"/>
  <c r="M392" i="6" s="1"/>
  <c r="N392" i="6" s="1"/>
  <c r="J404" i="6"/>
  <c r="K404" i="6" s="1"/>
  <c r="L404" i="6" s="1"/>
  <c r="M404" i="6" s="1"/>
  <c r="N404" i="6" s="1"/>
  <c r="J76" i="6"/>
  <c r="K76" i="6" s="1"/>
  <c r="L76" i="6" s="1"/>
  <c r="M76" i="6" s="1"/>
  <c r="N76" i="6" s="1"/>
  <c r="J426" i="6"/>
  <c r="K426" i="6" s="1"/>
  <c r="L426" i="6" s="1"/>
  <c r="M426" i="6" s="1"/>
  <c r="N426" i="6" s="1"/>
  <c r="J364" i="6"/>
  <c r="K364" i="6" s="1"/>
  <c r="L364" i="6" s="1"/>
  <c r="M364" i="6" s="1"/>
  <c r="N364" i="6" s="1"/>
  <c r="J51" i="6"/>
  <c r="K51" i="6" s="1"/>
  <c r="L51" i="6" s="1"/>
  <c r="M51" i="6" s="1"/>
  <c r="N51" i="6" s="1"/>
  <c r="J322" i="6"/>
  <c r="K322" i="6" s="1"/>
  <c r="L322" i="6" s="1"/>
  <c r="M322" i="6" s="1"/>
  <c r="N322" i="6" s="1"/>
  <c r="J159" i="6"/>
  <c r="K159" i="6" s="1"/>
  <c r="L159" i="6" s="1"/>
  <c r="M159" i="6" s="1"/>
  <c r="N159" i="6" s="1"/>
  <c r="J301" i="6"/>
  <c r="K301" i="6" s="1"/>
  <c r="L301" i="6" s="1"/>
  <c r="M301" i="6" s="1"/>
  <c r="N301" i="6" s="1"/>
  <c r="J185" i="6"/>
  <c r="K185" i="6" s="1"/>
  <c r="L185" i="6" s="1"/>
  <c r="M185" i="6" s="1"/>
  <c r="N185" i="6" s="1"/>
  <c r="J370" i="6"/>
  <c r="K370" i="6" s="1"/>
  <c r="L370" i="6" s="1"/>
  <c r="M370" i="6" s="1"/>
  <c r="N370" i="6" s="1"/>
  <c r="J110" i="6"/>
  <c r="K110" i="6" s="1"/>
  <c r="L110" i="6" s="1"/>
  <c r="M110" i="6" s="1"/>
  <c r="N110" i="6" s="1"/>
  <c r="J171" i="6"/>
  <c r="K171" i="6" s="1"/>
  <c r="L171" i="6" s="1"/>
  <c r="M171" i="6" s="1"/>
  <c r="N171" i="6" s="1"/>
  <c r="J114" i="6"/>
  <c r="K114" i="6" s="1"/>
  <c r="L114" i="6" s="1"/>
  <c r="M114" i="6" s="1"/>
  <c r="N114" i="6" s="1"/>
  <c r="J54" i="6"/>
  <c r="K54" i="6" s="1"/>
  <c r="L54" i="6" s="1"/>
  <c r="M54" i="6" s="1"/>
  <c r="N54" i="6" s="1"/>
  <c r="J224" i="6"/>
  <c r="K224" i="6" s="1"/>
  <c r="L224" i="6" s="1"/>
  <c r="M224" i="6" s="1"/>
  <c r="N224" i="6" s="1"/>
  <c r="J361" i="6"/>
  <c r="K361" i="6" s="1"/>
  <c r="L361" i="6" s="1"/>
  <c r="M361" i="6" s="1"/>
  <c r="N361" i="6" s="1"/>
  <c r="J374" i="6"/>
  <c r="K374" i="6" s="1"/>
  <c r="L374" i="6" s="1"/>
  <c r="M374" i="6" s="1"/>
  <c r="N374" i="6" s="1"/>
  <c r="J71" i="6"/>
  <c r="K71" i="6" s="1"/>
  <c r="L71" i="6" s="1"/>
  <c r="M71" i="6" s="1"/>
  <c r="N71" i="6" s="1"/>
  <c r="J393" i="6"/>
  <c r="K393" i="6" s="1"/>
  <c r="L393" i="6" s="1"/>
  <c r="M393" i="6" s="1"/>
  <c r="N393" i="6" s="1"/>
  <c r="J411" i="6"/>
  <c r="K411" i="6" s="1"/>
  <c r="L411" i="6" s="1"/>
  <c r="M411" i="6" s="1"/>
  <c r="N411" i="6" s="1"/>
  <c r="J418" i="6"/>
  <c r="K418" i="6" s="1"/>
  <c r="L418" i="6" s="1"/>
  <c r="M418" i="6" s="1"/>
  <c r="N418" i="6" s="1"/>
  <c r="J412" i="6"/>
  <c r="K412" i="6" s="1"/>
  <c r="L412" i="6" s="1"/>
  <c r="M412" i="6" s="1"/>
  <c r="N412" i="6" s="1"/>
  <c r="J29" i="6"/>
  <c r="K29" i="6" s="1"/>
  <c r="L29" i="6" s="1"/>
  <c r="M29" i="6" s="1"/>
  <c r="N29" i="6" s="1"/>
  <c r="J296" i="6"/>
  <c r="K296" i="6" s="1"/>
  <c r="L296" i="6" s="1"/>
  <c r="M296" i="6" s="1"/>
  <c r="N296" i="6" s="1"/>
  <c r="J57" i="6"/>
  <c r="K57" i="6" s="1"/>
  <c r="L57" i="6" s="1"/>
  <c r="M57" i="6" s="1"/>
  <c r="N57" i="6" s="1"/>
  <c r="J59" i="6"/>
  <c r="K59" i="6" s="1"/>
  <c r="L59" i="6" s="1"/>
  <c r="M59" i="6" s="1"/>
  <c r="N59" i="6" s="1"/>
  <c r="J28" i="6"/>
  <c r="K28" i="6" s="1"/>
  <c r="L28" i="6" s="1"/>
  <c r="M28" i="6" s="1"/>
  <c r="N28" i="6" s="1"/>
  <c r="J403" i="6"/>
  <c r="K403" i="6" s="1"/>
  <c r="L403" i="6" s="1"/>
  <c r="M403" i="6" s="1"/>
  <c r="N403" i="6" s="1"/>
  <c r="J346" i="6"/>
  <c r="K346" i="6" s="1"/>
  <c r="L346" i="6" s="1"/>
  <c r="M346" i="6" s="1"/>
  <c r="N346" i="6" s="1"/>
  <c r="J80" i="6"/>
  <c r="K80" i="6" s="1"/>
  <c r="L80" i="6" s="1"/>
  <c r="M80" i="6" s="1"/>
  <c r="N80" i="6" s="1"/>
  <c r="J295" i="6"/>
  <c r="K295" i="6" s="1"/>
  <c r="L295" i="6" s="1"/>
  <c r="M295" i="6" s="1"/>
  <c r="N295" i="6" s="1"/>
  <c r="J252" i="6"/>
  <c r="K252" i="6" s="1"/>
  <c r="L252" i="6" s="1"/>
  <c r="M252" i="6" s="1"/>
  <c r="N252" i="6" s="1"/>
  <c r="J338" i="6"/>
  <c r="K338" i="6" s="1"/>
  <c r="L338" i="6" s="1"/>
  <c r="M338" i="6" s="1"/>
  <c r="N338" i="6" s="1"/>
  <c r="J390" i="6"/>
  <c r="K390" i="6" s="1"/>
  <c r="L390" i="6" s="1"/>
  <c r="M390" i="6" s="1"/>
  <c r="N390" i="6" s="1"/>
  <c r="J283" i="6"/>
  <c r="K283" i="6" s="1"/>
  <c r="L283" i="6" s="1"/>
  <c r="M283" i="6" s="1"/>
  <c r="N283" i="6" s="1"/>
  <c r="J255" i="6"/>
  <c r="K255" i="6" s="1"/>
  <c r="L255" i="6" s="1"/>
  <c r="M255" i="6" s="1"/>
  <c r="N255" i="6" s="1"/>
  <c r="J240" i="6"/>
  <c r="K240" i="6" s="1"/>
  <c r="L240" i="6" s="1"/>
  <c r="M240" i="6" s="1"/>
  <c r="N240" i="6" s="1"/>
  <c r="J406" i="6"/>
  <c r="K406" i="6" s="1"/>
  <c r="L406" i="6" s="1"/>
  <c r="M406" i="6" s="1"/>
  <c r="N406" i="6" s="1"/>
  <c r="J212" i="6"/>
  <c r="K212" i="6" s="1"/>
  <c r="L212" i="6" s="1"/>
  <c r="M212" i="6" s="1"/>
  <c r="N212" i="6" s="1"/>
  <c r="J214" i="6"/>
  <c r="K214" i="6" s="1"/>
  <c r="L214" i="6" s="1"/>
  <c r="M214" i="6" s="1"/>
  <c r="N214" i="6" s="1"/>
  <c r="J377" i="6"/>
  <c r="K377" i="6" s="1"/>
  <c r="L377" i="6" s="1"/>
  <c r="M377" i="6" s="1"/>
  <c r="N377" i="6" s="1"/>
  <c r="J210" i="6"/>
  <c r="K210" i="6" s="1"/>
  <c r="L210" i="6" s="1"/>
  <c r="M210" i="6" s="1"/>
  <c r="N210" i="6" s="1"/>
  <c r="J389" i="6"/>
  <c r="K389" i="6" s="1"/>
  <c r="L389" i="6" s="1"/>
  <c r="M389" i="6" s="1"/>
  <c r="N389" i="6" s="1"/>
  <c r="J394" i="6"/>
  <c r="K394" i="6" s="1"/>
  <c r="L394" i="6" s="1"/>
  <c r="M394" i="6" s="1"/>
  <c r="N394" i="6" s="1"/>
  <c r="J410" i="6"/>
  <c r="K410" i="6" s="1"/>
  <c r="L410" i="6" s="1"/>
  <c r="M410" i="6" s="1"/>
  <c r="N410" i="6" s="1"/>
  <c r="J223" i="6"/>
  <c r="K223" i="6" s="1"/>
  <c r="L223" i="6" s="1"/>
  <c r="M223" i="6" s="1"/>
  <c r="N223" i="6" s="1"/>
  <c r="J122" i="6"/>
  <c r="K122" i="6" s="1"/>
  <c r="L122" i="6" s="1"/>
  <c r="M122" i="6" s="1"/>
  <c r="N122" i="6" s="1"/>
  <c r="J147" i="6"/>
  <c r="K147" i="6" s="1"/>
  <c r="L147" i="6" s="1"/>
  <c r="M147" i="6" s="1"/>
  <c r="N147" i="6" s="1"/>
  <c r="J19" i="6"/>
  <c r="K19" i="6" s="1"/>
  <c r="L19" i="6" s="1"/>
  <c r="M19" i="6" s="1"/>
  <c r="N19" i="6" s="1"/>
  <c r="J30" i="6"/>
  <c r="K30" i="6" s="1"/>
  <c r="L30" i="6" s="1"/>
  <c r="M30" i="6" s="1"/>
  <c r="N30" i="6" s="1"/>
  <c r="J37" i="6"/>
  <c r="K37" i="6" s="1"/>
  <c r="L37" i="6" s="1"/>
  <c r="M37" i="6" s="1"/>
  <c r="N37" i="6" s="1"/>
  <c r="J56" i="6"/>
  <c r="K56" i="6" s="1"/>
  <c r="L56" i="6" s="1"/>
  <c r="M56" i="6" s="1"/>
  <c r="N56" i="6" s="1"/>
  <c r="L26" i="7"/>
  <c r="K26" i="7"/>
  <c r="K22" i="7"/>
  <c r="K24" i="7"/>
  <c r="K8" i="7"/>
  <c r="K19" i="7"/>
  <c r="K9" i="7"/>
  <c r="K23" i="7"/>
  <c r="K10" i="7"/>
  <c r="K20" i="7"/>
  <c r="K12" i="7"/>
  <c r="K21" i="7"/>
  <c r="K15" i="7"/>
  <c r="K14" i="7"/>
  <c r="K11" i="7"/>
  <c r="K13" i="7"/>
  <c r="K16" i="7"/>
  <c r="K18" i="7"/>
  <c r="K17" i="7"/>
  <c r="K7" i="7"/>
  <c r="S378" i="6" l="1"/>
  <c r="S377" i="6"/>
  <c r="S346" i="6"/>
  <c r="S418" i="6"/>
  <c r="S185" i="6"/>
  <c r="S137" i="6"/>
  <c r="S321" i="6"/>
  <c r="S242" i="6"/>
  <c r="S256" i="6"/>
  <c r="S183" i="6"/>
  <c r="S131" i="6"/>
  <c r="S417" i="6"/>
  <c r="S376" i="6"/>
  <c r="S416" i="6"/>
  <c r="L7" i="6"/>
  <c r="K430" i="6"/>
  <c r="S143" i="6"/>
  <c r="S248" i="6"/>
  <c r="S314" i="6"/>
  <c r="S214" i="6"/>
  <c r="S255" i="6"/>
  <c r="S252" i="6"/>
  <c r="S403" i="6"/>
  <c r="S296" i="6"/>
  <c r="S411" i="6"/>
  <c r="S361" i="6"/>
  <c r="S171" i="6"/>
  <c r="S301" i="6"/>
  <c r="S364" i="6"/>
  <c r="S392" i="6"/>
  <c r="S247" i="6"/>
  <c r="S407" i="6"/>
  <c r="S305" i="6"/>
  <c r="S26" i="6"/>
  <c r="S357" i="6"/>
  <c r="S261" i="6"/>
  <c r="S109" i="6"/>
  <c r="S386" i="6"/>
  <c r="S368" i="6"/>
  <c r="S241" i="6"/>
  <c r="S266" i="6"/>
  <c r="S96" i="6"/>
  <c r="S141" i="6"/>
  <c r="S88" i="6"/>
  <c r="S245" i="6"/>
  <c r="S47" i="6"/>
  <c r="S117" i="6"/>
  <c r="S299" i="6"/>
  <c r="S402" i="6"/>
  <c r="S269" i="6"/>
  <c r="S133" i="6"/>
  <c r="S272" i="6"/>
  <c r="S334" i="6"/>
  <c r="S186" i="6"/>
  <c r="S216" i="6"/>
  <c r="S190" i="6"/>
  <c r="S415" i="6"/>
  <c r="S287" i="6"/>
  <c r="S136" i="6"/>
  <c r="S353" i="6"/>
  <c r="S99" i="6"/>
  <c r="S399" i="6"/>
  <c r="S294" i="6"/>
  <c r="S232" i="6"/>
  <c r="S308" i="6"/>
  <c r="S62" i="6"/>
  <c r="S90" i="6"/>
  <c r="S312" i="6"/>
  <c r="S75" i="6"/>
  <c r="S14" i="6"/>
  <c r="S154" i="6"/>
  <c r="S55" i="6"/>
  <c r="S22" i="6"/>
  <c r="S84" i="6"/>
  <c r="S258" i="6"/>
  <c r="S289" i="6"/>
  <c r="S123" i="6"/>
  <c r="S286" i="6"/>
  <c r="S93" i="6"/>
  <c r="S345" i="6"/>
  <c r="S58" i="6"/>
  <c r="S362" i="6"/>
  <c r="S231" i="6"/>
  <c r="S375" i="6"/>
  <c r="S132" i="6"/>
  <c r="S297" i="6"/>
  <c r="S105" i="6"/>
  <c r="S325" i="6"/>
  <c r="S304" i="6"/>
  <c r="S20" i="6"/>
  <c r="S421" i="6"/>
  <c r="S127" i="6"/>
  <c r="S234" i="6"/>
  <c r="S336" i="6"/>
  <c r="S8" i="6"/>
  <c r="S235" i="6"/>
  <c r="S107" i="6"/>
  <c r="S173" i="6"/>
  <c r="S145" i="6"/>
  <c r="S414" i="6"/>
  <c r="S120" i="6"/>
  <c r="S264" i="6"/>
  <c r="S397" i="6"/>
  <c r="S329" i="6"/>
  <c r="S288" i="6"/>
  <c r="S130" i="6"/>
  <c r="S198" i="6"/>
  <c r="S380" i="6"/>
  <c r="S152" i="6"/>
  <c r="S207" i="6"/>
  <c r="S163" i="6"/>
  <c r="S50" i="6"/>
  <c r="S149" i="6"/>
  <c r="S236" i="6"/>
  <c r="S156" i="6"/>
  <c r="S422" i="6"/>
  <c r="S343" i="6"/>
  <c r="S153" i="6"/>
  <c r="S177" i="6"/>
  <c r="S169" i="6"/>
  <c r="S200" i="6"/>
  <c r="S257" i="6"/>
  <c r="S19" i="6"/>
  <c r="S240" i="6"/>
  <c r="S57" i="6"/>
  <c r="S114" i="6"/>
  <c r="S404" i="6"/>
  <c r="S188" i="6"/>
  <c r="S60" i="6"/>
  <c r="S83" i="6"/>
  <c r="S69" i="6"/>
  <c r="S155" i="6"/>
  <c r="S228" i="6"/>
  <c r="S428" i="6"/>
  <c r="S150" i="6"/>
  <c r="S254" i="6"/>
  <c r="S259" i="6"/>
  <c r="S285" i="6"/>
  <c r="S15" i="6"/>
  <c r="S284" i="6"/>
  <c r="S104" i="6"/>
  <c r="S91" i="6"/>
  <c r="S111" i="6"/>
  <c r="S24" i="6"/>
  <c r="S324" i="6"/>
  <c r="S327" i="6"/>
  <c r="S342" i="6"/>
  <c r="S194" i="6"/>
  <c r="S180" i="6"/>
  <c r="S12" i="6"/>
  <c r="S279" i="6"/>
  <c r="S92" i="6"/>
  <c r="S178" i="6"/>
  <c r="S303" i="6"/>
  <c r="S359" i="6"/>
  <c r="S184" i="6"/>
  <c r="S67" i="6"/>
  <c r="S49" i="6"/>
  <c r="S9" i="6"/>
  <c r="S35" i="6"/>
  <c r="S77" i="6"/>
  <c r="S371" i="6"/>
  <c r="S195" i="6"/>
  <c r="S238" i="6"/>
  <c r="S333" i="6"/>
  <c r="S53" i="6"/>
  <c r="S344" i="6"/>
  <c r="S369" i="6"/>
  <c r="S101" i="6"/>
  <c r="S56" i="6"/>
  <c r="S394" i="6"/>
  <c r="S37" i="6"/>
  <c r="S122" i="6"/>
  <c r="S389" i="6"/>
  <c r="S212" i="6"/>
  <c r="S283" i="6"/>
  <c r="S295" i="6"/>
  <c r="S28" i="6"/>
  <c r="S29" i="6"/>
  <c r="S393" i="6"/>
  <c r="S224" i="6"/>
  <c r="S110" i="6"/>
  <c r="S159" i="6"/>
  <c r="S426" i="6"/>
  <c r="S413" i="6"/>
  <c r="S350" i="6"/>
  <c r="S66" i="6"/>
  <c r="S162" i="6"/>
  <c r="S118" i="6"/>
  <c r="S113" i="6"/>
  <c r="S13" i="6"/>
  <c r="S206" i="6"/>
  <c r="S249" i="6"/>
  <c r="S220" i="6"/>
  <c r="S102" i="6"/>
  <c r="S82" i="6"/>
  <c r="S326" i="6"/>
  <c r="S151" i="6"/>
  <c r="S213" i="6"/>
  <c r="S298" i="6"/>
  <c r="S18" i="6"/>
  <c r="S176" i="6"/>
  <c r="S202" i="6"/>
  <c r="S420" i="6"/>
  <c r="S192" i="6"/>
  <c r="S46" i="6"/>
  <c r="S203" i="6"/>
  <c r="S383" i="6"/>
  <c r="S146" i="6"/>
  <c r="S396" i="6"/>
  <c r="S424" i="6"/>
  <c r="S52" i="6"/>
  <c r="S44" i="6"/>
  <c r="S243" i="6"/>
  <c r="S197" i="6"/>
  <c r="S10" i="6"/>
  <c r="S128" i="6"/>
  <c r="S32" i="6"/>
  <c r="S395" i="6"/>
  <c r="S119" i="6"/>
  <c r="S313" i="6"/>
  <c r="S182" i="6"/>
  <c r="S280" i="6"/>
  <c r="S68" i="6"/>
  <c r="S391" i="6"/>
  <c r="S226" i="6"/>
  <c r="S121" i="6"/>
  <c r="S317" i="6"/>
  <c r="S278" i="6"/>
  <c r="S262" i="6"/>
  <c r="S174" i="6"/>
  <c r="S291" i="6"/>
  <c r="S352" i="6"/>
  <c r="S140" i="6"/>
  <c r="S408" i="6"/>
  <c r="S219" i="6"/>
  <c r="S400" i="6"/>
  <c r="S398" i="6"/>
  <c r="S199" i="6"/>
  <c r="S267" i="6"/>
  <c r="S139" i="6"/>
  <c r="S382" i="6"/>
  <c r="S43" i="6"/>
  <c r="S367" i="6"/>
  <c r="S340" i="6"/>
  <c r="S201" i="6"/>
  <c r="S265" i="6"/>
  <c r="S79" i="6"/>
  <c r="S189" i="6"/>
  <c r="S277" i="6"/>
  <c r="S237" i="6"/>
  <c r="S98" i="6"/>
  <c r="S25" i="6"/>
  <c r="S158" i="6"/>
  <c r="S356" i="6"/>
  <c r="S302" i="6"/>
  <c r="S328" i="6"/>
  <c r="S330" i="6"/>
  <c r="S87" i="6"/>
  <c r="S16" i="6"/>
  <c r="S42" i="6"/>
  <c r="S124" i="6"/>
  <c r="S282" i="6"/>
  <c r="S166" i="6"/>
  <c r="S373" i="6"/>
  <c r="S85" i="6"/>
  <c r="S115" i="6"/>
  <c r="S116" i="6"/>
  <c r="S167" i="6"/>
  <c r="S222" i="6"/>
  <c r="S274" i="6"/>
  <c r="S251" i="6"/>
  <c r="S33" i="6"/>
  <c r="S423" i="6"/>
  <c r="S172" i="6"/>
  <c r="S160" i="6"/>
  <c r="S355" i="6"/>
  <c r="S410" i="6"/>
  <c r="S338" i="6"/>
  <c r="S374" i="6"/>
  <c r="S51" i="6"/>
  <c r="S348" i="6"/>
  <c r="S64" i="6"/>
  <c r="S230" i="6"/>
  <c r="S106" i="6"/>
  <c r="S363" i="6"/>
  <c r="S157" i="6"/>
  <c r="S246" i="6"/>
  <c r="S270" i="6"/>
  <c r="S385" i="6"/>
  <c r="S161" i="6"/>
  <c r="S138" i="6"/>
  <c r="S263" i="6"/>
  <c r="S347" i="6"/>
  <c r="S208" i="6"/>
  <c r="S209" i="6"/>
  <c r="S100" i="6"/>
  <c r="S409" i="6"/>
  <c r="S187" i="6"/>
  <c r="S48" i="6"/>
  <c r="S227" i="6"/>
  <c r="S27" i="6"/>
  <c r="S379" i="6"/>
  <c r="S125" i="6"/>
  <c r="S70" i="6"/>
  <c r="S191" i="6"/>
  <c r="S74" i="6"/>
  <c r="S260" i="6"/>
  <c r="S318" i="6"/>
  <c r="S21" i="6"/>
  <c r="S31" i="6"/>
  <c r="S45" i="6"/>
  <c r="S419" i="6"/>
  <c r="S275" i="6"/>
  <c r="S384" i="6"/>
  <c r="S94" i="6"/>
  <c r="S388" i="6"/>
  <c r="S147" i="6"/>
  <c r="S30" i="6"/>
  <c r="S223" i="6"/>
  <c r="S210" i="6"/>
  <c r="S406" i="6"/>
  <c r="S390" i="6"/>
  <c r="S80" i="6"/>
  <c r="S59" i="6"/>
  <c r="S412" i="6"/>
  <c r="S71" i="6"/>
  <c r="S54" i="6"/>
  <c r="S370" i="6"/>
  <c r="S322" i="6"/>
  <c r="S76" i="6"/>
  <c r="S168" i="6"/>
  <c r="S221" i="6"/>
  <c r="S244" i="6"/>
  <c r="S309" i="6"/>
  <c r="S351" i="6"/>
  <c r="S205" i="6"/>
  <c r="S349" i="6"/>
  <c r="S273" i="6"/>
  <c r="S72" i="6"/>
  <c r="S331" i="6"/>
  <c r="S268" i="6"/>
  <c r="S81" i="6"/>
  <c r="S23" i="6"/>
  <c r="S315" i="6"/>
  <c r="S233" i="6"/>
  <c r="S103" i="6"/>
  <c r="S89" i="6"/>
  <c r="S179" i="6"/>
  <c r="S78" i="6"/>
  <c r="S271" i="6"/>
  <c r="S193" i="6"/>
  <c r="S211" i="6"/>
  <c r="S290" i="6"/>
  <c r="S36" i="6"/>
  <c r="S381" i="6"/>
  <c r="S427" i="6"/>
  <c r="S293" i="6"/>
  <c r="S387" i="6"/>
  <c r="S170" i="6"/>
  <c r="S112" i="6"/>
  <c r="S126" i="6"/>
  <c r="S41" i="6"/>
  <c r="S164" i="6"/>
  <c r="S196" i="6"/>
  <c r="S292" i="6"/>
  <c r="S142" i="6"/>
  <c r="S40" i="6"/>
  <c r="S320" i="6"/>
  <c r="S144" i="6"/>
  <c r="S366" i="6"/>
  <c r="S181" i="6"/>
  <c r="S63" i="6"/>
  <c r="S358" i="6"/>
  <c r="S97" i="6"/>
  <c r="S372" i="6"/>
  <c r="S341" i="6"/>
  <c r="S108" i="6"/>
  <c r="S310" i="6"/>
  <c r="S300" i="6"/>
  <c r="S215" i="6"/>
  <c r="S335" i="6"/>
  <c r="S306" i="6"/>
  <c r="S401" i="6"/>
  <c r="S337" i="6"/>
  <c r="S11" i="6"/>
  <c r="S323" i="6"/>
  <c r="S405" i="6"/>
  <c r="S86" i="6"/>
  <c r="S354" i="6"/>
  <c r="S17" i="6"/>
  <c r="S229" i="6"/>
  <c r="S250" i="6"/>
  <c r="S73" i="6"/>
  <c r="S95" i="6"/>
  <c r="S175" i="6"/>
  <c r="S339" i="6"/>
  <c r="S281" i="6"/>
  <c r="S38" i="6"/>
  <c r="S129" i="6"/>
  <c r="S204" i="6"/>
  <c r="S39" i="6"/>
  <c r="S34" i="6"/>
  <c r="S225" i="6"/>
  <c r="S307" i="6"/>
  <c r="S65" i="6"/>
  <c r="S135" i="6"/>
  <c r="S425" i="6"/>
  <c r="S332" i="6"/>
  <c r="S61" i="6"/>
  <c r="S319" i="6"/>
  <c r="S218" i="6"/>
  <c r="S316" i="6"/>
  <c r="S360" i="6"/>
  <c r="S217" i="6"/>
  <c r="S365" i="6"/>
  <c r="S134" i="6"/>
  <c r="S253" i="6"/>
  <c r="S148" i="6"/>
  <c r="S311" i="6"/>
  <c r="S276" i="6"/>
  <c r="S239" i="6"/>
  <c r="S165" i="6"/>
  <c r="L430" i="6" l="1"/>
  <c r="M7" i="6"/>
  <c r="M430" i="6" l="1"/>
  <c r="N430" i="6" s="1"/>
  <c r="N7" i="6"/>
  <c r="S7" i="6" l="1"/>
  <c r="O7" i="6"/>
  <c r="S430" i="6"/>
  <c r="O430" i="6"/>
  <c r="O321" i="6"/>
  <c r="O256" i="6"/>
  <c r="O361" i="6"/>
  <c r="O301" i="6"/>
  <c r="O407" i="6"/>
  <c r="O261" i="6"/>
  <c r="O96" i="6"/>
  <c r="O47" i="6"/>
  <c r="O186" i="6"/>
  <c r="O336" i="6"/>
  <c r="O235" i="6"/>
  <c r="O188" i="6"/>
  <c r="O83" i="6"/>
  <c r="O155" i="6"/>
  <c r="O378" i="6"/>
  <c r="O346" i="6"/>
  <c r="O185" i="6"/>
  <c r="O131" i="6"/>
  <c r="O376" i="6"/>
  <c r="O248" i="6"/>
  <c r="O214" i="6"/>
  <c r="O252" i="6"/>
  <c r="O296" i="6"/>
  <c r="O392" i="6"/>
  <c r="O26" i="6"/>
  <c r="O386" i="6"/>
  <c r="O241" i="6"/>
  <c r="O88" i="6"/>
  <c r="O299" i="6"/>
  <c r="O269" i="6"/>
  <c r="O272" i="6"/>
  <c r="O190" i="6"/>
  <c r="O287" i="6"/>
  <c r="O353" i="6"/>
  <c r="O399" i="6"/>
  <c r="O232" i="6"/>
  <c r="O62" i="6"/>
  <c r="O312" i="6"/>
  <c r="O14" i="6"/>
  <c r="O55" i="6"/>
  <c r="O84" i="6"/>
  <c r="O289" i="6"/>
  <c r="O286" i="6"/>
  <c r="O345" i="6"/>
  <c r="O362" i="6"/>
  <c r="O375" i="6"/>
  <c r="O297" i="6"/>
  <c r="O325" i="6"/>
  <c r="O20" i="6"/>
  <c r="O127" i="6"/>
  <c r="O173" i="6"/>
  <c r="O414" i="6"/>
  <c r="O264" i="6"/>
  <c r="O329" i="6"/>
  <c r="O130" i="6"/>
  <c r="O380" i="6"/>
  <c r="O207" i="6"/>
  <c r="O50" i="6"/>
  <c r="O236" i="6"/>
  <c r="O422" i="6"/>
  <c r="O153" i="6"/>
  <c r="O169" i="6"/>
  <c r="O257" i="6"/>
  <c r="O242" i="6"/>
  <c r="O183" i="6"/>
  <c r="O171" i="6"/>
  <c r="O305" i="6"/>
  <c r="O368" i="6"/>
  <c r="O266" i="6"/>
  <c r="O141" i="6"/>
  <c r="O117" i="6"/>
  <c r="O415" i="6"/>
  <c r="O397" i="6"/>
  <c r="O60" i="6"/>
  <c r="O69" i="6"/>
  <c r="O394" i="6"/>
  <c r="O224" i="6"/>
  <c r="O159" i="6"/>
  <c r="O413" i="6"/>
  <c r="O66" i="6"/>
  <c r="O118" i="6"/>
  <c r="O326" i="6"/>
  <c r="O213" i="6"/>
  <c r="O377" i="6"/>
  <c r="O418" i="6"/>
  <c r="O137" i="6"/>
  <c r="O417" i="6"/>
  <c r="O416" i="6"/>
  <c r="O143" i="6"/>
  <c r="O314" i="6"/>
  <c r="O255" i="6"/>
  <c r="O403" i="6"/>
  <c r="O411" i="6"/>
  <c r="O364" i="6"/>
  <c r="O247" i="6"/>
  <c r="O357" i="6"/>
  <c r="O109" i="6"/>
  <c r="O245" i="6"/>
  <c r="O402" i="6"/>
  <c r="O133" i="6"/>
  <c r="O334" i="6"/>
  <c r="O216" i="6"/>
  <c r="O136" i="6"/>
  <c r="O99" i="6"/>
  <c r="O294" i="6"/>
  <c r="O308" i="6"/>
  <c r="O90" i="6"/>
  <c r="O75" i="6"/>
  <c r="O154" i="6"/>
  <c r="O22" i="6"/>
  <c r="O258" i="6"/>
  <c r="O123" i="6"/>
  <c r="O93" i="6"/>
  <c r="O58" i="6"/>
  <c r="O231" i="6"/>
  <c r="O132" i="6"/>
  <c r="O105" i="6"/>
  <c r="O304" i="6"/>
  <c r="O421" i="6"/>
  <c r="O234" i="6"/>
  <c r="O8" i="6"/>
  <c r="O107" i="6"/>
  <c r="O145" i="6"/>
  <c r="O120" i="6"/>
  <c r="O288" i="6"/>
  <c r="O198" i="6"/>
  <c r="O152" i="6"/>
  <c r="O163" i="6"/>
  <c r="O149" i="6"/>
  <c r="O156" i="6"/>
  <c r="O343" i="6"/>
  <c r="O177" i="6"/>
  <c r="O200" i="6"/>
  <c r="O19" i="6"/>
  <c r="O57" i="6"/>
  <c r="O404" i="6"/>
  <c r="O228" i="6"/>
  <c r="O150" i="6"/>
  <c r="O259" i="6"/>
  <c r="O15" i="6"/>
  <c r="O104" i="6"/>
  <c r="O111" i="6"/>
  <c r="O324" i="6"/>
  <c r="O342" i="6"/>
  <c r="O180" i="6"/>
  <c r="O279" i="6"/>
  <c r="O178" i="6"/>
  <c r="O359" i="6"/>
  <c r="O67" i="6"/>
  <c r="O9" i="6"/>
  <c r="O77" i="6"/>
  <c r="O195" i="6"/>
  <c r="O333" i="6"/>
  <c r="O344" i="6"/>
  <c r="O101" i="6"/>
  <c r="O122" i="6"/>
  <c r="O212" i="6"/>
  <c r="O295" i="6"/>
  <c r="O29" i="6"/>
  <c r="O13" i="6"/>
  <c r="O249" i="6"/>
  <c r="O102" i="6"/>
  <c r="O202" i="6"/>
  <c r="O192" i="6"/>
  <c r="O203" i="6"/>
  <c r="O146" i="6"/>
  <c r="O424" i="6"/>
  <c r="O44" i="6"/>
  <c r="O240" i="6"/>
  <c r="O428" i="6"/>
  <c r="O91" i="6"/>
  <c r="O194" i="6"/>
  <c r="O12" i="6"/>
  <c r="O49" i="6"/>
  <c r="O53" i="6"/>
  <c r="O389" i="6"/>
  <c r="O113" i="6"/>
  <c r="O82" i="6"/>
  <c r="O151" i="6"/>
  <c r="O18" i="6"/>
  <c r="O383" i="6"/>
  <c r="O140" i="6"/>
  <c r="O385" i="6"/>
  <c r="O147" i="6"/>
  <c r="O168" i="6"/>
  <c r="O244" i="6"/>
  <c r="O72" i="6"/>
  <c r="O23" i="6"/>
  <c r="O284" i="6"/>
  <c r="O184" i="6"/>
  <c r="O238" i="6"/>
  <c r="O37" i="6"/>
  <c r="O393" i="6"/>
  <c r="O162" i="6"/>
  <c r="O46" i="6"/>
  <c r="O243" i="6"/>
  <c r="O10" i="6"/>
  <c r="O32" i="6"/>
  <c r="O119" i="6"/>
  <c r="O182" i="6"/>
  <c r="O68" i="6"/>
  <c r="O226" i="6"/>
  <c r="O317" i="6"/>
  <c r="O262" i="6"/>
  <c r="O291" i="6"/>
  <c r="O219" i="6"/>
  <c r="O398" i="6"/>
  <c r="O267" i="6"/>
  <c r="O382" i="6"/>
  <c r="O367" i="6"/>
  <c r="O201" i="6"/>
  <c r="O79" i="6"/>
  <c r="O277" i="6"/>
  <c r="O98" i="6"/>
  <c r="O158" i="6"/>
  <c r="O302" i="6"/>
  <c r="O330" i="6"/>
  <c r="O16" i="6"/>
  <c r="O124" i="6"/>
  <c r="O166" i="6"/>
  <c r="O85" i="6"/>
  <c r="O116" i="6"/>
  <c r="O222" i="6"/>
  <c r="O251" i="6"/>
  <c r="O423" i="6"/>
  <c r="O160" i="6"/>
  <c r="O410" i="6"/>
  <c r="O374" i="6"/>
  <c r="O348" i="6"/>
  <c r="O230" i="6"/>
  <c r="O363" i="6"/>
  <c r="O246" i="6"/>
  <c r="O138" i="6"/>
  <c r="O347" i="6"/>
  <c r="O209" i="6"/>
  <c r="O409" i="6"/>
  <c r="O48" i="6"/>
  <c r="O27" i="6"/>
  <c r="O125" i="6"/>
  <c r="O191" i="6"/>
  <c r="O260" i="6"/>
  <c r="O21" i="6"/>
  <c r="O45" i="6"/>
  <c r="O275" i="6"/>
  <c r="O94" i="6"/>
  <c r="O223" i="6"/>
  <c r="O406" i="6"/>
  <c r="O80" i="6"/>
  <c r="O412" i="6"/>
  <c r="O54" i="6"/>
  <c r="O322" i="6"/>
  <c r="O351" i="6"/>
  <c r="O349" i="6"/>
  <c r="O268" i="6"/>
  <c r="O233" i="6"/>
  <c r="O89" i="6"/>
  <c r="O78" i="6"/>
  <c r="O193" i="6"/>
  <c r="O290" i="6"/>
  <c r="O381" i="6"/>
  <c r="O293" i="6"/>
  <c r="O170" i="6"/>
  <c r="O126" i="6"/>
  <c r="O164" i="6"/>
  <c r="O292" i="6"/>
  <c r="O40" i="6"/>
  <c r="O144" i="6"/>
  <c r="O181" i="6"/>
  <c r="O358" i="6"/>
  <c r="O372" i="6"/>
  <c r="O108" i="6"/>
  <c r="O300" i="6"/>
  <c r="O335" i="6"/>
  <c r="O401" i="6"/>
  <c r="O11" i="6"/>
  <c r="O405" i="6"/>
  <c r="O354" i="6"/>
  <c r="O229" i="6"/>
  <c r="O73" i="6"/>
  <c r="O175" i="6"/>
  <c r="O281" i="6"/>
  <c r="O129" i="6"/>
  <c r="O39" i="6"/>
  <c r="O225" i="6"/>
  <c r="O65" i="6"/>
  <c r="O425" i="6"/>
  <c r="O61" i="6"/>
  <c r="O218" i="6"/>
  <c r="O360" i="6"/>
  <c r="O365" i="6"/>
  <c r="O253" i="6"/>
  <c r="O311" i="6"/>
  <c r="O239" i="6"/>
  <c r="O285" i="6"/>
  <c r="O327" i="6"/>
  <c r="O303" i="6"/>
  <c r="O371" i="6"/>
  <c r="O56" i="6"/>
  <c r="O28" i="6"/>
  <c r="O350" i="6"/>
  <c r="O220" i="6"/>
  <c r="O298" i="6"/>
  <c r="O176" i="6"/>
  <c r="O420" i="6"/>
  <c r="O52" i="6"/>
  <c r="O395" i="6"/>
  <c r="O64" i="6"/>
  <c r="O106" i="6"/>
  <c r="O419" i="6"/>
  <c r="O390" i="6"/>
  <c r="O71" i="6"/>
  <c r="O273" i="6"/>
  <c r="O427" i="6"/>
  <c r="O114" i="6"/>
  <c r="O254" i="6"/>
  <c r="O24" i="6"/>
  <c r="O92" i="6"/>
  <c r="O35" i="6"/>
  <c r="O369" i="6"/>
  <c r="O283" i="6"/>
  <c r="O110" i="6"/>
  <c r="O426" i="6"/>
  <c r="O206" i="6"/>
  <c r="O396" i="6"/>
  <c r="O197" i="6"/>
  <c r="O128" i="6"/>
  <c r="O313" i="6"/>
  <c r="O280" i="6"/>
  <c r="O391" i="6"/>
  <c r="O121" i="6"/>
  <c r="O278" i="6"/>
  <c r="O174" i="6"/>
  <c r="O352" i="6"/>
  <c r="O408" i="6"/>
  <c r="O400" i="6"/>
  <c r="O199" i="6"/>
  <c r="O139" i="6"/>
  <c r="O43" i="6"/>
  <c r="O340" i="6"/>
  <c r="O265" i="6"/>
  <c r="O189" i="6"/>
  <c r="O237" i="6"/>
  <c r="O25" i="6"/>
  <c r="O356" i="6"/>
  <c r="O328" i="6"/>
  <c r="O87" i="6"/>
  <c r="O42" i="6"/>
  <c r="O282" i="6"/>
  <c r="O373" i="6"/>
  <c r="O115" i="6"/>
  <c r="O167" i="6"/>
  <c r="O274" i="6"/>
  <c r="O33" i="6"/>
  <c r="O172" i="6"/>
  <c r="O355" i="6"/>
  <c r="O338" i="6"/>
  <c r="O51" i="6"/>
  <c r="O157" i="6"/>
  <c r="O270" i="6"/>
  <c r="O161" i="6"/>
  <c r="O263" i="6"/>
  <c r="O208" i="6"/>
  <c r="O100" i="6"/>
  <c r="O187" i="6"/>
  <c r="O227" i="6"/>
  <c r="O379" i="6"/>
  <c r="O70" i="6"/>
  <c r="O74" i="6"/>
  <c r="O318" i="6"/>
  <c r="O31" i="6"/>
  <c r="O384" i="6"/>
  <c r="O388" i="6"/>
  <c r="O30" i="6"/>
  <c r="O210" i="6"/>
  <c r="O59" i="6"/>
  <c r="O370" i="6"/>
  <c r="O76" i="6"/>
  <c r="O221" i="6"/>
  <c r="O309" i="6"/>
  <c r="O205" i="6"/>
  <c r="O331" i="6"/>
  <c r="O81" i="6"/>
  <c r="O315" i="6"/>
  <c r="O103" i="6"/>
  <c r="O179" i="6"/>
  <c r="O271" i="6"/>
  <c r="O211" i="6"/>
  <c r="O36" i="6"/>
  <c r="O387" i="6"/>
  <c r="O112" i="6"/>
  <c r="O41" i="6"/>
  <c r="O196" i="6"/>
  <c r="O142" i="6"/>
  <c r="O320" i="6"/>
  <c r="O366" i="6"/>
  <c r="O63" i="6"/>
  <c r="O97" i="6"/>
  <c r="O341" i="6"/>
  <c r="O310" i="6"/>
  <c r="O215" i="6"/>
  <c r="O306" i="6"/>
  <c r="O337" i="6"/>
  <c r="O323" i="6"/>
  <c r="O86" i="6"/>
  <c r="O17" i="6"/>
  <c r="O250" i="6"/>
  <c r="O95" i="6"/>
  <c r="O339" i="6"/>
  <c r="O38" i="6"/>
  <c r="O204" i="6"/>
  <c r="O34" i="6"/>
  <c r="O307" i="6"/>
  <c r="O135" i="6"/>
  <c r="O332" i="6"/>
  <c r="O319" i="6"/>
  <c r="O316" i="6"/>
  <c r="O217" i="6"/>
  <c r="O134" i="6"/>
  <c r="O148" i="6"/>
  <c r="O276" i="6"/>
  <c r="O165" i="6"/>
</calcChain>
</file>

<file path=xl/sharedStrings.xml><?xml version="1.0" encoding="utf-8"?>
<sst xmlns="http://schemas.openxmlformats.org/spreadsheetml/2006/main" count="650" uniqueCount="538">
  <si>
    <t>Alle tall i 1000 kr</t>
  </si>
  <si>
    <t>Kommunene</t>
  </si>
  <si>
    <t>Fylkeskommunene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</si>
  <si>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</si>
  <si>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</si>
  <si>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</si>
  <si>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</si>
  <si>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</si>
  <si>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</si>
  <si>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</si>
  <si>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</si>
  <si>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</si>
  <si>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</si>
  <si>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</si>
  <si>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kr pr innb</t>
  </si>
  <si>
    <t>Desember</t>
  </si>
  <si>
    <t>Analyse pr måned:</t>
  </si>
  <si>
    <t>Hele året</t>
  </si>
  <si>
    <t>Nr.</t>
  </si>
  <si>
    <t>Fylkeskommune</t>
  </si>
  <si>
    <t>Netto inntekts-</t>
  </si>
  <si>
    <t>Innb.-</t>
  </si>
  <si>
    <t>Skatt</t>
  </si>
  <si>
    <t>utjevning for</t>
  </si>
  <si>
    <t>tall pr.</t>
  </si>
  <si>
    <t>Pst av</t>
  </si>
  <si>
    <t>Brutto</t>
  </si>
  <si>
    <t>Netto 1)</t>
  </si>
  <si>
    <t>pst av</t>
  </si>
  <si>
    <t>1000 kr</t>
  </si>
  <si>
    <t>landsgj.</t>
  </si>
  <si>
    <t>pr innb</t>
  </si>
  <si>
    <t>landsgj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</si>
  <si>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</si>
  <si>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</si>
  <si>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</si>
  <si>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</si>
  <si>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</si>
  <si>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</si>
  <si>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</si>
  <si>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</si>
  <si>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</si>
  <si>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</si>
  <si>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</si>
  <si>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</si>
  <si>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</si>
  <si>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</si>
  <si>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</si>
  <si>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</si>
  <si>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</si>
  <si>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</si>
  <si>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</si>
  <si>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Hele landet</t>
  </si>
  <si>
    <t>(For å komme fra brutto til netto inntektsutjevning trekkes dette beløpet i kr pr innbygger)</t>
  </si>
  <si>
    <t>Nr</t>
  </si>
  <si>
    <t>Kommunenavn</t>
  </si>
  <si>
    <t>Skatt under 90% av landsgjennomsnittet</t>
  </si>
  <si>
    <t>Skatt og netto</t>
  </si>
  <si>
    <t xml:space="preserve">Skatt </t>
  </si>
  <si>
    <t>1) Finansieringstrekk</t>
  </si>
  <si>
    <t>Tilleggskomp med 35%</t>
  </si>
  <si>
    <t>(trekk/komp 60%)</t>
  </si>
  <si>
    <t>(kol 1+10)</t>
  </si>
  <si>
    <t>endring</t>
  </si>
  <si>
    <t>kr.pr.innb.</t>
  </si>
  <si>
    <t>pst</t>
  </si>
  <si>
    <t>Halden</t>
  </si>
  <si>
    <t>Moss</t>
  </si>
  <si>
    <t>Sarpsborg</t>
  </si>
  <si>
    <t>Fredrikstad</t>
  </si>
  <si>
    <t>Hvaler</t>
  </si>
  <si>
    <t>Aremark</t>
  </si>
  <si>
    <t>Marker</t>
  </si>
  <si>
    <t>Rømskog</t>
  </si>
  <si>
    <t>Trøgstad</t>
  </si>
  <si>
    <t>Spydeberg</t>
  </si>
  <si>
    <t>Askim</t>
  </si>
  <si>
    <t>Eidsberg</t>
  </si>
  <si>
    <t>Skiptvet</t>
  </si>
  <si>
    <t>Rakkestad</t>
  </si>
  <si>
    <t>Råde</t>
  </si>
  <si>
    <t>Rygge</t>
  </si>
  <si>
    <t>Våler</t>
  </si>
  <si>
    <t>Hobøl</t>
  </si>
  <si>
    <t>Vestby</t>
  </si>
  <si>
    <t>Ski</t>
  </si>
  <si>
    <t>Ås</t>
  </si>
  <si>
    <t>Frogn</t>
  </si>
  <si>
    <t>Nesodden</t>
  </si>
  <si>
    <t>Oppegård</t>
  </si>
  <si>
    <t>Bærum</t>
  </si>
  <si>
    <t>Asker</t>
  </si>
  <si>
    <t>Aurskog-Høland</t>
  </si>
  <si>
    <t>Sørum</t>
  </si>
  <si>
    <t>Fet</t>
  </si>
  <si>
    <t>Rælingen</t>
  </si>
  <si>
    <t>Enebakk</t>
  </si>
  <si>
    <t>Lørenskog</t>
  </si>
  <si>
    <t>Skedsmo</t>
  </si>
  <si>
    <t>Nittedal</t>
  </si>
  <si>
    <t>Gjerdrum</t>
  </si>
  <si>
    <t>Ullensaker</t>
  </si>
  <si>
    <t>Nes</t>
  </si>
  <si>
    <t>Eidsvoll</t>
  </si>
  <si>
    <t>Nannestad</t>
  </si>
  <si>
    <t>Hurdal</t>
  </si>
  <si>
    <t>Oslo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</si>
  <si>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</si>
  <si>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</si>
  <si>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</si>
  <si>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</si>
  <si>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</si>
  <si>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</si>
  <si>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</si>
  <si>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</si>
  <si>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</si>
  <si>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</si>
  <si>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</si>
  <si>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</si>
  <si>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</si>
  <si>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</si>
  <si>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</si>
  <si>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</si>
  <si>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</si>
  <si>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</si>
  <si>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</si>
  <si>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</si>
  <si>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</si>
  <si>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</si>
  <si>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</si>
  <si>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</si>
  <si>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</si>
  <si>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</si>
  <si>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</si>
  <si>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</si>
  <si>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</si>
  <si>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</si>
  <si>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</si>
  <si>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</si>
  <si>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</si>
  <si>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</si>
  <si>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</si>
  <si>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</si>
  <si>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Jevnaker</t>
  </si>
  <si>
    <t>Lunner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</si>
  <si>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</si>
  <si>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</si>
  <si>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</si>
  <si>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</si>
  <si>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</si>
  <si>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</si>
  <si>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</si>
  <si>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</si>
  <si>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</si>
  <si>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Drammen</t>
  </si>
  <si>
    <t>Kongsberg</t>
  </si>
  <si>
    <t>Ringerike</t>
  </si>
  <si>
    <t>Hole</t>
  </si>
  <si>
    <t>Flå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</si>
  <si>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</si>
  <si>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</si>
  <si>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</si>
  <si>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</si>
  <si>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</si>
  <si>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</si>
  <si>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</si>
  <si>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</si>
  <si>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Nedre Eiker</t>
  </si>
  <si>
    <t>Lier</t>
  </si>
  <si>
    <t>Røyken</t>
  </si>
  <si>
    <t>Hurum</t>
  </si>
  <si>
    <t>Flesberg</t>
  </si>
  <si>
    <t>Rollag</t>
  </si>
  <si>
    <t>Nore og Uvdal</t>
  </si>
  <si>
    <t>Horten</t>
  </si>
  <si>
    <t>Holmestrand</t>
  </si>
  <si>
    <t>Larvik</t>
  </si>
  <si>
    <t>Svelvik</t>
  </si>
  <si>
    <t>Sande</t>
  </si>
  <si>
    <t>Re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</si>
  <si>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</si>
  <si>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</si>
  <si>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</si>
  <si>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</si>
  <si>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</si>
  <si>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</si>
  <si>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</si>
  <si>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</si>
  <si>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Bø</t>
  </si>
  <si>
    <t>Sauherad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</si>
  <si>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</si>
  <si>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</si>
  <si>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</si>
  <si>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</si>
  <si>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</si>
  <si>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</si>
  <si>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</si>
  <si>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</si>
  <si>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</si>
  <si>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</si>
  <si>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</si>
  <si>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</si>
  <si>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</si>
  <si>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</si>
  <si>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</si>
  <si>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</si>
  <si>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</si>
  <si>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</si>
  <si>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</si>
  <si>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</si>
  <si>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</si>
  <si>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</si>
  <si>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</si>
  <si>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Kristiansand</t>
  </si>
  <si>
    <t>Mandal</t>
  </si>
  <si>
    <t>Farsund</t>
  </si>
  <si>
    <t>Flekkefjord</t>
  </si>
  <si>
    <t>Vennesla</t>
  </si>
  <si>
    <t>Songdalen</t>
  </si>
  <si>
    <t>Søgne</t>
  </si>
  <si>
    <t>Marnardal</t>
  </si>
  <si>
    <t>Åseral</t>
  </si>
  <si>
    <t>Audnedal</t>
  </si>
  <si>
    <t>Lindesnes</t>
  </si>
  <si>
    <t>Lyngdal</t>
  </si>
  <si>
    <t>Hægebostad</t>
  </si>
  <si>
    <t>Kvinesdal</t>
  </si>
  <si>
    <t>Sirdal</t>
  </si>
  <si>
    <t>Eigersund</t>
  </si>
  <si>
    <t>Sandnes</t>
  </si>
  <si>
    <t>Stavanger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</si>
  <si>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</si>
  <si>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</si>
  <si>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</si>
  <si>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</si>
  <si>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</si>
  <si>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</si>
  <si>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</si>
  <si>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</si>
  <si>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</si>
  <si>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</si>
  <si>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Forsand</t>
  </si>
  <si>
    <t>Strand</t>
  </si>
  <si>
    <t>Hjelmeland</t>
  </si>
  <si>
    <t>Suldal</t>
  </si>
  <si>
    <t>Sauda</t>
  </si>
  <si>
    <t>Finnøy</t>
  </si>
  <si>
    <t>Rennesøy</t>
  </si>
  <si>
    <t>Kvitsøy</t>
  </si>
  <si>
    <t>Bokn</t>
  </si>
  <si>
    <t>Tysvær</t>
  </si>
  <si>
    <t>Karmøy</t>
  </si>
  <si>
    <t>Utsira</t>
  </si>
  <si>
    <t>Vindafjord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</si>
  <si>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</si>
  <si>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</si>
  <si>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</si>
  <si>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</si>
  <si>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</si>
  <si>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</si>
  <si>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</si>
  <si>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</si>
  <si>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Jondal</t>
  </si>
  <si>
    <t>Odda</t>
  </si>
  <si>
    <t>Ullensvang</t>
  </si>
  <si>
    <t>Eidfjord</t>
  </si>
  <si>
    <t>Ulvik</t>
  </si>
  <si>
    <t>Granvin</t>
  </si>
  <si>
    <t>Voss</t>
  </si>
  <si>
    <t>Kvam</t>
  </si>
  <si>
    <t>Fusa</t>
  </si>
  <si>
    <t>Samnanger</t>
  </si>
  <si>
    <t>Austevoll</t>
  </si>
  <si>
    <t>Sund</t>
  </si>
  <si>
    <t>Fjell</t>
  </si>
  <si>
    <t>Askøy</t>
  </si>
  <si>
    <t>Vaksdal</t>
  </si>
  <si>
    <t>Modalen</t>
  </si>
  <si>
    <t>Osterøy</t>
  </si>
  <si>
    <t>Meland</t>
  </si>
  <si>
    <t>Øygarden</t>
  </si>
  <si>
    <t>Radøy</t>
  </si>
  <si>
    <t>Lindås</t>
  </si>
  <si>
    <t>Austrheim</t>
  </si>
  <si>
    <t>Fedje</t>
  </si>
  <si>
    <t>Masfjorden</t>
  </si>
  <si>
    <t>Flora</t>
  </si>
  <si>
    <t>Gulen</t>
  </si>
  <si>
    <t>Solund</t>
  </si>
  <si>
    <t>Hyllestad</t>
  </si>
  <si>
    <t>Høyanger</t>
  </si>
  <si>
    <t>Vik</t>
  </si>
  <si>
    <t>Balestrand</t>
  </si>
  <si>
    <t>Leikanger</t>
  </si>
  <si>
    <t>Sogndal</t>
  </si>
  <si>
    <t>Aurland</t>
  </si>
  <si>
    <t>Lærdal</t>
  </si>
  <si>
    <t>Årdal</t>
  </si>
  <si>
    <t>Luster</t>
  </si>
  <si>
    <t>Askvoll</t>
  </si>
  <si>
    <t>Fjaler</t>
  </si>
  <si>
    <t>Gaular</t>
  </si>
  <si>
    <t>Jølster</t>
  </si>
  <si>
    <t>Førde</t>
  </si>
  <si>
    <t>Naustdal</t>
  </si>
  <si>
    <t>Bremanger</t>
  </si>
  <si>
    <t>Vågsøy</t>
  </si>
  <si>
    <t>Selje</t>
  </si>
  <si>
    <t>Eid</t>
  </si>
  <si>
    <t>Hornindal</t>
  </si>
  <si>
    <t>Gloppen</t>
  </si>
  <si>
    <t>Stryn</t>
  </si>
  <si>
    <t>Molde</t>
  </si>
  <si>
    <t>Ålesund</t>
  </si>
  <si>
    <t>Kristiansund</t>
  </si>
  <si>
    <t>Vanylven</t>
  </si>
  <si>
    <t>Herøy</t>
  </si>
  <si>
    <t>Ulstein</t>
  </si>
  <si>
    <t>Hareid</t>
  </si>
  <si>
    <t>Volda</t>
  </si>
  <si>
    <t>Ørsta</t>
  </si>
  <si>
    <t>Ørskog</t>
  </si>
  <si>
    <t>Norddal</t>
  </si>
  <si>
    <t>Stranda</t>
  </si>
  <si>
    <t>Stordal</t>
  </si>
  <si>
    <t>Sykkylven</t>
  </si>
  <si>
    <t>Skodje</t>
  </si>
  <si>
    <t>Sula</t>
  </si>
  <si>
    <t>Giske</t>
  </si>
  <si>
    <t>Haram</t>
  </si>
  <si>
    <t>Vestnes</t>
  </si>
  <si>
    <t>Rauma</t>
  </si>
  <si>
    <t>Nesset</t>
  </si>
  <si>
    <t>Midsund</t>
  </si>
  <si>
    <t>Sandøy</t>
  </si>
  <si>
    <t>Aukra</t>
  </si>
  <si>
    <t>Fræna</t>
  </si>
  <si>
    <t>Eide</t>
  </si>
  <si>
    <t>Averøy</t>
  </si>
  <si>
    <t>Gjemnes</t>
  </si>
  <si>
    <t>Tingvoll</t>
  </si>
  <si>
    <t>Sunndal</t>
  </si>
  <si>
    <t>Surnadal</t>
  </si>
  <si>
    <t>Rindal</t>
  </si>
  <si>
    <t>Halsa</t>
  </si>
  <si>
    <t>Smøla</t>
  </si>
  <si>
    <t>Aure</t>
  </si>
  <si>
    <t>Trondheim</t>
  </si>
  <si>
    <t>Hemne</t>
  </si>
  <si>
    <t>Snillfjord</t>
  </si>
  <si>
    <t>Hitra</t>
  </si>
  <si>
    <t>Frøya</t>
  </si>
  <si>
    <t>Ørland</t>
  </si>
  <si>
    <t>Agdenes</t>
  </si>
  <si>
    <t>Bjugn</t>
  </si>
  <si>
    <t>Åfjord</t>
  </si>
  <si>
    <t>Roan</t>
  </si>
  <si>
    <t>Osen</t>
  </si>
  <si>
    <t>Oppdal</t>
  </si>
  <si>
    <t>Rennebu</t>
  </si>
  <si>
    <t>Meldal</t>
  </si>
  <si>
    <t>Orkdal</t>
  </si>
  <si>
    <t>Røros</t>
  </si>
  <si>
    <t>Holtålen</t>
  </si>
  <si>
    <t>Midtre Gauldal</t>
  </si>
  <si>
    <t>Melhus</t>
  </si>
  <si>
    <t>Skaun</t>
  </si>
  <si>
    <t>Klæbu</t>
  </si>
  <si>
    <t>Malvik</t>
  </si>
  <si>
    <t>Selbu</t>
  </si>
  <si>
    <t>Tydal</t>
  </si>
  <si>
    <t>Steinkjer</t>
  </si>
  <si>
    <t>Namsos</t>
  </si>
  <si>
    <t>Meråker</t>
  </si>
  <si>
    <t>Stjørdal</t>
  </si>
  <si>
    <t>Frosta</t>
  </si>
  <si>
    <t>Levanger</t>
  </si>
  <si>
    <t>Verdal</t>
  </si>
  <si>
    <t>Verran</t>
  </si>
  <si>
    <t>Namdalseid</t>
  </si>
  <si>
    <t>Snåsa</t>
  </si>
  <si>
    <t>Lierne</t>
  </si>
  <si>
    <t>Røyrvik</t>
  </si>
  <si>
    <t>Namsskogan</t>
  </si>
  <si>
    <t>Grong</t>
  </si>
  <si>
    <t>Høylandet</t>
  </si>
  <si>
    <t>Overhalla</t>
  </si>
  <si>
    <t>Fosnes</t>
  </si>
  <si>
    <t>Flatanger</t>
  </si>
  <si>
    <t>Vikna</t>
  </si>
  <si>
    <t>Nærøy</t>
  </si>
  <si>
    <t>Leka</t>
  </si>
  <si>
    <t>Inderøy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</si>
  <si>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</si>
  <si>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</si>
  <si>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</si>
  <si>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</si>
  <si>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</si>
  <si>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</si>
  <si>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</si>
  <si>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</si>
  <si>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</si>
  <si>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</si>
  <si>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</si>
  <si>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</si>
  <si>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</si>
  <si>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</si>
  <si>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</si>
  <si>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</si>
  <si>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</si>
  <si>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</si>
  <si>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</si>
  <si>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</si>
  <si>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</si>
  <si>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</si>
  <si>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</si>
  <si>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</si>
  <si>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</si>
  <si>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</si>
  <si>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Hamarøy</t>
  </si>
  <si>
    <t>Tysfjord</t>
  </si>
  <si>
    <t>Lødingen</t>
  </si>
  <si>
    <t>Tjeldsund</t>
  </si>
  <si>
    <t>Evenes</t>
  </si>
  <si>
    <t>Ballangen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</si>
  <si>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</si>
  <si>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</si>
  <si>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</si>
  <si>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</si>
  <si>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</si>
  <si>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</si>
  <si>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</si>
  <si>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</si>
  <si>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</si>
  <si>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</si>
  <si>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Tromsø</t>
  </si>
  <si>
    <t>Harstad</t>
  </si>
  <si>
    <t>Kvæfjord</t>
  </si>
  <si>
    <t>Skånland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</si>
  <si>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</si>
  <si>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</si>
  <si>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</si>
  <si>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</si>
  <si>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</si>
  <si>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</si>
  <si>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</si>
  <si>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</si>
  <si>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Tranøy</t>
  </si>
  <si>
    <t>Torsken</t>
  </si>
  <si>
    <t>Berg</t>
  </si>
  <si>
    <t>Lenvik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</si>
  <si>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</si>
  <si>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</si>
  <si>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</si>
  <si>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</si>
  <si>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</si>
  <si>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</si>
  <si>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</si>
  <si>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</si>
  <si>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Vardø</t>
  </si>
  <si>
    <t>Vadsø</t>
  </si>
  <si>
    <t>Hammerfest</t>
  </si>
  <si>
    <t>Kautokeino</t>
  </si>
  <si>
    <t>Alta</t>
  </si>
  <si>
    <t>Loppa</t>
  </si>
  <si>
    <t>Hasvik</t>
  </si>
  <si>
    <t>Kvalsund</t>
  </si>
  <si>
    <t>Måsøy</t>
  </si>
  <si>
    <t>Nordkapp</t>
  </si>
  <si>
    <t>Porsanger</t>
  </si>
  <si>
    <t>Karasjok</t>
  </si>
  <si>
    <t>Lebesby</t>
  </si>
  <si>
    <t>Gamvik</t>
  </si>
  <si>
    <t>Berlevåg</t>
  </si>
  <si>
    <t>Deatnu-Tana</t>
  </si>
  <si>
    <t>Nesseby</t>
  </si>
  <si>
    <t>Båtsfjord</t>
  </si>
  <si>
    <t>Sør-Varanger</t>
  </si>
  <si>
    <t>1) Finansiering av utjevningen:</t>
  </si>
  <si>
    <t>Symmetrisk</t>
  </si>
  <si>
    <t>fra året før</t>
  </si>
  <si>
    <t>Pst-vis endring</t>
  </si>
  <si>
    <t>Kommuner og fylkeskommuner i alt</t>
  </si>
  <si>
    <t xml:space="preserve">(kol 5+9) </t>
  </si>
  <si>
    <t xml:space="preserve">   for perioden </t>
  </si>
  <si>
    <t>1.1.2015</t>
  </si>
  <si>
    <t>Skatt januar 2015</t>
  </si>
  <si>
    <t>Skatt og netto skatteutjevning 2015</t>
  </si>
  <si>
    <t>Endring</t>
  </si>
  <si>
    <t>fra i fjor</t>
  </si>
  <si>
    <t>pr. innb.</t>
  </si>
  <si>
    <t>1)</t>
  </si>
  <si>
    <t>i 1000 kr</t>
  </si>
  <si>
    <t>kr pr innb.</t>
  </si>
  <si>
    <t>Inntektsutjevnende tilskudd 2015</t>
  </si>
  <si>
    <t>jan. 2015 2)</t>
  </si>
  <si>
    <t>Skatt og inntektsutjevning  - pst av landsgjennomsnittet (januar 2015)</t>
  </si>
  <si>
    <t>Endring fra i fjor</t>
  </si>
  <si>
    <t xml:space="preserve">skatt </t>
  </si>
  <si>
    <t>skatt+sk.utjevn.</t>
  </si>
  <si>
    <t>Netto skatte-</t>
  </si>
  <si>
    <t>Skatteutjevning (87,5 pst utjevning)</t>
  </si>
  <si>
    <t>skatteutjevning</t>
  </si>
  <si>
    <t>Netto skatteutj.</t>
  </si>
  <si>
    <t>Skatt og netto skatteutjevning</t>
  </si>
  <si>
    <t>skatteutj.</t>
  </si>
  <si>
    <t>skatteutjevn.</t>
  </si>
  <si>
    <t xml:space="preserve">Skatt  </t>
  </si>
  <si>
    <t>1000 kr   1)</t>
  </si>
  <si>
    <t>TRØNDELAG</t>
  </si>
  <si>
    <t>Tønsberg</t>
  </si>
  <si>
    <t>Sandefjord</t>
  </si>
  <si>
    <t>Færder</t>
  </si>
  <si>
    <t>Indre Fosen</t>
  </si>
  <si>
    <t>Anslag NB2019</t>
  </si>
  <si>
    <t>2019  2)</t>
  </si>
  <si>
    <t>Skatt og skatteutjevning 2018</t>
  </si>
  <si>
    <t>Skatt 2019</t>
  </si>
  <si>
    <t>Skatt og netto skatteutjevning 2019</t>
  </si>
  <si>
    <t>Anslag RNB2019</t>
  </si>
  <si>
    <t>Anslag NB2020</t>
  </si>
  <si>
    <t>endr 18-19</t>
  </si>
  <si>
    <t>Folketall 1.1.2019</t>
  </si>
  <si>
    <t>1.1.2019</t>
  </si>
  <si>
    <t xml:space="preserve">Finansieringstrekk i prosent av samlet skatteinngang </t>
  </si>
  <si>
    <t xml:space="preserve">1) </t>
  </si>
  <si>
    <t>Trekk for finansiering av inntektsutjevningen - kr pr innb:</t>
  </si>
  <si>
    <t>2)</t>
  </si>
  <si>
    <t>Januar-april</t>
  </si>
  <si>
    <t>april</t>
  </si>
  <si>
    <t>Utbetales/trekkes ved 6. termin rammetilskudd i juni</t>
  </si>
  <si>
    <t>jan.-april 2019</t>
  </si>
  <si>
    <t>januar-april 2018</t>
  </si>
  <si>
    <t>Skatt januar-april 2019</t>
  </si>
  <si>
    <t>Skatt og inntektsutjevning - pst av landsgjennomsnittet (januar-april 2019)</t>
  </si>
  <si>
    <t>jan.-april 2018</t>
  </si>
  <si>
    <r>
      <t xml:space="preserve">Skatt 2018  </t>
    </r>
    <r>
      <rPr>
        <sz val="10"/>
        <rFont val="Calibri"/>
        <family val="2"/>
      </rPr>
      <t>²)</t>
    </r>
  </si>
  <si>
    <t>2) Alle tall for 2018 er korrigert for overføringen av Rindal fra Møre og Romsdal til Trøndelag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</si>
</sst>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&quot;kr&quot;\ #,##0;&quot;kr&quot;\ \-#,##0"/>
    <numFmt numFmtId="165" formatCode="_ &quot;kr&quot;\ * #,##0.00_ ;_ &quot;kr&quot;\ * \-#,##0.00_ ;_ &quot;kr&quot;\ * &quot;-&quot;??_ ;_ @_ "/>
    <numFmt numFmtId="166" formatCode="_ * #,##0.00_ ;_ * \-#,##0.00_ ;_ * &quot;-&quot;??_ ;_ @_ "/>
    <numFmt numFmtId="167" formatCode="_(* #,##0.00_);_(* \(#,##0.00\);_(* &quot;-&quot;??_);_(@_)"/>
    <numFmt numFmtId="168" formatCode="_ * #,##0_ ;_ * \-#,##0_ ;_ * &quot;-&quot;??_ ;_ @_ "/>
    <numFmt numFmtId="169" formatCode="0.0\ %"/>
    <numFmt numFmtId="170" formatCode="_ * #,##0.0_ ;_ * \-#,##0.0_ ;_ * &quot;-&quot;??_ ;_ @_ "/>
    <numFmt numFmtId="171" formatCode="#,##0.0"/>
    <numFmt numFmtId="172" formatCode="0000"/>
    <numFmt numFmtId="173" formatCode="_ * #,##0.0_ ;_ * \-#,##0.0_ ;_ * &quot;-&quot;?_ ;_ @_ "/>
    <numFmt numFmtId="174" formatCode="_ * #,##0.00000000_ ;_ * \-#,##0.00000000_ ;_ * &quot;-&quot;??_ ;_ @_ "/>
    <numFmt numFmtId="175" formatCode="#,##0_ ;\-#,##0\ "/>
    <numFmt numFmtId="176" formatCode="_ * #,##0.000_ ;_ * \-#,##0.000_ ;_ * &quot;-&quot;??_ ;_ @_ "/>
    <numFmt numFmtId="177" formatCode="&quot; &quot;#,##0.00&quot; &quot;;&quot; -&quot;#,##0.00&quot; &quot;;&quot; -&quot;00&quot; &quot;;&quot; &quot;@&quot; &quot;"/>
    <numFmt numFmtId="178" formatCode="0&quot; &quot;%"/>
  </numFmts>
  <fonts count="9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Times New Roman"/>
      <family val="1"/>
    </font>
    <font>
      <b/>
      <sz val="9"/>
      <color rgb="FFFF0000"/>
      <name val="Times New Roman"/>
      <family val="1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8"/>
      <name val="Arial"/>
      <family val="2"/>
    </font>
    <font>
      <sz val="10"/>
      <name val="Tms Rmn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FF0000"/>
      <name val="Times New Roman"/>
      <family val="1"/>
    </font>
    <font>
      <sz val="11"/>
      <color rgb="FF000000"/>
      <name val="Calibri"/>
      <family val="2"/>
    </font>
    <font>
      <sz val="9"/>
      <color rgb="FF0070C0"/>
      <name val="Arial"/>
      <family val="2"/>
    </font>
    <font>
      <sz val="10"/>
      <color rgb="FFFF0000"/>
      <name val="Times New Roman"/>
      <family val="1"/>
    </font>
    <font>
      <sz val="10"/>
      <name val="Arial Narrow"/>
      <family val="2"/>
    </font>
    <font>
      <b/>
      <sz val="10"/>
      <color rgb="FFFF0000"/>
      <name val="Times New Roman"/>
      <family val="1"/>
    </font>
    <font>
      <i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1"/>
      <color theme="1"/>
      <name val="Times New Roman"/>
      <family val="1"/>
    </font>
    <font>
      <sz val="9"/>
      <color rgb="FF00B05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3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u/>
      <sz val="11"/>
      <color rgb="FF004488"/>
      <name val="Calibri"/>
      <family val="2"/>
    </font>
    <font>
      <b/>
      <sz val="11"/>
      <color rgb="FFFA7D00"/>
      <name val="Calibri"/>
      <family val="2"/>
    </font>
    <font>
      <sz val="11"/>
      <color rgb="FF9C0006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u/>
      <sz val="11"/>
      <color rgb="FF0066AA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9C6500"/>
      <name val="Calibri"/>
      <family val="2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b/>
      <sz val="18"/>
      <color rgb="FF1F497D"/>
      <name val="Cambria"/>
      <family val="1"/>
    </font>
    <font>
      <b/>
      <sz val="11"/>
      <color rgb="FF000000"/>
      <name val="Calibri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u/>
      <sz val="11"/>
      <color rgb="FF800080"/>
      <name val="Calibri"/>
      <family val="2"/>
    </font>
    <font>
      <u/>
      <sz val="11"/>
      <color rgb="FF0000FF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56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</font>
  </fonts>
  <fills count="94">
    <fill>
      <patternFill patternType="none"/>
    </fill>
    <fill>
      <patternFill patternType="gray125"/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DBE5F1"/>
        <bgColor rgb="FFDBE5F1"/>
      </patternFill>
    </fill>
    <fill>
      <patternFill patternType="solid">
        <fgColor rgb="FFF2DDDC"/>
        <bgColor rgb="FFF2DDDC"/>
      </patternFill>
    </fill>
    <fill>
      <patternFill patternType="solid">
        <fgColor rgb="FFEAF1DD"/>
        <bgColor rgb="FFEAF1DD"/>
      </patternFill>
    </fill>
    <fill>
      <patternFill patternType="solid">
        <fgColor rgb="FFE5E0EC"/>
        <bgColor rgb="FFE5E0EC"/>
      </patternFill>
    </fill>
    <fill>
      <patternFill patternType="solid">
        <fgColor rgb="FFDBEEF3"/>
        <bgColor rgb="FFDB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9B8"/>
        <bgColor rgb="FFE6B9B8"/>
      </patternFill>
    </fill>
    <fill>
      <patternFill patternType="solid">
        <fgColor rgb="FFD7E4BC"/>
        <bgColor rgb="FFD7E4BC"/>
      </patternFill>
    </fill>
    <fill>
      <patternFill patternType="solid">
        <fgColor rgb="FFCCC0DA"/>
        <bgColor rgb="FFCCC0DA"/>
      </patternFill>
    </fill>
    <fill>
      <patternFill patternType="solid">
        <fgColor rgb="FFB6DDE8"/>
        <bgColor rgb="FFB6DD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99795"/>
        <bgColor rgb="FFD99795"/>
      </patternFill>
    </fill>
    <fill>
      <patternFill patternType="solid">
        <fgColor rgb="FFC2D69A"/>
        <bgColor rgb="FFC2D69A"/>
      </patternFill>
    </fill>
    <fill>
      <patternFill patternType="solid">
        <fgColor rgb="FFB2A1C7"/>
        <bgColor rgb="FFB2A1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rgb="FFFFEB9C"/>
        <bgColor rgb="FFFFEB9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 style="thin">
        <color rgb="FFC1C1C1"/>
      </right>
      <top/>
      <bottom style="thin">
        <color rgb="FFC1C1C1"/>
      </bottom>
      <diagonal/>
    </border>
  </borders>
  <cellStyleXfs count="348">
    <xf numFmtId="0" fontId="0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3" fillId="0" borderId="0"/>
    <xf numFmtId="4" fontId="1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3" fillId="0" borderId="0"/>
    <xf numFmtId="0" fontId="3" fillId="0" borderId="0"/>
    <xf numFmtId="0" fontId="22" fillId="0" borderId="0" applyNumberFormat="0" applyBorder="0" applyAlignment="0"/>
    <xf numFmtId="166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9" borderId="0" applyNumberFormat="0" applyBorder="0" applyAlignment="0" applyProtection="0"/>
    <xf numFmtId="0" fontId="37" fillId="10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11" applyNumberFormat="0" applyAlignment="0" applyProtection="0"/>
    <xf numFmtId="0" fontId="40" fillId="13" borderId="12" applyNumberFormat="0" applyAlignment="0" applyProtection="0"/>
    <xf numFmtId="0" fontId="41" fillId="13" borderId="11" applyNumberFormat="0" applyAlignment="0" applyProtection="0"/>
    <xf numFmtId="0" fontId="42" fillId="0" borderId="13" applyNumberFormat="0" applyFill="0" applyAlignment="0" applyProtection="0"/>
    <xf numFmtId="0" fontId="43" fillId="14" borderId="14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6" applyNumberFormat="0" applyFill="0" applyAlignment="0" applyProtection="0"/>
    <xf numFmtId="0" fontId="47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7" fillId="39" borderId="0" applyNumberFormat="0" applyBorder="0" applyAlignment="0" applyProtection="0"/>
    <xf numFmtId="0" fontId="2" fillId="0" borderId="0"/>
    <xf numFmtId="0" fontId="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2" fillId="0" borderId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46" borderId="0" applyNumberFormat="0" applyBorder="0" applyAlignment="0" applyProtection="0"/>
    <xf numFmtId="0" fontId="49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53" borderId="0" applyNumberFormat="0" applyBorder="0" applyAlignment="0" applyProtection="0"/>
    <xf numFmtId="0" fontId="51" fillId="54" borderId="17" applyNumberFormat="0" applyAlignment="0" applyProtection="0"/>
    <xf numFmtId="0" fontId="52" fillId="41" borderId="0" applyNumberFormat="0" applyBorder="0" applyAlignment="0" applyProtection="0"/>
    <xf numFmtId="0" fontId="53" fillId="0" borderId="0" applyNumberFormat="0" applyFill="0" applyBorder="0" applyAlignment="0" applyProtection="0"/>
    <xf numFmtId="0" fontId="54" fillId="42" borderId="0" applyNumberFormat="0" applyBorder="0" applyAlignment="0" applyProtection="0"/>
    <xf numFmtId="0" fontId="55" fillId="45" borderId="17" applyNumberFormat="0" applyAlignment="0" applyProtection="0"/>
    <xf numFmtId="0" fontId="56" fillId="0" borderId="18" applyNumberFormat="0" applyFill="0" applyAlignment="0" applyProtection="0"/>
    <xf numFmtId="0" fontId="57" fillId="55" borderId="19" applyNumberFormat="0" applyAlignment="0" applyProtection="0"/>
    <xf numFmtId="0" fontId="49" fillId="56" borderId="20" applyNumberFormat="0" applyFont="0" applyAlignment="0" applyProtection="0"/>
    <xf numFmtId="0" fontId="49" fillId="0" borderId="0"/>
    <xf numFmtId="0" fontId="49" fillId="0" borderId="0"/>
    <xf numFmtId="0" fontId="58" fillId="57" borderId="0" applyNumberFormat="0" applyBorder="0" applyAlignment="0" applyProtection="0"/>
    <xf numFmtId="0" fontId="59" fillId="0" borderId="21" applyNumberFormat="0" applyFill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13" fillId="0" borderId="0" applyNumberFormat="0" applyAlignment="0">
      <alignment horizontal="left"/>
    </xf>
    <xf numFmtId="0" fontId="62" fillId="0" borderId="0" applyNumberFormat="0" applyFill="0" applyBorder="0" applyAlignment="0" applyProtection="0"/>
    <xf numFmtId="0" fontId="63" fillId="0" borderId="24" applyNumberFormat="0" applyFill="0" applyAlignment="0" applyProtection="0"/>
    <xf numFmtId="0" fontId="64" fillId="54" borderId="25" applyNumberFormat="0" applyAlignment="0" applyProtection="0"/>
    <xf numFmtId="0" fontId="50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61" borderId="0" applyNumberFormat="0" applyBorder="0" applyAlignment="0" applyProtection="0"/>
    <xf numFmtId="0" fontId="65" fillId="0" borderId="0" applyNumberFormat="0" applyFill="0" applyBorder="0" applyAlignment="0" applyProtection="0"/>
    <xf numFmtId="0" fontId="2" fillId="0" borderId="0"/>
    <xf numFmtId="0" fontId="66" fillId="0" borderId="0"/>
    <xf numFmtId="0" fontId="22" fillId="0" borderId="0" applyNumberFormat="0" applyBorder="0" applyProtection="0"/>
    <xf numFmtId="177" fontId="66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78" fillId="0" borderId="26" applyNumberFormat="0" applyFill="0" applyAlignment="0" applyProtection="0"/>
    <xf numFmtId="0" fontId="79" fillId="0" borderId="27" applyNumberFormat="0" applyFill="0" applyAlignment="0" applyProtection="0"/>
    <xf numFmtId="0" fontId="80" fillId="0" borderId="28" applyNumberFormat="0" applyFill="0" applyAlignment="0" applyProtection="0"/>
    <xf numFmtId="0" fontId="80" fillId="0" borderId="0" applyNumberFormat="0" applyFill="0" applyBorder="0" applyAlignment="0" applyProtection="0"/>
    <xf numFmtId="0" fontId="72" fillId="82" borderId="0" applyNumberFormat="0" applyBorder="0" applyAlignment="0" applyProtection="0"/>
    <xf numFmtId="0" fontId="70" fillId="81" borderId="0" applyNumberFormat="0" applyBorder="0" applyAlignment="0" applyProtection="0"/>
    <xf numFmtId="0" fontId="77" fillId="86" borderId="0" applyNumberFormat="0" applyBorder="0" applyAlignment="0" applyProtection="0"/>
    <xf numFmtId="0" fontId="74" fillId="83" borderId="11" applyNumberFormat="0" applyAlignment="0" applyProtection="0"/>
    <xf numFmtId="0" fontId="83" fillId="80" borderId="12" applyNumberFormat="0" applyAlignment="0" applyProtection="0"/>
    <xf numFmtId="0" fontId="69" fillId="80" borderId="11" applyNumberFormat="0" applyAlignment="0" applyProtection="0"/>
    <xf numFmtId="0" fontId="75" fillId="0" borderId="13" applyNumberFormat="0" applyFill="0" applyAlignment="0" applyProtection="0"/>
    <xf numFmtId="0" fontId="76" fillId="84" borderId="14" applyNumberFormat="0" applyAlignment="0" applyProtection="0"/>
    <xf numFmtId="0" fontId="8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82" fillId="0" borderId="29" applyNumberFormat="0" applyFill="0" applyAlignment="0" applyProtection="0"/>
    <xf numFmtId="0" fontId="67" fillId="87" borderId="0" applyNumberFormat="0" applyBorder="0" applyAlignment="0" applyProtection="0"/>
    <xf numFmtId="0" fontId="22" fillId="62" borderId="0" applyNumberFormat="0" applyBorder="0" applyAlignment="0" applyProtection="0"/>
    <xf numFmtId="0" fontId="22" fillId="68" borderId="0" applyNumberFormat="0" applyBorder="0" applyAlignment="0" applyProtection="0"/>
    <xf numFmtId="0" fontId="67" fillId="74" borderId="0" applyNumberFormat="0" applyBorder="0" applyAlignment="0" applyProtection="0"/>
    <xf numFmtId="0" fontId="67" fillId="88" borderId="0" applyNumberFormat="0" applyBorder="0" applyAlignment="0" applyProtection="0"/>
    <xf numFmtId="0" fontId="22" fillId="63" borderId="0" applyNumberFormat="0" applyBorder="0" applyAlignment="0" applyProtection="0"/>
    <xf numFmtId="0" fontId="22" fillId="69" borderId="0" applyNumberFormat="0" applyBorder="0" applyAlignment="0" applyProtection="0"/>
    <xf numFmtId="0" fontId="67" fillId="75" borderId="0" applyNumberFormat="0" applyBorder="0" applyAlignment="0" applyProtection="0"/>
    <xf numFmtId="0" fontId="67" fillId="89" borderId="0" applyNumberFormat="0" applyBorder="0" applyAlignment="0" applyProtection="0"/>
    <xf numFmtId="0" fontId="22" fillId="64" borderId="0" applyNumberFormat="0" applyBorder="0" applyAlignment="0" applyProtection="0"/>
    <xf numFmtId="0" fontId="22" fillId="70" borderId="0" applyNumberFormat="0" applyBorder="0" applyAlignment="0" applyProtection="0"/>
    <xf numFmtId="0" fontId="67" fillId="76" borderId="0" applyNumberFormat="0" applyBorder="0" applyAlignment="0" applyProtection="0"/>
    <xf numFmtId="0" fontId="67" fillId="90" borderId="0" applyNumberFormat="0" applyBorder="0" applyAlignment="0" applyProtection="0"/>
    <xf numFmtId="0" fontId="22" fillId="65" borderId="0" applyNumberFormat="0" applyBorder="0" applyAlignment="0" applyProtection="0"/>
    <xf numFmtId="0" fontId="22" fillId="71" borderId="0" applyNumberFormat="0" applyBorder="0" applyAlignment="0" applyProtection="0"/>
    <xf numFmtId="0" fontId="67" fillId="77" borderId="0" applyNumberFormat="0" applyBorder="0" applyAlignment="0" applyProtection="0"/>
    <xf numFmtId="0" fontId="67" fillId="91" borderId="0" applyNumberFormat="0" applyBorder="0" applyAlignment="0" applyProtection="0"/>
    <xf numFmtId="0" fontId="22" fillId="66" borderId="0" applyNumberFormat="0" applyBorder="0" applyAlignment="0" applyProtection="0"/>
    <xf numFmtId="0" fontId="22" fillId="72" borderId="0" applyNumberFormat="0" applyBorder="0" applyAlignment="0" applyProtection="0"/>
    <xf numFmtId="0" fontId="67" fillId="78" borderId="0" applyNumberFormat="0" applyBorder="0" applyAlignment="0" applyProtection="0"/>
    <xf numFmtId="0" fontId="67" fillId="92" borderId="0" applyNumberFormat="0" applyBorder="0" applyAlignment="0" applyProtection="0"/>
    <xf numFmtId="0" fontId="22" fillId="67" borderId="0" applyNumberFormat="0" applyBorder="0" applyAlignment="0" applyProtection="0"/>
    <xf numFmtId="0" fontId="22" fillId="73" borderId="0" applyNumberFormat="0" applyBorder="0" applyAlignment="0" applyProtection="0"/>
    <xf numFmtId="0" fontId="67" fillId="79" borderId="0" applyNumberFormat="0" applyBorder="0" applyAlignment="0" applyProtection="0"/>
    <xf numFmtId="0" fontId="6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6" fillId="85" borderId="15" applyNumberFormat="0" applyFont="0" applyAlignment="0" applyProtection="0"/>
    <xf numFmtId="0" fontId="22" fillId="0" borderId="0" applyNumberFormat="0" applyBorder="0" applyProtection="0"/>
    <xf numFmtId="0" fontId="86" fillId="0" borderId="0" applyNumberFormat="0" applyFill="0" applyBorder="0" applyAlignment="0" applyProtection="0"/>
    <xf numFmtId="0" fontId="3" fillId="0" borderId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46" borderId="0" applyNumberFormat="0" applyBorder="0" applyAlignment="0" applyProtection="0"/>
    <xf numFmtId="0" fontId="49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53" borderId="0" applyNumberFormat="0" applyBorder="0" applyAlignment="0" applyProtection="0"/>
    <xf numFmtId="0" fontId="51" fillId="54" borderId="17" applyNumberFormat="0" applyAlignment="0" applyProtection="0"/>
    <xf numFmtId="0" fontId="52" fillId="41" borderId="0" applyNumberFormat="0" applyBorder="0" applyAlignment="0" applyProtection="0"/>
    <xf numFmtId="0" fontId="53" fillId="0" borderId="0" applyNumberFormat="0" applyFill="0" applyBorder="0" applyAlignment="0" applyProtection="0"/>
    <xf numFmtId="0" fontId="54" fillId="42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55" fillId="45" borderId="17" applyNumberFormat="0" applyAlignment="0" applyProtection="0"/>
    <xf numFmtId="0" fontId="56" fillId="0" borderId="18" applyNumberFormat="0" applyFill="0" applyAlignment="0" applyProtection="0"/>
    <xf numFmtId="0" fontId="57" fillId="55" borderId="19" applyNumberFormat="0" applyAlignment="0" applyProtection="0"/>
    <xf numFmtId="0" fontId="49" fillId="56" borderId="20" applyNumberFormat="0" applyFont="0" applyAlignment="0" applyProtection="0"/>
    <xf numFmtId="0" fontId="49" fillId="0" borderId="0"/>
    <xf numFmtId="0" fontId="49" fillId="0" borderId="0"/>
    <xf numFmtId="0" fontId="58" fillId="57" borderId="0" applyNumberFormat="0" applyBorder="0" applyAlignment="0" applyProtection="0"/>
    <xf numFmtId="0" fontId="59" fillId="0" borderId="21" applyNumberFormat="0" applyFill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1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24" applyNumberFormat="0" applyFill="0" applyAlignment="0" applyProtection="0"/>
    <xf numFmtId="0" fontId="64" fillId="54" borderId="25" applyNumberFormat="0" applyAlignment="0" applyProtection="0"/>
    <xf numFmtId="0" fontId="50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61" borderId="0" applyNumberFormat="0" applyBorder="0" applyAlignment="0" applyProtection="0"/>
    <xf numFmtId="0" fontId="65" fillId="0" borderId="0" applyNumberFormat="0" applyFill="0" applyBorder="0" applyAlignment="0" applyProtection="0"/>
    <xf numFmtId="0" fontId="2" fillId="0" borderId="0"/>
    <xf numFmtId="0" fontId="66" fillId="0" borderId="0"/>
    <xf numFmtId="0" fontId="85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85" fillId="0" borderId="0" applyNumberFormat="0" applyFill="0" applyBorder="0" applyAlignment="0" applyProtection="0"/>
    <xf numFmtId="0" fontId="22" fillId="0" borderId="0" applyNumberFormat="0" applyBorder="0" applyAlignment="0"/>
    <xf numFmtId="0" fontId="2" fillId="0" borderId="0"/>
    <xf numFmtId="0" fontId="66" fillId="0" borderId="0"/>
    <xf numFmtId="0" fontId="22" fillId="85" borderId="15" applyNumberFormat="0" applyFont="0" applyAlignment="0" applyProtection="0"/>
    <xf numFmtId="177" fontId="6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22" fillId="0" borderId="0" applyNumberFormat="0" applyBorder="0" applyAlignment="0"/>
    <xf numFmtId="166" fontId="2" fillId="0" borderId="0" applyFont="0" applyFill="0" applyBorder="0" applyAlignment="0" applyProtection="0"/>
    <xf numFmtId="0" fontId="2" fillId="15" borderId="15" applyNumberFormat="0" applyFont="0" applyAlignment="0" applyProtection="0"/>
    <xf numFmtId="0" fontId="2" fillId="0" borderId="0"/>
    <xf numFmtId="0" fontId="2" fillId="15" borderId="15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87" fillId="0" borderId="0" applyNumberFormat="0" applyFill="0" applyBorder="0" applyAlignment="0" applyProtection="0"/>
    <xf numFmtId="0" fontId="2" fillId="15" borderId="15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32" fillId="0" borderId="0" applyNumberFormat="0" applyFill="0" applyBorder="0" applyAlignment="0" applyProtection="0"/>
    <xf numFmtId="0" fontId="22" fillId="71" borderId="0" applyNumberFormat="0" applyFont="0" applyBorder="0" applyAlignment="0" applyProtection="0"/>
    <xf numFmtId="0" fontId="2" fillId="0" borderId="0"/>
    <xf numFmtId="0" fontId="22" fillId="69" borderId="0" applyNumberFormat="0" applyFont="0" applyBorder="0" applyAlignment="0" applyProtection="0"/>
    <xf numFmtId="0" fontId="2" fillId="0" borderId="0"/>
    <xf numFmtId="0" fontId="2" fillId="0" borderId="0"/>
    <xf numFmtId="0" fontId="66" fillId="0" borderId="0"/>
    <xf numFmtId="177" fontId="22" fillId="0" borderId="0" applyFont="0" applyFill="0" applyBorder="0" applyAlignment="0" applyProtection="0"/>
    <xf numFmtId="0" fontId="22" fillId="70" borderId="0" applyNumberFormat="0" applyFont="0" applyBorder="0" applyAlignment="0" applyProtection="0"/>
    <xf numFmtId="0" fontId="22" fillId="0" borderId="0"/>
    <xf numFmtId="0" fontId="2" fillId="0" borderId="0"/>
    <xf numFmtId="0" fontId="22" fillId="65" borderId="0" applyNumberFormat="0" applyFont="0" applyBorder="0" applyAlignment="0" applyProtection="0"/>
    <xf numFmtId="0" fontId="22" fillId="73" borderId="0" applyNumberFormat="0" applyFont="0" applyBorder="0" applyAlignment="0" applyProtection="0"/>
    <xf numFmtId="0" fontId="22" fillId="63" borderId="0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0" fontId="86" fillId="0" borderId="0" applyNumberForma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0" fontId="2" fillId="0" borderId="0"/>
    <xf numFmtId="0" fontId="22" fillId="67" borderId="0" applyNumberFormat="0" applyFont="0" applyBorder="0" applyAlignment="0" applyProtection="0"/>
    <xf numFmtId="0" fontId="2" fillId="0" borderId="0"/>
    <xf numFmtId="0" fontId="22" fillId="62" borderId="0" applyNumberFormat="0" applyFont="0" applyBorder="0" applyAlignment="0" applyProtection="0"/>
    <xf numFmtId="0" fontId="2" fillId="0" borderId="0"/>
    <xf numFmtId="177" fontId="22" fillId="0" borderId="0" applyFont="0" applyFill="0" applyBorder="0" applyAlignment="0" applyProtection="0"/>
    <xf numFmtId="0" fontId="22" fillId="68" borderId="0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72" borderId="0" applyNumberFormat="0" applyFont="0" applyBorder="0" applyAlignment="0" applyProtection="0"/>
    <xf numFmtId="177" fontId="2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" fillId="0" borderId="0"/>
    <xf numFmtId="178" fontId="22" fillId="0" borderId="0" applyFont="0" applyFill="0" applyBorder="0" applyAlignment="0" applyProtection="0"/>
    <xf numFmtId="177" fontId="66" fillId="0" borderId="0" applyFont="0" applyFill="0" applyBorder="0" applyAlignment="0" applyProtection="0"/>
    <xf numFmtId="0" fontId="22" fillId="66" borderId="0" applyNumberFormat="0" applyFont="0" applyBorder="0" applyAlignment="0" applyProtection="0"/>
    <xf numFmtId="0" fontId="22" fillId="64" borderId="0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15" borderId="15" applyNumberFormat="0" applyFont="0" applyAlignment="0" applyProtection="0"/>
    <xf numFmtId="0" fontId="1" fillId="0" borderId="0"/>
    <xf numFmtId="0" fontId="1" fillId="15" borderId="15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5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355">
    <xf numFmtId="0" fontId="0" fillId="0" borderId="0" xfId="0"/>
    <xf numFmtId="168" fontId="4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168" fontId="4" fillId="0" borderId="0" xfId="1" applyNumberFormat="1" applyFont="1"/>
    <xf numFmtId="168" fontId="5" fillId="0" borderId="0" xfId="1" applyNumberFormat="1" applyFont="1"/>
    <xf numFmtId="168" fontId="0" fillId="0" borderId="0" xfId="0" applyNumberFormat="1"/>
    <xf numFmtId="168" fontId="4" fillId="0" borderId="2" xfId="1" applyNumberFormat="1" applyFont="1" applyBorder="1"/>
    <xf numFmtId="168" fontId="5" fillId="0" borderId="0" xfId="1" applyNumberFormat="1" applyFont="1" applyBorder="1"/>
    <xf numFmtId="0" fontId="6" fillId="0" borderId="0" xfId="0" applyFont="1"/>
    <xf numFmtId="168" fontId="5" fillId="0" borderId="0" xfId="3" applyNumberFormat="1" applyFont="1"/>
    <xf numFmtId="168" fontId="7" fillId="0" borderId="0" xfId="0" applyNumberFormat="1" applyFont="1"/>
    <xf numFmtId="168" fontId="8" fillId="0" borderId="0" xfId="3" applyNumberFormat="1" applyFont="1"/>
    <xf numFmtId="168" fontId="8" fillId="0" borderId="0" xfId="1" applyNumberFormat="1" applyFont="1"/>
    <xf numFmtId="168" fontId="9" fillId="0" borderId="0" xfId="1" applyNumberFormat="1" applyFont="1" applyBorder="1"/>
    <xf numFmtId="168" fontId="6" fillId="0" borderId="0" xfId="0" applyNumberFormat="1" applyFont="1"/>
    <xf numFmtId="10" fontId="6" fillId="0" borderId="0" xfId="2" applyNumberFormat="1" applyFont="1"/>
    <xf numFmtId="168" fontId="4" fillId="0" borderId="1" xfId="1" applyNumberFormat="1" applyFont="1" applyBorder="1" applyAlignment="1">
      <alignment horizontal="center"/>
    </xf>
    <xf numFmtId="168" fontId="0" fillId="0" borderId="1" xfId="0" applyNumberFormat="1" applyBorder="1"/>
    <xf numFmtId="0" fontId="0" fillId="0" borderId="2" xfId="0" applyBorder="1" applyAlignment="1">
      <alignment horizontal="center"/>
    </xf>
    <xf numFmtId="169" fontId="4" fillId="0" borderId="0" xfId="2" applyNumberFormat="1" applyFont="1"/>
    <xf numFmtId="169" fontId="4" fillId="0" borderId="2" xfId="2" applyNumberFormat="1" applyFont="1" applyBorder="1"/>
    <xf numFmtId="169" fontId="5" fillId="0" borderId="0" xfId="2" applyNumberFormat="1" applyFont="1"/>
    <xf numFmtId="0" fontId="10" fillId="0" borderId="0" xfId="0" applyFont="1"/>
    <xf numFmtId="3" fontId="11" fillId="0" borderId="0" xfId="0" applyNumberFormat="1" applyFont="1"/>
    <xf numFmtId="168" fontId="5" fillId="0" borderId="0" xfId="1" applyNumberFormat="1" applyFont="1" applyAlignment="1">
      <alignment horizontal="center"/>
    </xf>
    <xf numFmtId="169" fontId="0" fillId="0" borderId="0" xfId="2" applyNumberFormat="1" applyFont="1"/>
    <xf numFmtId="169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5" applyFont="1" applyBorder="1"/>
    <xf numFmtId="0" fontId="5" fillId="0" borderId="1" xfId="5" applyFont="1" applyBorder="1" applyAlignment="1">
      <alignment horizontal="left"/>
    </xf>
    <xf numFmtId="0" fontId="15" fillId="0" borderId="1" xfId="5" applyFont="1" applyBorder="1" applyAlignment="1">
      <alignment horizontal="centerContinuous"/>
    </xf>
    <xf numFmtId="0" fontId="16" fillId="0" borderId="0" xfId="5" applyFont="1" applyBorder="1" applyAlignment="1">
      <alignment horizontal="center"/>
    </xf>
    <xf numFmtId="3" fontId="5" fillId="0" borderId="0" xfId="6" applyNumberFormat="1" applyFont="1" applyFill="1" applyAlignment="1">
      <alignment horizontal="center"/>
    </xf>
    <xf numFmtId="170" fontId="15" fillId="0" borderId="0" xfId="7" applyNumberFormat="1" applyFont="1" applyFill="1"/>
    <xf numFmtId="0" fontId="15" fillId="0" borderId="0" xfId="5" applyFont="1" applyFill="1"/>
    <xf numFmtId="3" fontId="5" fillId="0" borderId="0" xfId="6" applyNumberFormat="1" applyFont="1" applyFill="1" applyAlignment="1">
      <alignment horizontal="centerContinuous"/>
    </xf>
    <xf numFmtId="0" fontId="15" fillId="0" borderId="0" xfId="5" applyFont="1" applyFill="1" applyBorder="1" applyAlignment="1">
      <alignment horizontal="centerContinuous"/>
    </xf>
    <xf numFmtId="0" fontId="5" fillId="0" borderId="0" xfId="5" applyFont="1" applyFill="1" applyBorder="1" applyAlignment="1">
      <alignment horizontal="center"/>
    </xf>
    <xf numFmtId="0" fontId="15" fillId="0" borderId="0" xfId="0" applyFont="1" applyFill="1"/>
    <xf numFmtId="171" fontId="5" fillId="0" borderId="0" xfId="6" applyNumberFormat="1" applyFont="1" applyFill="1" applyAlignment="1">
      <alignment horizontal="centerContinuous"/>
    </xf>
    <xf numFmtId="0" fontId="15" fillId="0" borderId="0" xfId="5" applyFont="1" applyFill="1" applyBorder="1"/>
    <xf numFmtId="0" fontId="5" fillId="0" borderId="0" xfId="5" applyFont="1" applyBorder="1" applyAlignment="1">
      <alignment horizontal="right"/>
    </xf>
    <xf numFmtId="0" fontId="15" fillId="0" borderId="0" xfId="5" applyFont="1" applyBorder="1"/>
    <xf numFmtId="0" fontId="15" fillId="0" borderId="0" xfId="5" applyFont="1" applyBorder="1" applyAlignment="1">
      <alignment horizontal="centerContinuous"/>
    </xf>
    <xf numFmtId="0" fontId="15" fillId="0" borderId="0" xfId="5" applyFont="1" applyFill="1" applyBorder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16" fillId="0" borderId="0" xfId="5" applyFont="1" applyAlignment="1">
      <alignment horizontal="center"/>
    </xf>
    <xf numFmtId="17" fontId="15" fillId="0" borderId="0" xfId="5" applyNumberFormat="1" applyFont="1" applyFill="1" applyBorder="1" applyAlignment="1">
      <alignment horizontal="center"/>
    </xf>
    <xf numFmtId="3" fontId="5" fillId="0" borderId="0" xfId="6" quotePrefix="1" applyNumberFormat="1" applyFont="1" applyFill="1" applyAlignment="1">
      <alignment horizontal="center"/>
    </xf>
    <xf numFmtId="0" fontId="15" fillId="0" borderId="0" xfId="5" applyFont="1" applyFill="1" applyAlignment="1">
      <alignment horizontal="centerContinuous"/>
    </xf>
    <xf numFmtId="171" fontId="5" fillId="0" borderId="0" xfId="6" applyNumberFormat="1" applyFont="1" applyFill="1"/>
    <xf numFmtId="171" fontId="5" fillId="0" borderId="0" xfId="6" applyNumberFormat="1" applyFont="1" applyFill="1" applyBorder="1" applyAlignment="1">
      <alignment horizontal="center"/>
    </xf>
    <xf numFmtId="0" fontId="17" fillId="2" borderId="2" xfId="5" applyFont="1" applyFill="1" applyBorder="1" applyAlignment="1">
      <alignment horizontal="right"/>
    </xf>
    <xf numFmtId="0" fontId="17" fillId="2" borderId="2" xfId="5" applyFont="1" applyFill="1" applyBorder="1" applyAlignment="1">
      <alignment horizontal="center"/>
    </xf>
    <xf numFmtId="0" fontId="17" fillId="0" borderId="0" xfId="5" applyFont="1" applyFill="1" applyBorder="1" applyAlignment="1">
      <alignment horizontal="center"/>
    </xf>
    <xf numFmtId="0" fontId="18" fillId="0" borderId="0" xfId="5" applyFont="1" applyFill="1" applyBorder="1" applyAlignment="1">
      <alignment horizontal="center"/>
    </xf>
    <xf numFmtId="0" fontId="5" fillId="0" borderId="0" xfId="5" applyFont="1" applyBorder="1" applyAlignment="1"/>
    <xf numFmtId="0" fontId="17" fillId="0" borderId="0" xfId="5" applyFont="1" applyBorder="1" applyAlignment="1">
      <alignment horizontal="right"/>
    </xf>
    <xf numFmtId="0" fontId="15" fillId="0" borderId="0" xfId="5" applyFont="1"/>
    <xf numFmtId="0" fontId="5" fillId="0" borderId="0" xfId="5" applyFont="1" applyFill="1"/>
    <xf numFmtId="0" fontId="17" fillId="0" borderId="0" xfId="5" applyFont="1" applyFill="1" applyBorder="1" applyAlignment="1">
      <alignment horizontal="right"/>
    </xf>
    <xf numFmtId="171" fontId="17" fillId="0" borderId="0" xfId="6" applyNumberFormat="1" applyFont="1" applyFill="1" applyBorder="1" applyAlignment="1">
      <alignment horizontal="right"/>
    </xf>
    <xf numFmtId="1" fontId="12" fillId="0" borderId="0" xfId="8" applyNumberFormat="1" applyFont="1"/>
    <xf numFmtId="3" fontId="12" fillId="0" borderId="0" xfId="8" applyNumberFormat="1" applyFont="1"/>
    <xf numFmtId="168" fontId="15" fillId="0" borderId="0" xfId="7" applyNumberFormat="1" applyFont="1"/>
    <xf numFmtId="169" fontId="15" fillId="0" borderId="0" xfId="2" applyNumberFormat="1" applyFont="1"/>
    <xf numFmtId="3" fontId="15" fillId="0" borderId="0" xfId="6" applyNumberFormat="1" applyFont="1"/>
    <xf numFmtId="3" fontId="5" fillId="0" borderId="0" xfId="6" applyNumberFormat="1" applyFont="1"/>
    <xf numFmtId="168" fontId="15" fillId="0" borderId="0" xfId="7" applyNumberFormat="1" applyFont="1" applyFill="1"/>
    <xf numFmtId="3" fontId="15" fillId="0" borderId="0" xfId="6" applyNumberFormat="1" applyFont="1" applyFill="1"/>
    <xf numFmtId="3" fontId="5" fillId="0" borderId="0" xfId="5" applyNumberFormat="1" applyFont="1" applyFill="1" applyBorder="1"/>
    <xf numFmtId="3" fontId="5" fillId="0" borderId="0" xfId="6" applyNumberFormat="1" applyFont="1" applyFill="1"/>
    <xf numFmtId="0" fontId="5" fillId="0" borderId="0" xfId="5" applyFont="1" applyFill="1" applyBorder="1"/>
    <xf numFmtId="1" fontId="5" fillId="0" borderId="0" xfId="5" applyNumberFormat="1" applyFont="1" applyFill="1" applyBorder="1"/>
    <xf numFmtId="171" fontId="5" fillId="0" borderId="0" xfId="6" applyNumberFormat="1" applyFont="1" applyFill="1" applyBorder="1"/>
    <xf numFmtId="3" fontId="15" fillId="0" borderId="0" xfId="6" applyNumberFormat="1" applyFont="1" applyFill="1" applyBorder="1"/>
    <xf numFmtId="171" fontId="15" fillId="0" borderId="0" xfId="6" applyNumberFormat="1" applyFont="1" applyFill="1" applyBorder="1"/>
    <xf numFmtId="0" fontId="12" fillId="0" borderId="0" xfId="8" applyFont="1"/>
    <xf numFmtId="3" fontId="16" fillId="0" borderId="0" xfId="6" applyNumberFormat="1" applyFont="1" applyFill="1" applyBorder="1"/>
    <xf numFmtId="172" fontId="5" fillId="0" borderId="0" xfId="5" applyNumberFormat="1" applyFont="1" applyBorder="1"/>
    <xf numFmtId="0" fontId="5" fillId="0" borderId="0" xfId="5" applyFont="1" applyBorder="1"/>
    <xf numFmtId="170" fontId="15" fillId="0" borderId="0" xfId="7" applyNumberFormat="1" applyFont="1"/>
    <xf numFmtId="3" fontId="15" fillId="0" borderId="0" xfId="5" applyNumberFormat="1" applyFont="1"/>
    <xf numFmtId="168" fontId="15" fillId="0" borderId="0" xfId="5" applyNumberFormat="1" applyFont="1" applyFill="1"/>
    <xf numFmtId="3" fontId="15" fillId="0" borderId="0" xfId="5" applyNumberFormat="1" applyFont="1" applyFill="1"/>
    <xf numFmtId="168" fontId="15" fillId="0" borderId="0" xfId="0" applyNumberFormat="1" applyFont="1" applyFill="1"/>
    <xf numFmtId="3" fontId="15" fillId="0" borderId="0" xfId="5" applyNumberFormat="1" applyFont="1" applyFill="1" applyAlignment="1"/>
    <xf numFmtId="0" fontId="19" fillId="0" borderId="3" xfId="5" applyFont="1" applyBorder="1"/>
    <xf numFmtId="0" fontId="5" fillId="0" borderId="3" xfId="5" applyFont="1" applyBorder="1"/>
    <xf numFmtId="168" fontId="15" fillId="0" borderId="3" xfId="7" applyNumberFormat="1" applyFont="1" applyBorder="1"/>
    <xf numFmtId="169" fontId="15" fillId="0" borderId="3" xfId="2" applyNumberFormat="1" applyFont="1" applyBorder="1"/>
    <xf numFmtId="170" fontId="15" fillId="0" borderId="3" xfId="7" applyNumberFormat="1" applyFont="1" applyBorder="1"/>
    <xf numFmtId="3" fontId="15" fillId="0" borderId="3" xfId="6" applyNumberFormat="1" applyFont="1" applyBorder="1"/>
    <xf numFmtId="170" fontId="15" fillId="0" borderId="0" xfId="7" applyNumberFormat="1" applyFont="1" applyFill="1" applyBorder="1"/>
    <xf numFmtId="166" fontId="5" fillId="0" borderId="0" xfId="7" applyFont="1" applyFill="1"/>
    <xf numFmtId="3" fontId="19" fillId="0" borderId="0" xfId="6" applyNumberFormat="1" applyFont="1" applyFill="1"/>
    <xf numFmtId="166" fontId="15" fillId="0" borderId="0" xfId="7" applyFont="1" applyFill="1"/>
    <xf numFmtId="3" fontId="15" fillId="0" borderId="0" xfId="6" applyNumberFormat="1" applyFont="1" applyFill="1" applyAlignment="1"/>
    <xf numFmtId="173" fontId="15" fillId="0" borderId="0" xfId="5" applyNumberFormat="1" applyFont="1"/>
    <xf numFmtId="0" fontId="15" fillId="0" borderId="0" xfId="5" applyFont="1" applyFill="1" applyAlignment="1"/>
    <xf numFmtId="1" fontId="15" fillId="0" borderId="0" xfId="5" applyNumberFormat="1" applyFont="1" applyFill="1"/>
    <xf numFmtId="0" fontId="5" fillId="0" borderId="1" xfId="5" applyFont="1" applyBorder="1" applyAlignment="1">
      <alignment horizontal="center"/>
    </xf>
    <xf numFmtId="3" fontId="20" fillId="0" borderId="1" xfId="6" applyNumberFormat="1" applyFont="1" applyBorder="1" applyAlignment="1">
      <alignment horizontal="center"/>
    </xf>
    <xf numFmtId="168" fontId="5" fillId="0" borderId="1" xfId="7" applyNumberFormat="1" applyFont="1" applyBorder="1" applyAlignment="1">
      <alignment horizontal="center"/>
    </xf>
    <xf numFmtId="0" fontId="17" fillId="0" borderId="0" xfId="5" applyFont="1" applyBorder="1" applyAlignment="1">
      <alignment horizontal="left"/>
    </xf>
    <xf numFmtId="3" fontId="5" fillId="0" borderId="0" xfId="6" applyNumberFormat="1" applyFont="1" applyBorder="1" applyAlignment="1">
      <alignment horizontal="center"/>
    </xf>
    <xf numFmtId="0" fontId="5" fillId="0" borderId="0" xfId="5" applyFont="1" applyBorder="1" applyAlignment="1">
      <alignment horizontal="centerContinuous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3" fontId="20" fillId="0" borderId="0" xfId="6" applyNumberFormat="1" applyFont="1" applyBorder="1" applyAlignment="1">
      <alignment horizontal="center"/>
    </xf>
    <xf numFmtId="168" fontId="5" fillId="0" borderId="0" xfId="7" applyNumberFormat="1" applyFont="1" applyBorder="1" applyAlignment="1">
      <alignment horizontal="center"/>
    </xf>
    <xf numFmtId="0" fontId="5" fillId="0" borderId="0" xfId="9" applyFont="1" applyBorder="1" applyAlignment="1">
      <alignment horizontal="center"/>
    </xf>
    <xf numFmtId="0" fontId="17" fillId="0" borderId="0" xfId="5" applyFont="1" applyBorder="1"/>
    <xf numFmtId="3" fontId="5" fillId="0" borderId="0" xfId="6" applyNumberFormat="1" applyFont="1" applyBorder="1" applyAlignment="1">
      <alignment horizontal="centerContinuous"/>
    </xf>
    <xf numFmtId="0" fontId="20" fillId="0" borderId="0" xfId="5" applyFont="1" applyBorder="1" applyAlignment="1">
      <alignment horizontal="center"/>
    </xf>
    <xf numFmtId="174" fontId="5" fillId="0" borderId="0" xfId="7" applyNumberFormat="1" applyFont="1" applyBorder="1" applyAlignment="1">
      <alignment horizontal="center"/>
    </xf>
    <xf numFmtId="0" fontId="5" fillId="0" borderId="0" xfId="9" applyFont="1" applyFill="1" applyBorder="1" applyAlignment="1">
      <alignment horizontal="center"/>
    </xf>
    <xf numFmtId="0" fontId="5" fillId="0" borderId="0" xfId="5" applyFont="1"/>
    <xf numFmtId="0" fontId="19" fillId="0" borderId="0" xfId="5" applyFont="1"/>
    <xf numFmtId="174" fontId="5" fillId="0" borderId="0" xfId="7" applyNumberFormat="1" applyFont="1" applyBorder="1"/>
    <xf numFmtId="168" fontId="5" fillId="0" borderId="0" xfId="7" applyNumberFormat="1" applyFont="1"/>
    <xf numFmtId="3" fontId="5" fillId="0" borderId="0" xfId="5" applyNumberFormat="1" applyFont="1" applyBorder="1"/>
    <xf numFmtId="169" fontId="5" fillId="0" borderId="0" xfId="2" applyNumberFormat="1" applyFont="1" applyBorder="1"/>
    <xf numFmtId="3" fontId="5" fillId="0" borderId="0" xfId="5" applyNumberFormat="1" applyFont="1"/>
    <xf numFmtId="3" fontId="5" fillId="0" borderId="0" xfId="5" applyNumberFormat="1" applyFont="1" applyAlignment="1"/>
    <xf numFmtId="3" fontId="19" fillId="0" borderId="0" xfId="5" applyNumberFormat="1" applyFont="1" applyAlignment="1"/>
    <xf numFmtId="174" fontId="19" fillId="0" borderId="0" xfId="7" applyNumberFormat="1" applyFont="1" applyBorder="1"/>
    <xf numFmtId="171" fontId="5" fillId="0" borderId="0" xfId="5" applyNumberFormat="1" applyFont="1" applyBorder="1"/>
    <xf numFmtId="3" fontId="5" fillId="0" borderId="0" xfId="6" applyNumberFormat="1" applyFont="1" applyAlignment="1"/>
    <xf numFmtId="171" fontId="5" fillId="0" borderId="0" xfId="6" applyNumberFormat="1" applyFont="1" applyBorder="1"/>
    <xf numFmtId="0" fontId="5" fillId="0" borderId="0" xfId="5" applyFont="1" applyAlignment="1"/>
    <xf numFmtId="1" fontId="5" fillId="0" borderId="0" xfId="5" applyNumberFormat="1" applyFont="1"/>
    <xf numFmtId="0" fontId="19" fillId="0" borderId="0" xfId="5" applyFont="1" applyAlignment="1"/>
    <xf numFmtId="0" fontId="5" fillId="0" borderId="1" xfId="5" applyFont="1" applyBorder="1" applyAlignment="1">
      <alignment horizontal="center"/>
    </xf>
    <xf numFmtId="3" fontId="5" fillId="0" borderId="0" xfId="7" applyNumberFormat="1" applyFont="1"/>
    <xf numFmtId="3" fontId="5" fillId="3" borderId="1" xfId="6" applyNumberFormat="1" applyFont="1" applyFill="1" applyBorder="1" applyAlignment="1">
      <alignment horizontal="center"/>
    </xf>
    <xf numFmtId="3" fontId="5" fillId="3" borderId="0" xfId="6" applyNumberFormat="1" applyFont="1" applyFill="1" applyBorder="1" applyAlignment="1">
      <alignment horizontal="center"/>
    </xf>
    <xf numFmtId="0" fontId="17" fillId="4" borderId="2" xfId="5" applyFont="1" applyFill="1" applyBorder="1" applyAlignment="1">
      <alignment horizontal="center"/>
    </xf>
    <xf numFmtId="0" fontId="5" fillId="3" borderId="0" xfId="5" applyFont="1" applyFill="1"/>
    <xf numFmtId="3" fontId="15" fillId="0" borderId="0" xfId="7" applyNumberFormat="1" applyFont="1" applyFill="1"/>
    <xf numFmtId="0" fontId="5" fillId="5" borderId="0" xfId="5" applyFont="1" applyFill="1" applyBorder="1"/>
    <xf numFmtId="0" fontId="15" fillId="5" borderId="0" xfId="5" applyFont="1" applyFill="1" applyBorder="1"/>
    <xf numFmtId="3" fontId="5" fillId="5" borderId="0" xfId="6" applyNumberFormat="1" applyFont="1" applyFill="1"/>
    <xf numFmtId="166" fontId="5" fillId="5" borderId="0" xfId="7" applyFont="1" applyFill="1"/>
    <xf numFmtId="0" fontId="5" fillId="5" borderId="0" xfId="5" applyFont="1" applyFill="1"/>
    <xf numFmtId="168" fontId="5" fillId="0" borderId="0" xfId="7" applyNumberFormat="1" applyFont="1" applyBorder="1"/>
    <xf numFmtId="168" fontId="15" fillId="0" borderId="0" xfId="6" applyNumberFormat="1" applyFont="1" applyFill="1"/>
    <xf numFmtId="168" fontId="15" fillId="0" borderId="0" xfId="6" applyNumberFormat="1" applyFont="1" applyFill="1" applyBorder="1"/>
    <xf numFmtId="3" fontId="5" fillId="0" borderId="0" xfId="7" applyNumberFormat="1" applyFont="1" applyBorder="1"/>
    <xf numFmtId="3" fontId="5" fillId="0" borderId="0" xfId="7" applyNumberFormat="1" applyFont="1" applyFill="1"/>
    <xf numFmtId="0" fontId="21" fillId="0" borderId="0" xfId="5" applyFont="1" applyFill="1" applyBorder="1"/>
    <xf numFmtId="168" fontId="4" fillId="0" borderId="3" xfId="7" applyNumberFormat="1" applyFont="1" applyBorder="1"/>
    <xf numFmtId="168" fontId="5" fillId="0" borderId="0" xfId="7" quotePrefix="1" applyNumberFormat="1" applyFont="1" applyBorder="1" applyAlignment="1">
      <alignment horizontal="center"/>
    </xf>
    <xf numFmtId="3" fontId="4" fillId="0" borderId="0" xfId="3" applyNumberFormat="1" applyFont="1"/>
    <xf numFmtId="3" fontId="4" fillId="0" borderId="0" xfId="3" applyNumberFormat="1" applyFont="1" applyFill="1"/>
    <xf numFmtId="168" fontId="4" fillId="0" borderId="2" xfId="3" applyNumberFormat="1" applyFont="1" applyFill="1" applyBorder="1"/>
    <xf numFmtId="168" fontId="4" fillId="0" borderId="0" xfId="1" applyNumberFormat="1" applyFont="1" applyFill="1"/>
    <xf numFmtId="3" fontId="4" fillId="0" borderId="0" xfId="1" applyNumberFormat="1" applyFont="1" applyFill="1"/>
    <xf numFmtId="3" fontId="4" fillId="0" borderId="2" xfId="3" applyNumberFormat="1" applyFont="1" applyFill="1" applyBorder="1"/>
    <xf numFmtId="3" fontId="5" fillId="3" borderId="0" xfId="6" quotePrefix="1" applyNumberFormat="1" applyFont="1" applyFill="1" applyBorder="1" applyAlignment="1">
      <alignment horizontal="center"/>
    </xf>
    <xf numFmtId="0" fontId="15" fillId="3" borderId="0" xfId="5" applyFont="1" applyFill="1" applyBorder="1" applyAlignment="1">
      <alignment horizontal="center"/>
    </xf>
    <xf numFmtId="0" fontId="15" fillId="3" borderId="0" xfId="5" applyFont="1" applyFill="1"/>
    <xf numFmtId="3" fontId="22" fillId="3" borderId="0" xfId="10" applyNumberFormat="1" applyFill="1" applyProtection="1"/>
    <xf numFmtId="3" fontId="15" fillId="3" borderId="0" xfId="5" applyNumberFormat="1" applyFont="1" applyFill="1"/>
    <xf numFmtId="3" fontId="15" fillId="3" borderId="3" xfId="6" applyNumberFormat="1" applyFont="1" applyFill="1" applyBorder="1"/>
    <xf numFmtId="3" fontId="5" fillId="3" borderId="0" xfId="5" applyNumberFormat="1" applyFont="1" applyFill="1"/>
    <xf numFmtId="3" fontId="4" fillId="0" borderId="0" xfId="4" applyNumberFormat="1" applyFont="1" applyFill="1"/>
    <xf numFmtId="168" fontId="23" fillId="0" borderId="0" xfId="0" applyNumberFormat="1" applyFont="1"/>
    <xf numFmtId="3" fontId="15" fillId="6" borderId="0" xfId="6" applyNumberFormat="1" applyFont="1" applyFill="1" applyBorder="1" applyAlignment="1">
      <alignment horizontal="center"/>
    </xf>
    <xf numFmtId="0" fontId="17" fillId="7" borderId="2" xfId="5" applyFont="1" applyFill="1" applyBorder="1" applyAlignment="1">
      <alignment horizontal="center"/>
    </xf>
    <xf numFmtId="0" fontId="15" fillId="6" borderId="0" xfId="5" applyFont="1" applyFill="1"/>
    <xf numFmtId="0" fontId="16" fillId="0" borderId="0" xfId="5" applyFont="1" applyFill="1"/>
    <xf numFmtId="169" fontId="15" fillId="6" borderId="0" xfId="2" applyNumberFormat="1" applyFont="1" applyFill="1"/>
    <xf numFmtId="168" fontId="25" fillId="0" borderId="0" xfId="11" applyNumberFormat="1" applyFont="1"/>
    <xf numFmtId="169" fontId="16" fillId="0" borderId="0" xfId="2" applyNumberFormat="1" applyFont="1" applyFill="1"/>
    <xf numFmtId="169" fontId="15" fillId="6" borderId="3" xfId="2" applyNumberFormat="1" applyFont="1" applyFill="1" applyBorder="1"/>
    <xf numFmtId="168" fontId="16" fillId="0" borderId="3" xfId="7" applyNumberFormat="1" applyFont="1" applyFill="1" applyBorder="1"/>
    <xf numFmtId="0" fontId="0" fillId="0" borderId="0" xfId="0" applyFill="1"/>
    <xf numFmtId="168" fontId="24" fillId="0" borderId="0" xfId="7" applyNumberFormat="1" applyFont="1"/>
    <xf numFmtId="168" fontId="24" fillId="0" borderId="3" xfId="7" applyNumberFormat="1" applyFont="1" applyBorder="1"/>
    <xf numFmtId="0" fontId="3" fillId="0" borderId="0" xfId="0" applyFont="1" applyFill="1" applyAlignment="1">
      <alignment horizontal="right"/>
    </xf>
    <xf numFmtId="0" fontId="15" fillId="0" borderId="0" xfId="5" applyFont="1" applyBorder="1" applyAlignment="1">
      <alignment horizontal="center"/>
    </xf>
    <xf numFmtId="17" fontId="15" fillId="0" borderId="0" xfId="5" quotePrefix="1" applyNumberFormat="1" applyFont="1" applyFill="1" applyBorder="1" applyAlignment="1">
      <alignment horizontal="center"/>
    </xf>
    <xf numFmtId="3" fontId="5" fillId="0" borderId="0" xfId="6" applyNumberFormat="1" applyFont="1" applyFill="1" applyAlignment="1"/>
    <xf numFmtId="0" fontId="5" fillId="0" borderId="0" xfId="5" applyFont="1" applyFill="1" applyAlignment="1"/>
    <xf numFmtId="3" fontId="5" fillId="0" borderId="0" xfId="6" quotePrefix="1" applyNumberFormat="1" applyFont="1" applyFill="1" applyBorder="1" applyAlignment="1">
      <alignment horizontal="center"/>
    </xf>
    <xf numFmtId="168" fontId="15" fillId="0" borderId="0" xfId="7" applyNumberFormat="1" applyFont="1" applyFill="1" applyBorder="1"/>
    <xf numFmtId="3" fontId="15" fillId="0" borderId="0" xfId="7" applyNumberFormat="1" applyFont="1" applyFill="1" applyBorder="1"/>
    <xf numFmtId="168" fontId="5" fillId="0" borderId="0" xfId="6" applyNumberFormat="1" applyFont="1" applyFill="1" applyBorder="1"/>
    <xf numFmtId="169" fontId="15" fillId="0" borderId="0" xfId="2" applyNumberFormat="1" applyFont="1" applyFill="1" applyBorder="1"/>
    <xf numFmtId="168" fontId="15" fillId="0" borderId="0" xfId="5" applyNumberFormat="1" applyFont="1" applyFill="1" applyBorder="1"/>
    <xf numFmtId="3" fontId="15" fillId="0" borderId="0" xfId="5" applyNumberFormat="1" applyFont="1" applyFill="1" applyBorder="1"/>
    <xf numFmtId="168" fontId="15" fillId="0" borderId="0" xfId="7" applyNumberFormat="1" applyFont="1" applyBorder="1"/>
    <xf numFmtId="3" fontId="15" fillId="0" borderId="0" xfId="7" applyNumberFormat="1" applyFont="1" applyAlignment="1">
      <alignment horizontal="right" indent="1"/>
    </xf>
    <xf numFmtId="169" fontId="24" fillId="0" borderId="0" xfId="2" applyNumberFormat="1" applyFont="1"/>
    <xf numFmtId="3" fontId="24" fillId="0" borderId="0" xfId="6" applyNumberFormat="1" applyFont="1"/>
    <xf numFmtId="168" fontId="26" fillId="0" borderId="0" xfId="7" applyNumberFormat="1" applyFont="1"/>
    <xf numFmtId="170" fontId="24" fillId="0" borderId="0" xfId="7" applyNumberFormat="1" applyFont="1"/>
    <xf numFmtId="169" fontId="26" fillId="0" borderId="0" xfId="2" applyNumberFormat="1" applyFont="1"/>
    <xf numFmtId="169" fontId="24" fillId="0" borderId="3" xfId="2" applyNumberFormat="1" applyFont="1" applyBorder="1"/>
    <xf numFmtId="170" fontId="24" fillId="0" borderId="3" xfId="7" applyNumberFormat="1" applyFont="1" applyBorder="1"/>
    <xf numFmtId="3" fontId="24" fillId="0" borderId="3" xfId="6" applyNumberFormat="1" applyFont="1" applyBorder="1"/>
    <xf numFmtId="168" fontId="26" fillId="0" borderId="3" xfId="7" applyNumberFormat="1" applyFont="1" applyBorder="1"/>
    <xf numFmtId="0" fontId="24" fillId="0" borderId="1" xfId="5" applyFont="1" applyBorder="1" applyAlignment="1">
      <alignment horizontal="centerContinuous"/>
    </xf>
    <xf numFmtId="0" fontId="26" fillId="0" borderId="0" xfId="5" applyFont="1" applyBorder="1" applyAlignment="1">
      <alignment horizontal="center"/>
    </xf>
    <xf numFmtId="3" fontId="21" fillId="0" borderId="0" xfId="6" applyNumberFormat="1" applyFont="1" applyBorder="1" applyAlignment="1">
      <alignment horizontal="center"/>
    </xf>
    <xf numFmtId="0" fontId="24" fillId="0" borderId="0" xfId="5" applyFont="1" applyBorder="1"/>
    <xf numFmtId="3" fontId="24" fillId="0" borderId="0" xfId="5" applyNumberFormat="1" applyFont="1" applyBorder="1" applyAlignment="1">
      <alignment horizontal="centerContinuous"/>
    </xf>
    <xf numFmtId="0" fontId="24" fillId="0" borderId="0" xfId="5" applyFont="1" applyBorder="1" applyAlignment="1">
      <alignment horizontal="centerContinuous"/>
    </xf>
    <xf numFmtId="0" fontId="21" fillId="0" borderId="0" xfId="5" applyFont="1" applyBorder="1" applyAlignment="1">
      <alignment horizontal="center"/>
    </xf>
    <xf numFmtId="0" fontId="24" fillId="0" borderId="0" xfId="5" applyFont="1" applyBorder="1" applyAlignment="1">
      <alignment horizontal="center"/>
    </xf>
    <xf numFmtId="0" fontId="26" fillId="0" borderId="0" xfId="5" applyFont="1" applyAlignment="1">
      <alignment horizontal="center"/>
    </xf>
    <xf numFmtId="0" fontId="27" fillId="2" borderId="2" xfId="5" applyFont="1" applyFill="1" applyBorder="1" applyAlignment="1">
      <alignment horizontal="center"/>
    </xf>
    <xf numFmtId="170" fontId="24" fillId="0" borderId="0" xfId="7" applyNumberFormat="1" applyFont="1" applyFill="1"/>
    <xf numFmtId="166" fontId="24" fillId="0" borderId="0" xfId="7" applyNumberFormat="1" applyFont="1" applyFill="1"/>
    <xf numFmtId="173" fontId="24" fillId="0" borderId="0" xfId="5" applyNumberFormat="1" applyFont="1" applyFill="1"/>
    <xf numFmtId="0" fontId="28" fillId="0" borderId="0" xfId="5" applyFont="1" applyBorder="1"/>
    <xf numFmtId="0" fontId="24" fillId="0" borderId="0" xfId="5" applyFont="1"/>
    <xf numFmtId="3" fontId="28" fillId="0" borderId="0" xfId="5" applyNumberFormat="1" applyFont="1" applyBorder="1"/>
    <xf numFmtId="0" fontId="12" fillId="0" borderId="0" xfId="0" applyFont="1"/>
    <xf numFmtId="3" fontId="6" fillId="0" borderId="0" xfId="0" applyNumberFormat="1" applyFont="1"/>
    <xf numFmtId="168" fontId="6" fillId="0" borderId="3" xfId="0" applyNumberFormat="1" applyFont="1" applyBorder="1"/>
    <xf numFmtId="3" fontId="5" fillId="0" borderId="0" xfId="6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24" fillId="3" borderId="0" xfId="5" applyFont="1" applyFill="1" applyBorder="1" applyAlignment="1">
      <alignment horizontal="center"/>
    </xf>
    <xf numFmtId="0" fontId="27" fillId="4" borderId="2" xfId="5" applyFont="1" applyFill="1" applyBorder="1" applyAlignment="1">
      <alignment horizontal="center"/>
    </xf>
    <xf numFmtId="0" fontId="29" fillId="3" borderId="0" xfId="0" applyFont="1" applyFill="1"/>
    <xf numFmtId="168" fontId="15" fillId="0" borderId="0" xfId="7" applyNumberFormat="1" applyFont="1" applyFill="1" applyBorder="1" applyAlignment="1" applyProtection="1">
      <alignment horizontal="center"/>
    </xf>
    <xf numFmtId="169" fontId="0" fillId="0" borderId="3" xfId="2" applyNumberFormat="1" applyFont="1" applyBorder="1"/>
    <xf numFmtId="0" fontId="6" fillId="0" borderId="0" xfId="0" applyFont="1" applyAlignment="1">
      <alignment horizontal="center"/>
    </xf>
    <xf numFmtId="0" fontId="19" fillId="0" borderId="1" xfId="5" applyFont="1" applyFill="1" applyBorder="1" applyAlignment="1">
      <alignment horizontal="center"/>
    </xf>
    <xf numFmtId="0" fontId="19" fillId="0" borderId="0" xfId="5" applyFont="1" applyBorder="1" applyAlignment="1">
      <alignment horizontal="center"/>
    </xf>
    <xf numFmtId="17" fontId="19" fillId="0" borderId="0" xfId="5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30" fillId="8" borderId="0" xfId="1" applyNumberFormat="1" applyFont="1" applyFill="1"/>
    <xf numFmtId="3" fontId="30" fillId="0" borderId="0" xfId="1" applyNumberFormat="1" applyFont="1" applyFill="1"/>
    <xf numFmtId="168" fontId="5" fillId="0" borderId="4" xfId="1" applyNumberFormat="1" applyFont="1" applyBorder="1"/>
    <xf numFmtId="168" fontId="15" fillId="0" borderId="0" xfId="1" applyNumberFormat="1" applyFont="1" applyFill="1" applyBorder="1"/>
    <xf numFmtId="168" fontId="31" fillId="0" borderId="0" xfId="0" applyNumberFormat="1" applyFont="1"/>
    <xf numFmtId="175" fontId="5" fillId="0" borderId="0" xfId="1" applyNumberFormat="1" applyFont="1" applyBorder="1"/>
    <xf numFmtId="168" fontId="5" fillId="0" borderId="5" xfId="1" applyNumberFormat="1" applyFont="1" applyBorder="1"/>
    <xf numFmtId="168" fontId="5" fillId="0" borderId="6" xfId="1" applyNumberFormat="1" applyFont="1" applyBorder="1"/>
    <xf numFmtId="168" fontId="5" fillId="0" borderId="7" xfId="1" applyNumberFormat="1" applyFont="1" applyBorder="1"/>
    <xf numFmtId="0" fontId="0" fillId="3" borderId="0" xfId="0" applyFont="1" applyFill="1"/>
    <xf numFmtId="3" fontId="0" fillId="3" borderId="3" xfId="0" applyNumberFormat="1" applyFont="1" applyFill="1" applyBorder="1"/>
    <xf numFmtId="169" fontId="5" fillId="0" borderId="0" xfId="2" applyNumberFormat="1" applyFont="1" applyFill="1" applyBorder="1"/>
    <xf numFmtId="174" fontId="5" fillId="0" borderId="0" xfId="7" applyNumberFormat="1" applyFont="1" applyBorder="1" applyAlignment="1">
      <alignment horizontal="right"/>
    </xf>
    <xf numFmtId="0" fontId="5" fillId="5" borderId="0" xfId="5" applyFont="1" applyFill="1" applyAlignment="1"/>
    <xf numFmtId="0" fontId="19" fillId="5" borderId="0" xfId="5" applyFont="1" applyFill="1" applyAlignment="1"/>
    <xf numFmtId="168" fontId="6" fillId="0" borderId="0" xfId="0" applyNumberFormat="1" applyFont="1" applyBorder="1"/>
    <xf numFmtId="176" fontId="5" fillId="0" borderId="0" xfId="7" applyNumberFormat="1" applyFont="1"/>
    <xf numFmtId="168" fontId="5" fillId="0" borderId="0" xfId="7" applyNumberFormat="1" applyFont="1"/>
    <xf numFmtId="168" fontId="5" fillId="0" borderId="0" xfId="7" applyNumberFormat="1" applyFont="1" applyBorder="1"/>
    <xf numFmtId="168" fontId="5" fillId="0" borderId="0" xfId="5" applyNumberFormat="1" applyFont="1" applyBorder="1"/>
    <xf numFmtId="3" fontId="17" fillId="0" borderId="0" xfId="6" applyNumberFormat="1" applyFont="1" applyBorder="1"/>
    <xf numFmtId="3" fontId="5" fillId="0" borderId="0" xfId="7" applyNumberFormat="1" applyFont="1"/>
    <xf numFmtId="3" fontId="5" fillId="0" borderId="0" xfId="7" applyNumberFormat="1" applyFont="1" applyBorder="1"/>
    <xf numFmtId="3" fontId="5" fillId="0" borderId="0" xfId="5" applyNumberFormat="1" applyFont="1" applyBorder="1"/>
    <xf numFmtId="168" fontId="16" fillId="0" borderId="0" xfId="7" applyNumberFormat="1" applyFont="1" applyFill="1"/>
    <xf numFmtId="3" fontId="0" fillId="0" borderId="0" xfId="0" applyNumberFormat="1"/>
    <xf numFmtId="168" fontId="0" fillId="0" borderId="0" xfId="0" applyNumberFormat="1"/>
    <xf numFmtId="3" fontId="4" fillId="0" borderId="0" xfId="231" applyNumberFormat="1" applyFont="1" applyBorder="1"/>
    <xf numFmtId="168" fontId="4" fillId="0" borderId="0" xfId="3" applyNumberFormat="1" applyFont="1" applyFill="1"/>
    <xf numFmtId="168" fontId="30" fillId="0" borderId="0" xfId="1" applyNumberFormat="1" applyFont="1" applyFill="1"/>
    <xf numFmtId="3" fontId="15" fillId="0" borderId="0" xfId="6" applyNumberFormat="1" applyFont="1" applyBorder="1" applyAlignment="1">
      <alignment horizontal="center"/>
    </xf>
    <xf numFmtId="168" fontId="0" fillId="0" borderId="0" xfId="0" applyNumberFormat="1" applyBorder="1"/>
    <xf numFmtId="169" fontId="0" fillId="0" borderId="2" xfId="2" applyNumberFormat="1" applyFont="1" applyBorder="1"/>
    <xf numFmtId="0" fontId="4" fillId="0" borderId="0" xfId="0" applyFont="1" applyBorder="1" applyAlignment="1">
      <alignment horizontal="center"/>
    </xf>
    <xf numFmtId="169" fontId="4" fillId="0" borderId="0" xfId="2" applyNumberFormat="1" applyFont="1" applyBorder="1"/>
    <xf numFmtId="166" fontId="19" fillId="0" borderId="0" xfId="5" applyNumberFormat="1" applyFont="1" applyBorder="1" applyAlignment="1">
      <alignment horizontal="left"/>
    </xf>
    <xf numFmtId="168" fontId="0" fillId="0" borderId="2" xfId="0" applyNumberFormat="1" applyBorder="1"/>
    <xf numFmtId="168" fontId="4" fillId="0" borderId="0" xfId="1" applyNumberFormat="1" applyFont="1" applyBorder="1"/>
    <xf numFmtId="0" fontId="12" fillId="0" borderId="0" xfId="0" applyFont="1" applyBorder="1" applyAlignment="1">
      <alignment horizontal="center"/>
    </xf>
    <xf numFmtId="169" fontId="0" fillId="0" borderId="1" xfId="2" applyNumberFormat="1" applyFont="1" applyBorder="1"/>
    <xf numFmtId="169" fontId="0" fillId="0" borderId="0" xfId="2" applyNumberFormat="1" applyFont="1" applyBorder="1"/>
    <xf numFmtId="168" fontId="19" fillId="0" borderId="0" xfId="296" applyNumberFormat="1" applyFont="1"/>
    <xf numFmtId="0" fontId="15" fillId="0" borderId="0" xfId="5" applyFont="1" applyFill="1" applyBorder="1" applyAlignment="1">
      <alignment horizontal="left"/>
    </xf>
    <xf numFmtId="0" fontId="15" fillId="0" borderId="1" xfId="5" applyFont="1" applyBorder="1"/>
    <xf numFmtId="0" fontId="15" fillId="0" borderId="1" xfId="5" applyFont="1" applyBorder="1" applyAlignment="1">
      <alignment horizontal="left"/>
    </xf>
    <xf numFmtId="3" fontId="15" fillId="0" borderId="1" xfId="6" applyNumberFormat="1" applyFont="1" applyBorder="1" applyAlignment="1">
      <alignment horizontal="center"/>
    </xf>
    <xf numFmtId="3" fontId="15" fillId="3" borderId="1" xfId="6" applyNumberFormat="1" applyFont="1" applyFill="1" applyBorder="1" applyAlignment="1">
      <alignment horizontal="center"/>
    </xf>
    <xf numFmtId="0" fontId="15" fillId="0" borderId="0" xfId="5" applyFont="1" applyBorder="1" applyAlignment="1">
      <alignment horizontal="left"/>
    </xf>
    <xf numFmtId="0" fontId="15" fillId="0" borderId="0" xfId="5" applyFont="1" applyBorder="1" applyAlignment="1">
      <alignment horizontal="right"/>
    </xf>
    <xf numFmtId="3" fontId="15" fillId="3" borderId="0" xfId="6" applyNumberFormat="1" applyFont="1" applyFill="1" applyBorder="1" applyAlignment="1">
      <alignment horizontal="center"/>
    </xf>
    <xf numFmtId="164" fontId="15" fillId="0" borderId="0" xfId="5" applyNumberFormat="1" applyFont="1" applyBorder="1" applyAlignment="1">
      <alignment horizontal="left"/>
    </xf>
    <xf numFmtId="49" fontId="15" fillId="3" borderId="0" xfId="6" quotePrefix="1" applyNumberFormat="1" applyFont="1" applyFill="1" applyBorder="1" applyAlignment="1">
      <alignment horizontal="center"/>
    </xf>
    <xf numFmtId="0" fontId="15" fillId="6" borderId="0" xfId="5" applyFont="1" applyFill="1" applyBorder="1" applyAlignment="1">
      <alignment horizontal="center"/>
    </xf>
    <xf numFmtId="0" fontId="15" fillId="0" borderId="0" xfId="0" applyFont="1"/>
    <xf numFmtId="0" fontId="15" fillId="6" borderId="0" xfId="0" applyFont="1" applyFill="1" applyAlignment="1">
      <alignment horizontal="center"/>
    </xf>
    <xf numFmtId="168" fontId="0" fillId="0" borderId="3" xfId="0" applyNumberFormat="1" applyBorder="1"/>
    <xf numFmtId="0" fontId="21" fillId="3" borderId="0" xfId="5" applyFont="1" applyFill="1" applyBorder="1" applyAlignment="1">
      <alignment horizontal="center"/>
    </xf>
    <xf numFmtId="10" fontId="4" fillId="0" borderId="0" xfId="2" applyNumberFormat="1" applyFont="1"/>
    <xf numFmtId="10" fontId="4" fillId="0" borderId="0" xfId="2" applyNumberFormat="1" applyFont="1" applyBorder="1"/>
    <xf numFmtId="172" fontId="5" fillId="0" borderId="0" xfId="5" applyNumberFormat="1" applyFont="1" applyFill="1" applyBorder="1"/>
    <xf numFmtId="3" fontId="0" fillId="3" borderId="0" xfId="0" applyNumberFormat="1" applyFont="1" applyFill="1"/>
    <xf numFmtId="0" fontId="12" fillId="0" borderId="2" xfId="0" applyFont="1" applyBorder="1" applyAlignment="1">
      <alignment horizontal="center"/>
    </xf>
    <xf numFmtId="168" fontId="29" fillId="0" borderId="0" xfId="0" applyNumberFormat="1" applyFont="1"/>
    <xf numFmtId="0" fontId="5" fillId="5" borderId="0" xfId="5" applyFont="1" applyFill="1" applyBorder="1" applyAlignment="1">
      <alignment horizontal="center"/>
    </xf>
    <xf numFmtId="0" fontId="15" fillId="5" borderId="0" xfId="5" applyFont="1" applyFill="1" applyBorder="1" applyAlignment="1">
      <alignment horizontal="center"/>
    </xf>
    <xf numFmtId="0" fontId="12" fillId="0" borderId="0" xfId="8" applyFont="1" applyFill="1"/>
    <xf numFmtId="169" fontId="5" fillId="5" borderId="0" xfId="2" applyNumberFormat="1" applyFont="1" applyFill="1"/>
    <xf numFmtId="3" fontId="4" fillId="3" borderId="0" xfId="1" applyNumberFormat="1" applyFont="1" applyFill="1" applyAlignment="1">
      <alignment horizontal="right"/>
    </xf>
    <xf numFmtId="168" fontId="5" fillId="0" borderId="0" xfId="7" applyNumberFormat="1" applyFont="1" applyFill="1"/>
    <xf numFmtId="169" fontId="5" fillId="0" borderId="0" xfId="2" applyNumberFormat="1" applyFont="1" applyFill="1"/>
    <xf numFmtId="168" fontId="19" fillId="0" borderId="0" xfId="296" applyNumberFormat="1" applyFont="1" applyFill="1"/>
    <xf numFmtId="0" fontId="16" fillId="0" borderId="3" xfId="5" applyFont="1" applyBorder="1"/>
    <xf numFmtId="0" fontId="15" fillId="0" borderId="3" xfId="5" applyFont="1" applyBorder="1"/>
    <xf numFmtId="3" fontId="15" fillId="0" borderId="3" xfId="5" applyNumberFormat="1" applyFont="1" applyBorder="1"/>
    <xf numFmtId="3" fontId="15" fillId="0" borderId="3" xfId="7" applyNumberFormat="1" applyFont="1" applyBorder="1"/>
    <xf numFmtId="3" fontId="5" fillId="3" borderId="0" xfId="10" applyNumberFormat="1" applyFont="1" applyFill="1" applyProtection="1"/>
    <xf numFmtId="3" fontId="89" fillId="0" borderId="0" xfId="5" applyNumberFormat="1" applyFont="1" applyBorder="1"/>
    <xf numFmtId="3" fontId="89" fillId="0" borderId="0" xfId="5" applyNumberFormat="1" applyFont="1" applyFill="1" applyBorder="1"/>
    <xf numFmtId="3" fontId="15" fillId="0" borderId="0" xfId="0" applyNumberFormat="1" applyFont="1" applyFill="1" applyBorder="1"/>
    <xf numFmtId="3" fontId="90" fillId="8" borderId="0" xfId="1" applyNumberFormat="1" applyFont="1" applyFill="1"/>
    <xf numFmtId="3" fontId="90" fillId="0" borderId="0" xfId="1" applyNumberFormat="1" applyFont="1" applyFill="1"/>
    <xf numFmtId="168" fontId="15" fillId="0" borderId="0" xfId="7" applyNumberFormat="1" applyFont="1" applyBorder="1" applyProtection="1"/>
    <xf numFmtId="3" fontId="4" fillId="0" borderId="0" xfId="0" applyNumberFormat="1" applyFont="1" applyFill="1" applyBorder="1"/>
    <xf numFmtId="166" fontId="0" fillId="0" borderId="0" xfId="0" applyNumberFormat="1"/>
    <xf numFmtId="10" fontId="5" fillId="0" borderId="0" xfId="2" applyNumberFormat="1" applyFont="1" applyFill="1" applyAlignment="1"/>
    <xf numFmtId="168" fontId="4" fillId="0" borderId="0" xfId="231" applyNumberFormat="1" applyFont="1" applyBorder="1"/>
    <xf numFmtId="3" fontId="3" fillId="93" borderId="30" xfId="0" applyNumberFormat="1" applyFont="1" applyFill="1" applyBorder="1" applyAlignment="1" applyProtection="1">
      <alignment horizontal="right" wrapText="1"/>
    </xf>
    <xf numFmtId="174" fontId="5" fillId="0" borderId="1" xfId="7" applyNumberFormat="1" applyFont="1" applyBorder="1" applyAlignment="1">
      <alignment horizontal="center"/>
    </xf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3" fontId="5" fillId="0" borderId="0" xfId="6" applyNumberFormat="1" applyFont="1" applyBorder="1" applyAlignment="1">
      <alignment horizontal="center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49" fontId="5" fillId="0" borderId="0" xfId="7" applyNumberFormat="1" applyFont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3" fontId="15" fillId="6" borderId="2" xfId="6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3" fontId="15" fillId="0" borderId="0" xfId="6" applyNumberFormat="1" applyFont="1" applyBorder="1" applyAlignment="1">
      <alignment horizontal="center"/>
    </xf>
    <xf numFmtId="3" fontId="15" fillId="0" borderId="0" xfId="6" quotePrefix="1" applyNumberFormat="1" applyFont="1" applyBorder="1" applyAlignment="1">
      <alignment horizontal="center"/>
    </xf>
    <xf numFmtId="3" fontId="15" fillId="0" borderId="0" xfId="5" applyNumberFormat="1" applyFont="1" applyBorder="1" applyAlignment="1">
      <alignment horizontal="center"/>
    </xf>
    <xf numFmtId="3" fontId="15" fillId="0" borderId="1" xfId="6" applyNumberFormat="1" applyFont="1" applyBorder="1" applyAlignment="1">
      <alignment horizontal="center"/>
    </xf>
    <xf numFmtId="0" fontId="15" fillId="0" borderId="1" xfId="5" applyFont="1" applyBorder="1" applyAlignment="1">
      <alignment horizontal="center" wrapText="1"/>
    </xf>
    <xf numFmtId="3" fontId="15" fillId="0" borderId="2" xfId="6" applyNumberFormat="1" applyFont="1" applyBorder="1" applyAlignment="1">
      <alignment horizontal="center"/>
    </xf>
    <xf numFmtId="3" fontId="15" fillId="0" borderId="2" xfId="5" applyNumberFormat="1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3" fontId="21" fillId="0" borderId="1" xfId="6" applyNumberFormat="1" applyFont="1" applyBorder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3" fontId="24" fillId="0" borderId="0" xfId="5" applyNumberFormat="1" applyFont="1" applyBorder="1" applyAlignment="1">
      <alignment horizontal="center"/>
    </xf>
    <xf numFmtId="0" fontId="24" fillId="0" borderId="0" xfId="5" applyFont="1" applyBorder="1" applyAlignment="1">
      <alignment horizontal="center"/>
    </xf>
    <xf numFmtId="17" fontId="15" fillId="0" borderId="0" xfId="5" quotePrefix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348">
    <cellStyle name="20 % - uthevingsfarge 1" xfId="29" builtinId="30" customBuiltin="1"/>
    <cellStyle name="20 % - uthevingsfarge 1 2" xfId="303"/>
    <cellStyle name="20 % - uthevingsfarge 2" xfId="33" builtinId="34" customBuiltin="1"/>
    <cellStyle name="20 % - uthevingsfarge 2 2" xfId="305"/>
    <cellStyle name="20 % - uthevingsfarge 3" xfId="37" builtinId="38" customBuiltin="1"/>
    <cellStyle name="20 % - uthevingsfarge 3 2" xfId="307"/>
    <cellStyle name="20 % - uthevingsfarge 4" xfId="41" builtinId="42" customBuiltin="1"/>
    <cellStyle name="20 % - uthevingsfarge 4 2" xfId="309"/>
    <cellStyle name="20 % - uthevingsfarge 5" xfId="45" builtinId="46" customBuiltin="1"/>
    <cellStyle name="20 % - uthevingsfarge 5 2" xfId="311"/>
    <cellStyle name="20 % - uthevingsfarge 6" xfId="49" builtinId="50" customBuiltin="1"/>
    <cellStyle name="20 % - uthevingsfarge 6 2" xfId="313"/>
    <cellStyle name="20% - uthevingsfarge 1 2" xfId="122"/>
    <cellStyle name="20% - uthevingsfarge 1 2 2" xfId="269"/>
    <cellStyle name="20% - uthevingsfarge 1 3" xfId="151"/>
    <cellStyle name="20% - uthevingsfarge 1 4" xfId="57"/>
    <cellStyle name="20% - uthevingsfarge 1 5" xfId="219"/>
    <cellStyle name="20% - uthevingsfarge 1 5 2" xfId="322"/>
    <cellStyle name="20% - uthevingsfarge 1 6" xfId="234"/>
    <cellStyle name="20% - uthevingsfarge 1 6 2" xfId="336"/>
    <cellStyle name="20% - uthevingsfarge 2 2" xfId="126"/>
    <cellStyle name="20% - uthevingsfarge 2 2 2" xfId="259"/>
    <cellStyle name="20% - uthevingsfarge 2 3" xfId="152"/>
    <cellStyle name="20% - uthevingsfarge 2 4" xfId="58"/>
    <cellStyle name="20% - uthevingsfarge 2 5" xfId="221"/>
    <cellStyle name="20% - uthevingsfarge 2 5 2" xfId="324"/>
    <cellStyle name="20% - uthevingsfarge 2 6" xfId="236"/>
    <cellStyle name="20% - uthevingsfarge 2 6 2" xfId="338"/>
    <cellStyle name="20% - uthevingsfarge 3 2" xfId="130"/>
    <cellStyle name="20% - uthevingsfarge 3 2 2" xfId="286"/>
    <cellStyle name="20% - uthevingsfarge 3 3" xfId="153"/>
    <cellStyle name="20% - uthevingsfarge 3 4" xfId="59"/>
    <cellStyle name="20% - uthevingsfarge 3 5" xfId="223"/>
    <cellStyle name="20% - uthevingsfarge 3 5 2" xfId="326"/>
    <cellStyle name="20% - uthevingsfarge 3 6" xfId="238"/>
    <cellStyle name="20% - uthevingsfarge 3 6 2" xfId="340"/>
    <cellStyle name="20% - uthevingsfarge 4 2" xfId="134"/>
    <cellStyle name="20% - uthevingsfarge 4 2 2" xfId="257"/>
    <cellStyle name="20% - uthevingsfarge 4 3" xfId="154"/>
    <cellStyle name="20% - uthevingsfarge 4 4" xfId="60"/>
    <cellStyle name="20% - uthevingsfarge 4 5" xfId="225"/>
    <cellStyle name="20% - uthevingsfarge 4 5 2" xfId="328"/>
    <cellStyle name="20% - uthevingsfarge 4 6" xfId="240"/>
    <cellStyle name="20% - uthevingsfarge 4 6 2" xfId="342"/>
    <cellStyle name="20% - uthevingsfarge 5 2" xfId="138"/>
    <cellStyle name="20% - uthevingsfarge 5 2 2" xfId="285"/>
    <cellStyle name="20% - uthevingsfarge 5 3" xfId="155"/>
    <cellStyle name="20% - uthevingsfarge 5 4" xfId="61"/>
    <cellStyle name="20% - uthevingsfarge 5 5" xfId="227"/>
    <cellStyle name="20% - uthevingsfarge 5 5 2" xfId="330"/>
    <cellStyle name="20% - uthevingsfarge 5 6" xfId="242"/>
    <cellStyle name="20% - uthevingsfarge 5 6 2" xfId="344"/>
    <cellStyle name="20% - uthevingsfarge 6 2" xfId="142"/>
    <cellStyle name="20% - uthevingsfarge 6 2 2" xfId="267"/>
    <cellStyle name="20% - uthevingsfarge 6 3" xfId="156"/>
    <cellStyle name="20% - uthevingsfarge 6 4" xfId="62"/>
    <cellStyle name="20% - uthevingsfarge 6 5" xfId="229"/>
    <cellStyle name="20% - uthevingsfarge 6 5 2" xfId="332"/>
    <cellStyle name="20% - uthevingsfarge 6 6" xfId="244"/>
    <cellStyle name="20% - uthevingsfarge 6 6 2" xfId="346"/>
    <cellStyle name="40 % - uthevingsfarge 1" xfId="30" builtinId="31" customBuiltin="1"/>
    <cellStyle name="40 % - uthevingsfarge 1 2" xfId="304"/>
    <cellStyle name="40 % - uthevingsfarge 2" xfId="34" builtinId="35" customBuiltin="1"/>
    <cellStyle name="40 % - uthevingsfarge 2 2" xfId="306"/>
    <cellStyle name="40 % - uthevingsfarge 3" xfId="38" builtinId="39" customBuiltin="1"/>
    <cellStyle name="40 % - uthevingsfarge 3 2" xfId="308"/>
    <cellStyle name="40 % - uthevingsfarge 4" xfId="42" builtinId="43" customBuiltin="1"/>
    <cellStyle name="40 % - uthevingsfarge 4 2" xfId="310"/>
    <cellStyle name="40 % - uthevingsfarge 5" xfId="46" builtinId="47" customBuiltin="1"/>
    <cellStyle name="40 % - uthevingsfarge 5 2" xfId="312"/>
    <cellStyle name="40 % - uthevingsfarge 6" xfId="50" builtinId="51" customBuiltin="1"/>
    <cellStyle name="40 % - uthevingsfarge 6 2" xfId="314"/>
    <cellStyle name="40% - uthevingsfarge 1 2" xfId="123"/>
    <cellStyle name="40% - uthevingsfarge 1 2 2" xfId="272"/>
    <cellStyle name="40% - uthevingsfarge 1 3" xfId="157"/>
    <cellStyle name="40% - uthevingsfarge 1 4" xfId="63"/>
    <cellStyle name="40% - uthevingsfarge 1 5" xfId="220"/>
    <cellStyle name="40% - uthevingsfarge 1 5 2" xfId="323"/>
    <cellStyle name="40% - uthevingsfarge 1 6" xfId="235"/>
    <cellStyle name="40% - uthevingsfarge 1 6 2" xfId="337"/>
    <cellStyle name="40% - uthevingsfarge 2 2" xfId="127"/>
    <cellStyle name="40% - uthevingsfarge 2 2 2" xfId="249"/>
    <cellStyle name="40% - uthevingsfarge 2 3" xfId="158"/>
    <cellStyle name="40% - uthevingsfarge 2 4" xfId="64"/>
    <cellStyle name="40% - uthevingsfarge 2 5" xfId="222"/>
    <cellStyle name="40% - uthevingsfarge 2 5 2" xfId="325"/>
    <cellStyle name="40% - uthevingsfarge 2 6" xfId="237"/>
    <cellStyle name="40% - uthevingsfarge 2 6 2" xfId="339"/>
    <cellStyle name="40% - uthevingsfarge 3 2" xfId="131"/>
    <cellStyle name="40% - uthevingsfarge 3 2 2" xfId="254"/>
    <cellStyle name="40% - uthevingsfarge 3 3" xfId="159"/>
    <cellStyle name="40% - uthevingsfarge 3 4" xfId="65"/>
    <cellStyle name="40% - uthevingsfarge 3 5" xfId="224"/>
    <cellStyle name="40% - uthevingsfarge 3 5 2" xfId="327"/>
    <cellStyle name="40% - uthevingsfarge 3 6" xfId="239"/>
    <cellStyle name="40% - uthevingsfarge 3 6 2" xfId="341"/>
    <cellStyle name="40% - uthevingsfarge 4 2" xfId="135"/>
    <cellStyle name="40% - uthevingsfarge 4 2 2" xfId="247"/>
    <cellStyle name="40% - uthevingsfarge 4 3" xfId="160"/>
    <cellStyle name="40% - uthevingsfarge 4 4" xfId="66"/>
    <cellStyle name="40% - uthevingsfarge 4 5" xfId="226"/>
    <cellStyle name="40% - uthevingsfarge 4 5 2" xfId="329"/>
    <cellStyle name="40% - uthevingsfarge 4 6" xfId="241"/>
    <cellStyle name="40% - uthevingsfarge 4 6 2" xfId="343"/>
    <cellStyle name="40% - uthevingsfarge 5 2" xfId="139"/>
    <cellStyle name="40% - uthevingsfarge 5 2 2" xfId="277"/>
    <cellStyle name="40% - uthevingsfarge 5 3" xfId="161"/>
    <cellStyle name="40% - uthevingsfarge 5 4" xfId="67"/>
    <cellStyle name="40% - uthevingsfarge 5 5" xfId="228"/>
    <cellStyle name="40% - uthevingsfarge 5 5 2" xfId="331"/>
    <cellStyle name="40% - uthevingsfarge 5 6" xfId="243"/>
    <cellStyle name="40% - uthevingsfarge 5 6 2" xfId="345"/>
    <cellStyle name="40% - uthevingsfarge 6 2" xfId="143"/>
    <cellStyle name="40% - uthevingsfarge 6 2 2" xfId="258"/>
    <cellStyle name="40% - uthevingsfarge 6 3" xfId="162"/>
    <cellStyle name="40% - uthevingsfarge 6 4" xfId="68"/>
    <cellStyle name="40% - uthevingsfarge 6 5" xfId="230"/>
    <cellStyle name="40% - uthevingsfarge 6 5 2" xfId="333"/>
    <cellStyle name="40% - uthevingsfarge 6 6" xfId="245"/>
    <cellStyle name="40% - uthevingsfarge 6 6 2" xfId="347"/>
    <cellStyle name="60 % - uthevingsfarge 1" xfId="31" builtinId="32" customBuiltin="1"/>
    <cellStyle name="60 % - uthevingsfarge 2" xfId="35" builtinId="36" customBuiltin="1"/>
    <cellStyle name="60 % - uthevingsfarge 3" xfId="39" builtinId="40" customBuiltin="1"/>
    <cellStyle name="60 % - uthevingsfarge 4" xfId="43" builtinId="44" customBuiltin="1"/>
    <cellStyle name="60 % - uthevingsfarge 5" xfId="47" builtinId="48" customBuiltin="1"/>
    <cellStyle name="60 % - uthevingsfarge 6" xfId="51" builtinId="52" customBuiltin="1"/>
    <cellStyle name="60% - uthevingsfarge 1 2" xfId="124"/>
    <cellStyle name="60% - uthevingsfarge 1 3" xfId="163"/>
    <cellStyle name="60% - uthevingsfarge 1 4" xfId="69"/>
    <cellStyle name="60% - uthevingsfarge 2 2" xfId="128"/>
    <cellStyle name="60% - uthevingsfarge 2 3" xfId="164"/>
    <cellStyle name="60% - uthevingsfarge 2 4" xfId="70"/>
    <cellStyle name="60% - uthevingsfarge 3 2" xfId="132"/>
    <cellStyle name="60% - uthevingsfarge 3 3" xfId="165"/>
    <cellStyle name="60% - uthevingsfarge 3 4" xfId="71"/>
    <cellStyle name="60% - uthevingsfarge 4 2" xfId="136"/>
    <cellStyle name="60% - uthevingsfarge 4 3" xfId="166"/>
    <cellStyle name="60% - uthevingsfarge 4 4" xfId="72"/>
    <cellStyle name="60% - uthevingsfarge 5 2" xfId="140"/>
    <cellStyle name="60% - uthevingsfarge 5 3" xfId="167"/>
    <cellStyle name="60% - uthevingsfarge 5 4" xfId="73"/>
    <cellStyle name="60% - uthevingsfarge 6 2" xfId="144"/>
    <cellStyle name="60% - uthevingsfarge 6 3" xfId="168"/>
    <cellStyle name="60% - uthevingsfarge 6 4" xfId="74"/>
    <cellStyle name="Benyttet hyperkobling" xfId="204"/>
    <cellStyle name="Benyttet hyperkobling 2" xfId="145"/>
    <cellStyle name="Benyttet hyperkobling 3" xfId="198"/>
    <cellStyle name="Beregning" xfId="22" builtinId="22" customBuiltin="1"/>
    <cellStyle name="Beregning 2" xfId="115"/>
    <cellStyle name="Beregning 3" xfId="169"/>
    <cellStyle name="Beregning 4" xfId="75"/>
    <cellStyle name="Dårlig" xfId="18" builtinId="27" customBuiltin="1"/>
    <cellStyle name="Dårlig 2" xfId="111"/>
    <cellStyle name="Dårlig 3" xfId="170"/>
    <cellStyle name="Dårlig 4" xfId="76"/>
    <cellStyle name="Forklarende tekst" xfId="26" builtinId="53" customBuiltin="1"/>
    <cellStyle name="Forklarende tekst 2" xfId="119"/>
    <cellStyle name="Forklarende tekst 3" xfId="171"/>
    <cellStyle name="Forklarende tekst 4" xfId="77"/>
    <cellStyle name="God" xfId="17" builtinId="26" customBuiltin="1"/>
    <cellStyle name="God 2" xfId="110"/>
    <cellStyle name="God 3" xfId="172"/>
    <cellStyle name="God 4" xfId="78"/>
    <cellStyle name="Hyperkobling 2" xfId="146"/>
    <cellStyle name="Hyperkobling 2 2" xfId="263"/>
    <cellStyle name="Hyperkobling 3" xfId="173"/>
    <cellStyle name="Hyperkobling 4" xfId="149"/>
    <cellStyle name="Inndata" xfId="20" builtinId="20" customBuiltin="1"/>
    <cellStyle name="Inndata 2" xfId="113"/>
    <cellStyle name="Inndata 3" xfId="174"/>
    <cellStyle name="Inndata 4" xfId="79"/>
    <cellStyle name="Koblet celle" xfId="23" builtinId="24" customBuiltin="1"/>
    <cellStyle name="Koblet celle 2" xfId="116"/>
    <cellStyle name="Koblet celle 3" xfId="175"/>
    <cellStyle name="Koblet celle 4" xfId="80"/>
    <cellStyle name="Komma" xfId="1" builtinId="3"/>
    <cellStyle name="Komma 2" xfId="7"/>
    <cellStyle name="Komma 2 2" xfId="55"/>
    <cellStyle name="Komma 2 2 2" xfId="296"/>
    <cellStyle name="Komma 2 3" xfId="54"/>
    <cellStyle name="Komma 3" xfId="199"/>
    <cellStyle name="Komma 3 2" xfId="202"/>
    <cellStyle name="Komma 3 2 2" xfId="302"/>
    <cellStyle name="Komma 3 3" xfId="213"/>
    <cellStyle name="Komma 3 3 2" xfId="317"/>
    <cellStyle name="Komma 3 4" xfId="209"/>
    <cellStyle name="Komma 3 5" xfId="299"/>
    <cellStyle name="Komma 4" xfId="215"/>
    <cellStyle name="Komma 4 2" xfId="271"/>
    <cellStyle name="Komma 4 3" xfId="318"/>
    <cellStyle name="Komma 5" xfId="290"/>
    <cellStyle name="Komma 6" xfId="295"/>
    <cellStyle name="Kontrollcelle" xfId="24" builtinId="23" customBuiltin="1"/>
    <cellStyle name="Kontrollcelle 2" xfId="117"/>
    <cellStyle name="Kontrollcelle 3" xfId="176"/>
    <cellStyle name="Kontrollcelle 4" xfId="81"/>
    <cellStyle name="Merknad 2" xfId="147"/>
    <cellStyle name="Merknad 2 2" xfId="208"/>
    <cellStyle name="Merknad 3" xfId="177"/>
    <cellStyle name="Merknad 4" xfId="82"/>
    <cellStyle name="Merknad 5" xfId="216"/>
    <cellStyle name="Merknad 5 2" xfId="319"/>
    <cellStyle name="Merknad 6" xfId="218"/>
    <cellStyle name="Merknad 6 2" xfId="321"/>
    <cellStyle name="Merknad 7" xfId="233"/>
    <cellStyle name="Merknad 7 2" xfId="335"/>
    <cellStyle name="Normal" xfId="0" builtinId="0"/>
    <cellStyle name="Normal 10" xfId="206"/>
    <cellStyle name="Normal 10 2" xfId="293"/>
    <cellStyle name="Normal 10 2 2" xfId="203"/>
    <cellStyle name="Normal 10 3" xfId="291"/>
    <cellStyle name="Normal 11" xfId="294"/>
    <cellStyle name="Normal 12" xfId="275"/>
    <cellStyle name="Normal 12 2" xfId="266"/>
    <cellStyle name="Normal 12 2 2" xfId="268"/>
    <cellStyle name="Normal 12 3" xfId="256"/>
    <cellStyle name="Normal 2" xfId="9"/>
    <cellStyle name="Normal 2 2" xfId="103"/>
    <cellStyle name="Normal 2 3" xfId="178"/>
    <cellStyle name="Normal 2 3 2" xfId="281"/>
    <cellStyle name="Normal 2 4" xfId="83"/>
    <cellStyle name="Normal 2 4 2" xfId="287"/>
    <cellStyle name="Normal 2 4 2 2" xfId="273"/>
    <cellStyle name="Normal 2 4 3" xfId="276"/>
    <cellStyle name="Normal 2 4 4" xfId="262"/>
    <cellStyle name="Normal 2 5" xfId="270"/>
    <cellStyle name="Normal 2 5 2" xfId="264"/>
    <cellStyle name="Normal 2 6" xfId="252"/>
    <cellStyle name="Normal 2 7" xfId="280"/>
    <cellStyle name="Normal 2 8" xfId="288"/>
    <cellStyle name="Normal 2 9" xfId="289"/>
    <cellStyle name="Normal 3" xfId="10"/>
    <cellStyle name="Normal 3 2" xfId="148"/>
    <cellStyle name="Normal 3 3" xfId="179"/>
    <cellStyle name="Normal 3 3 2" xfId="207"/>
    <cellStyle name="Normal 3 4" xfId="197"/>
    <cellStyle name="Normal 3 5" xfId="84"/>
    <cellStyle name="Normal 3 6" xfId="214"/>
    <cellStyle name="Normal 3 7" xfId="56"/>
    <cellStyle name="Normal 4" xfId="101"/>
    <cellStyle name="Normal 4 2" xfId="196"/>
    <cellStyle name="Normal 4 2 2" xfId="201"/>
    <cellStyle name="Normal 4 2 2 2" xfId="301"/>
    <cellStyle name="Normal 4 2 3" xfId="298"/>
    <cellStyle name="Normal 4 3" xfId="200"/>
    <cellStyle name="Normal 4 3 2" xfId="300"/>
    <cellStyle name="Normal 4 4" xfId="212"/>
    <cellStyle name="Normal 4 5" xfId="255"/>
    <cellStyle name="Normal 4 6" xfId="297"/>
    <cellStyle name="Normal 5" xfId="102"/>
    <cellStyle name="Normal 5 2" xfId="260"/>
    <cellStyle name="Normal 5 2 2" xfId="250"/>
    <cellStyle name="Normal 5 3" xfId="274"/>
    <cellStyle name="Normal 5 4" xfId="248"/>
    <cellStyle name="Normal 6" xfId="150"/>
    <cellStyle name="Normal 6 2" xfId="52"/>
    <cellStyle name="Normal 6 2 2" xfId="282"/>
    <cellStyle name="Normal 6 3" xfId="279"/>
    <cellStyle name="Normal 6 4" xfId="251"/>
    <cellStyle name="Normal 7" xfId="210"/>
    <cellStyle name="Normal 7 2" xfId="205"/>
    <cellStyle name="Normal 7 3" xfId="315"/>
    <cellStyle name="Normal 8" xfId="217"/>
    <cellStyle name="Normal 8 2" xfId="261"/>
    <cellStyle name="Normal 8 3" xfId="320"/>
    <cellStyle name="Normal 9" xfId="231"/>
    <cellStyle name="Normal 9 2" xfId="292"/>
    <cellStyle name="Normal 9 3" xfId="53"/>
    <cellStyle name="Normal 9 4" xfId="334"/>
    <cellStyle name="Normal_innutj" xfId="5"/>
    <cellStyle name="Normal_TABELL1" xfId="8"/>
    <cellStyle name="Nøytral" xfId="19" builtinId="28" customBuiltin="1"/>
    <cellStyle name="Nøytral 2" xfId="112"/>
    <cellStyle name="Nøytral 3" xfId="180"/>
    <cellStyle name="Nøytral 4" xfId="85"/>
    <cellStyle name="Overskrift 1" xfId="13" builtinId="16" customBuiltin="1"/>
    <cellStyle name="Overskrift 1 2" xfId="106"/>
    <cellStyle name="Overskrift 1 3" xfId="181"/>
    <cellStyle name="Overskrift 1 4" xfId="86"/>
    <cellStyle name="Overskrift 2" xfId="14" builtinId="17" customBuiltin="1"/>
    <cellStyle name="Overskrift 2 2" xfId="107"/>
    <cellStyle name="Overskrift 2 3" xfId="182"/>
    <cellStyle name="Overskrift 2 4" xfId="87"/>
    <cellStyle name="Overskrift 3" xfId="15" builtinId="18" customBuiltin="1"/>
    <cellStyle name="Overskrift 3 2" xfId="108"/>
    <cellStyle name="Overskrift 3 3" xfId="183"/>
    <cellStyle name="Overskrift 3 4" xfId="88"/>
    <cellStyle name="Overskrift 4" xfId="16" builtinId="19" customBuiltin="1"/>
    <cellStyle name="Overskrift 4 2" xfId="109"/>
    <cellStyle name="Overskrift 4 3" xfId="184"/>
    <cellStyle name="Overskrift 4 4" xfId="89"/>
    <cellStyle name="Prosent" xfId="2" builtinId="5"/>
    <cellStyle name="Prosent 2" xfId="185"/>
    <cellStyle name="Prosent 2 2" xfId="283"/>
    <cellStyle name="Prosent 3" xfId="211"/>
    <cellStyle name="Prosent 3 2" xfId="316"/>
    <cellStyle name="times" xfId="90"/>
    <cellStyle name="Tittel" xfId="12" builtinId="15" customBuiltin="1"/>
    <cellStyle name="Tittel 2" xfId="105"/>
    <cellStyle name="Tittel 2 2" xfId="246"/>
    <cellStyle name="Tittel 3" xfId="186"/>
    <cellStyle name="Tittel 4" xfId="91"/>
    <cellStyle name="Tittel 5" xfId="232"/>
    <cellStyle name="Totalt" xfId="27" builtinId="25" customBuiltin="1"/>
    <cellStyle name="Totalt 2" xfId="120"/>
    <cellStyle name="Totalt 3" xfId="187"/>
    <cellStyle name="Totalt 4" xfId="92"/>
    <cellStyle name="Tusenskille" xfId="104"/>
    <cellStyle name="Tusenskille 2" xfId="278"/>
    <cellStyle name="Tusenskille 3" xfId="284"/>
    <cellStyle name="Tusenskille 4" xfId="253"/>
    <cellStyle name="Tusenskille_innutj" xfId="6"/>
    <cellStyle name="Tusenskille_sammenligningskatt04" xfId="4"/>
    <cellStyle name="Tusenskille_sammenligningskatt08okt" xfId="3"/>
    <cellStyle name="Tusenskille_skatt04analyserev" xfId="11"/>
    <cellStyle name="Utdata" xfId="21" builtinId="21" customBuiltin="1"/>
    <cellStyle name="Utdata 2" xfId="114"/>
    <cellStyle name="Utdata 3" xfId="188"/>
    <cellStyle name="Utdata 4" xfId="93"/>
    <cellStyle name="Uthevingsfarge1" xfId="28" builtinId="29" customBuiltin="1"/>
    <cellStyle name="Uthevingsfarge1 2" xfId="121"/>
    <cellStyle name="Uthevingsfarge1 3" xfId="189"/>
    <cellStyle name="Uthevingsfarge1 4" xfId="94"/>
    <cellStyle name="Uthevingsfarge2" xfId="32" builtinId="33" customBuiltin="1"/>
    <cellStyle name="Uthevingsfarge2 2" xfId="125"/>
    <cellStyle name="Uthevingsfarge2 3" xfId="190"/>
    <cellStyle name="Uthevingsfarge2 4" xfId="95"/>
    <cellStyle name="Uthevingsfarge3" xfId="36" builtinId="37" customBuiltin="1"/>
    <cellStyle name="Uthevingsfarge3 2" xfId="129"/>
    <cellStyle name="Uthevingsfarge3 3" xfId="191"/>
    <cellStyle name="Uthevingsfarge3 4" xfId="96"/>
    <cellStyle name="Uthevingsfarge4" xfId="40" builtinId="41" customBuiltin="1"/>
    <cellStyle name="Uthevingsfarge4 2" xfId="133"/>
    <cellStyle name="Uthevingsfarge4 3" xfId="192"/>
    <cellStyle name="Uthevingsfarge4 4" xfId="97"/>
    <cellStyle name="Uthevingsfarge5" xfId="44" builtinId="45" customBuiltin="1"/>
    <cellStyle name="Uthevingsfarge5 2" xfId="137"/>
    <cellStyle name="Uthevingsfarge5 3" xfId="193"/>
    <cellStyle name="Uthevingsfarge5 4" xfId="98"/>
    <cellStyle name="Uthevingsfarge6" xfId="48" builtinId="49" customBuiltin="1"/>
    <cellStyle name="Uthevingsfarge6 2" xfId="141"/>
    <cellStyle name="Uthevingsfarge6 3" xfId="194"/>
    <cellStyle name="Uthevingsfarge6 4" xfId="99"/>
    <cellStyle name="Valuta 2" xfId="265"/>
    <cellStyle name="Varseltekst" xfId="25" builtinId="11" customBuiltin="1"/>
    <cellStyle name="Varseltekst 2" xfId="118"/>
    <cellStyle name="Varseltekst 3" xfId="195"/>
    <cellStyle name="Varseltekst 4" xfId="100"/>
  </cellStyles>
  <dxfs count="0"/>
  <tableStyles count="0" defaultTableStyle="TableStyleMedium2" defaultPivotStyle="PivotStyleLight16"/>
  <colors>
    <mruColors>
      <color rgb="FFFFFF99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(januar-april 2019)</c:v>
            </c:pt>
          </c:strCache>
        </c:strRef>
      </c:tx>
      <c:layout>
        <c:manualLayout>
          <c:xMode val="edge"/>
          <c:yMode val="edge"/>
          <c:x val="0.31461075750773126"/>
          <c:y val="3.92346872482523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0039564310097344E-2"/>
          <c:y val="0.20745967971408735"/>
          <c:w val="0.88932849233441491"/>
          <c:h val="0.56643485584857556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januar-april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kommuner!$B$7:$B$24</c:f>
              <c:strCache>
                <c:ptCount val="18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Aremark</c:v>
                </c:pt>
                <c:pt idx="6">
                  <c:v>Marker</c:v>
                </c:pt>
                <c:pt idx="7">
                  <c:v>Rømskog</c:v>
                </c:pt>
                <c:pt idx="8">
                  <c:v>Trøgstad</c:v>
                </c:pt>
                <c:pt idx="9">
                  <c:v>Spydeberg</c:v>
                </c:pt>
                <c:pt idx="10">
                  <c:v>Askim</c:v>
                </c:pt>
                <c:pt idx="11">
                  <c:v>Eidsberg</c:v>
                </c:pt>
                <c:pt idx="12">
                  <c:v>Skiptvet</c:v>
                </c:pt>
                <c:pt idx="13">
                  <c:v>Rakkestad</c:v>
                </c:pt>
                <c:pt idx="14">
                  <c:v>Råde</c:v>
                </c:pt>
                <c:pt idx="15">
                  <c:v>Rygge</c:v>
                </c:pt>
                <c:pt idx="16">
                  <c:v>Våler</c:v>
                </c:pt>
                <c:pt idx="17">
                  <c:v>Hobøl</c:v>
                </c:pt>
              </c:strCache>
            </c:strRef>
          </c:cat>
          <c:val>
            <c:numRef>
              <c:f>kommuner!$E$7:$E$24</c:f>
              <c:numCache>
                <c:formatCode>0.0\ %</c:formatCode>
                <c:ptCount val="18"/>
                <c:pt idx="0">
                  <c:v>0.75658306927058361</c:v>
                </c:pt>
                <c:pt idx="1">
                  <c:v>0.83289862093725542</c:v>
                </c:pt>
                <c:pt idx="2">
                  <c:v>0.79614915650829587</c:v>
                </c:pt>
                <c:pt idx="3">
                  <c:v>0.82110525496365372</c:v>
                </c:pt>
                <c:pt idx="4">
                  <c:v>1.0004222547446993</c:v>
                </c:pt>
                <c:pt idx="5">
                  <c:v>0.85966190537158949</c:v>
                </c:pt>
                <c:pt idx="6">
                  <c:v>0.74806491207450965</c:v>
                </c:pt>
                <c:pt idx="7">
                  <c:v>0.8498600199309998</c:v>
                </c:pt>
                <c:pt idx="8">
                  <c:v>0.80102981326371925</c:v>
                </c:pt>
                <c:pt idx="9">
                  <c:v>0.9381548648743514</c:v>
                </c:pt>
                <c:pt idx="10">
                  <c:v>0.96406863310257496</c:v>
                </c:pt>
                <c:pt idx="11">
                  <c:v>0.77378341015649732</c:v>
                </c:pt>
                <c:pt idx="12">
                  <c:v>0.84980878558919626</c:v>
                </c:pt>
                <c:pt idx="13">
                  <c:v>0.76956645753743946</c:v>
                </c:pt>
                <c:pt idx="14">
                  <c:v>0.84723395311832406</c:v>
                </c:pt>
                <c:pt idx="15">
                  <c:v>0.89761855873999141</c:v>
                </c:pt>
                <c:pt idx="16">
                  <c:v>0.82949430180483996</c:v>
                </c:pt>
                <c:pt idx="17">
                  <c:v>0.81962645227101427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D7-49A9-84ED-E66930766362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kommuner!$B$7:$B$24</c:f>
              <c:strCache>
                <c:ptCount val="18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Aremark</c:v>
                </c:pt>
                <c:pt idx="6">
                  <c:v>Marker</c:v>
                </c:pt>
                <c:pt idx="7">
                  <c:v>Rømskog</c:v>
                </c:pt>
                <c:pt idx="8">
                  <c:v>Trøgstad</c:v>
                </c:pt>
                <c:pt idx="9">
                  <c:v>Spydeberg</c:v>
                </c:pt>
                <c:pt idx="10">
                  <c:v>Askim</c:v>
                </c:pt>
                <c:pt idx="11">
                  <c:v>Eidsberg</c:v>
                </c:pt>
                <c:pt idx="12">
                  <c:v>Skiptvet</c:v>
                </c:pt>
                <c:pt idx="13">
                  <c:v>Rakkestad</c:v>
                </c:pt>
                <c:pt idx="14">
                  <c:v>Råde</c:v>
                </c:pt>
                <c:pt idx="15">
                  <c:v>Rygge</c:v>
                </c:pt>
                <c:pt idx="16">
                  <c:v>Våler</c:v>
                </c:pt>
                <c:pt idx="17">
                  <c:v>Hobøl</c:v>
                </c:pt>
              </c:strCache>
            </c:strRef>
          </c:cat>
          <c:val>
            <c:numRef>
              <c:f>kommuner!$O$7:$O$24</c:f>
              <c:numCache>
                <c:formatCode>0.0\ %</c:formatCode>
                <c:ptCount val="18"/>
                <c:pt idx="0">
                  <c:v>0.94106069378574697</c:v>
                </c:pt>
                <c:pt idx="1">
                  <c:v>0.94487647136908059</c:v>
                </c:pt>
                <c:pt idx="2">
                  <c:v>0.9430389981476327</c:v>
                </c:pt>
                <c:pt idx="3">
                  <c:v>0.94428680307040058</c:v>
                </c:pt>
                <c:pt idx="4">
                  <c:v>0.9884004422200976</c:v>
                </c:pt>
                <c:pt idx="5">
                  <c:v>0.94621463559079722</c:v>
                </c:pt>
                <c:pt idx="6">
                  <c:v>0.9406347859259433</c:v>
                </c:pt>
                <c:pt idx="7">
                  <c:v>0.94572454131876793</c:v>
                </c:pt>
                <c:pt idx="8">
                  <c:v>0.94328303098540378</c:v>
                </c:pt>
                <c:pt idx="9">
                  <c:v>0.96349348627195852</c:v>
                </c:pt>
                <c:pt idx="10">
                  <c:v>0.97385899356324801</c:v>
                </c:pt>
                <c:pt idx="11">
                  <c:v>0.94192071083004281</c:v>
                </c:pt>
                <c:pt idx="12">
                  <c:v>0.94572197960167781</c:v>
                </c:pt>
                <c:pt idx="13">
                  <c:v>0.94170986319908978</c:v>
                </c:pt>
                <c:pt idx="14">
                  <c:v>0.94559323797813399</c:v>
                </c:pt>
                <c:pt idx="15">
                  <c:v>0.94811246825921747</c:v>
                </c:pt>
                <c:pt idx="16">
                  <c:v>0.94470625541245978</c:v>
                </c:pt>
                <c:pt idx="17">
                  <c:v>0.94421286293576856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7-49A9-84ED-E66930766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58496"/>
        <c:axId val="234912000"/>
      </c:lineChart>
      <c:catAx>
        <c:axId val="22885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34912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4912000"/>
        <c:scaling>
          <c:orientation val="minMax"/>
          <c:max val="1.1000000000000001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28858496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07551378212107"/>
          <c:y val="0.10256434728875673"/>
          <c:w val="0.12351789030323779"/>
          <c:h val="0.177156666605485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(januar-april 2019)</c:v>
            </c:pt>
          </c:strCache>
        </c:strRef>
      </c:tx>
      <c:layout>
        <c:manualLayout>
          <c:xMode val="edge"/>
          <c:yMode val="edge"/>
          <c:x val="0.18963852392351249"/>
          <c:y val="3.27102803738317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4066551413725918E-2"/>
          <c:y val="0.19392523364485981"/>
          <c:w val="0.88954141612198356"/>
          <c:h val="0.5607476635514018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januar-april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kommuner!$B$174:$B$199</c:f>
              <c:strCache>
                <c:ptCount val="26"/>
                <c:pt idx="0">
                  <c:v>Eigersund</c:v>
                </c:pt>
                <c:pt idx="1">
                  <c:v>Sandnes</c:v>
                </c:pt>
                <c:pt idx="2">
                  <c:v>Stavanger</c:v>
                </c:pt>
                <c:pt idx="3">
                  <c:v>Haugesund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Forsand</c:v>
                </c:pt>
                <c:pt idx="14">
                  <c:v>Strand</c:v>
                </c:pt>
                <c:pt idx="15">
                  <c:v>Hjelmeland</c:v>
                </c:pt>
                <c:pt idx="16">
                  <c:v>Suldal</c:v>
                </c:pt>
                <c:pt idx="17">
                  <c:v>Sauda</c:v>
                </c:pt>
                <c:pt idx="18">
                  <c:v>Finnøy</c:v>
                </c:pt>
                <c:pt idx="19">
                  <c:v>Rennesøy</c:v>
                </c:pt>
                <c:pt idx="20">
                  <c:v>Kvitsøy</c:v>
                </c:pt>
                <c:pt idx="21">
                  <c:v>Bokn</c:v>
                </c:pt>
                <c:pt idx="22">
                  <c:v>Tysvær</c:v>
                </c:pt>
                <c:pt idx="23">
                  <c:v>Karmøy</c:v>
                </c:pt>
                <c:pt idx="24">
                  <c:v>Utsira</c:v>
                </c:pt>
                <c:pt idx="25">
                  <c:v>Vindafjord</c:v>
                </c:pt>
              </c:strCache>
            </c:strRef>
          </c:cat>
          <c:val>
            <c:numRef>
              <c:f>kommuner!$E$174:$E$199</c:f>
              <c:numCache>
                <c:formatCode>0.0\ %</c:formatCode>
                <c:ptCount val="26"/>
                <c:pt idx="0">
                  <c:v>0.96108972095581724</c:v>
                </c:pt>
                <c:pt idx="1">
                  <c:v>1.0128027132093131</c:v>
                </c:pt>
                <c:pt idx="2">
                  <c:v>1.2485499850906263</c:v>
                </c:pt>
                <c:pt idx="3">
                  <c:v>0.94705325573325394</c:v>
                </c:pt>
                <c:pt idx="4">
                  <c:v>0.81558738619438165</c:v>
                </c:pt>
                <c:pt idx="5">
                  <c:v>0.77829632319146724</c:v>
                </c:pt>
                <c:pt idx="6">
                  <c:v>0.82488323526784413</c:v>
                </c:pt>
                <c:pt idx="7">
                  <c:v>0.82756530403838058</c:v>
                </c:pt>
                <c:pt idx="8">
                  <c:v>0.91757687611155758</c:v>
                </c:pt>
                <c:pt idx="9">
                  <c:v>0.94926541020541777</c:v>
                </c:pt>
                <c:pt idx="10">
                  <c:v>0.89329683820954886</c:v>
                </c:pt>
                <c:pt idx="11">
                  <c:v>1.2514779292707618</c:v>
                </c:pt>
                <c:pt idx="12">
                  <c:v>1.078444750680928</c:v>
                </c:pt>
                <c:pt idx="13">
                  <c:v>2.568799740139978</c:v>
                </c:pt>
                <c:pt idx="14">
                  <c:v>0.89113063179100038</c:v>
                </c:pt>
                <c:pt idx="15">
                  <c:v>1.665273967443581</c:v>
                </c:pt>
                <c:pt idx="16">
                  <c:v>2.2513316438639706</c:v>
                </c:pt>
                <c:pt idx="17">
                  <c:v>1.4220046023563579</c:v>
                </c:pt>
                <c:pt idx="18">
                  <c:v>0.86254022139506137</c:v>
                </c:pt>
                <c:pt idx="19">
                  <c:v>1.0151798548382103</c:v>
                </c:pt>
                <c:pt idx="20">
                  <c:v>0.93593974508764954</c:v>
                </c:pt>
                <c:pt idx="21">
                  <c:v>0.87456054643904435</c:v>
                </c:pt>
                <c:pt idx="22">
                  <c:v>0.86449857001023012</c:v>
                </c:pt>
                <c:pt idx="23">
                  <c:v>0.8433382842188224</c:v>
                </c:pt>
                <c:pt idx="24">
                  <c:v>0.9390541442716146</c:v>
                </c:pt>
                <c:pt idx="25">
                  <c:v>1.024836651785326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C3-498F-A073-2BD218D5D0A3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kommuner!$B$174:$B$199</c:f>
              <c:strCache>
                <c:ptCount val="26"/>
                <c:pt idx="0">
                  <c:v>Eigersund</c:v>
                </c:pt>
                <c:pt idx="1">
                  <c:v>Sandnes</c:v>
                </c:pt>
                <c:pt idx="2">
                  <c:v>Stavanger</c:v>
                </c:pt>
                <c:pt idx="3">
                  <c:v>Haugesund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Forsand</c:v>
                </c:pt>
                <c:pt idx="14">
                  <c:v>Strand</c:v>
                </c:pt>
                <c:pt idx="15">
                  <c:v>Hjelmeland</c:v>
                </c:pt>
                <c:pt idx="16">
                  <c:v>Suldal</c:v>
                </c:pt>
                <c:pt idx="17">
                  <c:v>Sauda</c:v>
                </c:pt>
                <c:pt idx="18">
                  <c:v>Finnøy</c:v>
                </c:pt>
                <c:pt idx="19">
                  <c:v>Rennesøy</c:v>
                </c:pt>
                <c:pt idx="20">
                  <c:v>Kvitsøy</c:v>
                </c:pt>
                <c:pt idx="21">
                  <c:v>Bokn</c:v>
                </c:pt>
                <c:pt idx="22">
                  <c:v>Tysvær</c:v>
                </c:pt>
                <c:pt idx="23">
                  <c:v>Karmøy</c:v>
                </c:pt>
                <c:pt idx="24">
                  <c:v>Utsira</c:v>
                </c:pt>
                <c:pt idx="25">
                  <c:v>Vindafjord</c:v>
                </c:pt>
              </c:strCache>
            </c:strRef>
          </c:cat>
          <c:val>
            <c:numRef>
              <c:f>kommuner!$O$174:$O$199</c:f>
              <c:numCache>
                <c:formatCode>0.0\ %</c:formatCode>
                <c:ptCount val="26"/>
                <c:pt idx="0">
                  <c:v>0.9726674287045447</c:v>
                </c:pt>
                <c:pt idx="1">
                  <c:v>0.99335262560594306</c:v>
                </c:pt>
                <c:pt idx="2">
                  <c:v>1.0876515343584685</c:v>
                </c:pt>
                <c:pt idx="3">
                  <c:v>0.9670528426155196</c:v>
                </c:pt>
                <c:pt idx="4">
                  <c:v>0.9440109096319369</c:v>
                </c:pt>
                <c:pt idx="5">
                  <c:v>0.94214635648179124</c:v>
                </c:pt>
                <c:pt idx="6">
                  <c:v>0.94447570208561016</c:v>
                </c:pt>
                <c:pt idx="7">
                  <c:v>0.94460980552413687</c:v>
                </c:pt>
                <c:pt idx="8">
                  <c:v>0.95526229076684099</c:v>
                </c:pt>
                <c:pt idx="9">
                  <c:v>0.96793770440438476</c:v>
                </c:pt>
                <c:pt idx="10">
                  <c:v>0.94789638223269534</c:v>
                </c:pt>
                <c:pt idx="11">
                  <c:v>1.0888227120305225</c:v>
                </c:pt>
                <c:pt idx="12">
                  <c:v>1.019609440594589</c:v>
                </c:pt>
                <c:pt idx="13">
                  <c:v>1.6157514363782091</c:v>
                </c:pt>
                <c:pt idx="14">
                  <c:v>0.94778807191176795</c:v>
                </c:pt>
                <c:pt idx="15">
                  <c:v>1.2543411272996503</c:v>
                </c:pt>
                <c:pt idx="16">
                  <c:v>1.4887641978678059</c:v>
                </c:pt>
                <c:pt idx="17">
                  <c:v>1.1570333812647609</c:v>
                </c:pt>
                <c:pt idx="18">
                  <c:v>0.94635855139197089</c:v>
                </c:pt>
                <c:pt idx="19">
                  <c:v>0.99430348225750187</c:v>
                </c:pt>
                <c:pt idx="20">
                  <c:v>0.96260743835727758</c:v>
                </c:pt>
                <c:pt idx="21">
                  <c:v>0.94695956764417</c:v>
                </c:pt>
                <c:pt idx="22">
                  <c:v>0.94645646882272927</c:v>
                </c:pt>
                <c:pt idx="23">
                  <c:v>0.94539845453315896</c:v>
                </c:pt>
                <c:pt idx="24">
                  <c:v>0.96385319803086367</c:v>
                </c:pt>
                <c:pt idx="25">
                  <c:v>0.99816620103634834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C3-498F-A073-2BD218D5D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44768"/>
        <c:axId val="106988288"/>
      </c:lineChart>
      <c:catAx>
        <c:axId val="10334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0698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988288"/>
        <c:scaling>
          <c:orientation val="minMax"/>
          <c:max val="1.8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0334476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517178387892127"/>
          <c:y val="8.1775700934579434E-2"/>
          <c:w val="0.21114390026759855"/>
          <c:h val="0.186915887850467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(januar-april 2019)</c:v>
            </c:pt>
          </c:strCache>
        </c:strRef>
      </c:tx>
      <c:layout>
        <c:manualLayout>
          <c:xMode val="edge"/>
          <c:yMode val="edge"/>
          <c:x val="0.18700787401574803"/>
          <c:y val="3.4403669724770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2677165354330714E-2"/>
          <c:y val="0.19266076622165082"/>
          <c:w val="0.90157480314960625"/>
          <c:h val="0.54357859041108625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januar-april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kommuner!$B$200:$B$232</c:f>
              <c:strCache>
                <c:ptCount val="33"/>
                <c:pt idx="0">
                  <c:v>Bergen</c:v>
                </c:pt>
                <c:pt idx="1">
                  <c:v>Etne</c:v>
                </c:pt>
                <c:pt idx="2">
                  <c:v>Sveio</c:v>
                </c:pt>
                <c:pt idx="3">
                  <c:v>Bømlo</c:v>
                </c:pt>
                <c:pt idx="4">
                  <c:v>Stord</c:v>
                </c:pt>
                <c:pt idx="5">
                  <c:v>Fitjar</c:v>
                </c:pt>
                <c:pt idx="6">
                  <c:v>Tysnes</c:v>
                </c:pt>
                <c:pt idx="7">
                  <c:v>Kvinnherad</c:v>
                </c:pt>
                <c:pt idx="8">
                  <c:v>Jondal</c:v>
                </c:pt>
                <c:pt idx="9">
                  <c:v>Odda</c:v>
                </c:pt>
                <c:pt idx="10">
                  <c:v>Ullensvang</c:v>
                </c:pt>
                <c:pt idx="11">
                  <c:v>Eidfjord</c:v>
                </c:pt>
                <c:pt idx="12">
                  <c:v>Ulvik</c:v>
                </c:pt>
                <c:pt idx="13">
                  <c:v>Granvin</c:v>
                </c:pt>
                <c:pt idx="14">
                  <c:v>Voss</c:v>
                </c:pt>
                <c:pt idx="15">
                  <c:v>Kvam</c:v>
                </c:pt>
                <c:pt idx="16">
                  <c:v>Fusa</c:v>
                </c:pt>
                <c:pt idx="17">
                  <c:v>Samnanger</c:v>
                </c:pt>
                <c:pt idx="18">
                  <c:v>Os</c:v>
                </c:pt>
                <c:pt idx="19">
                  <c:v>Austevoll</c:v>
                </c:pt>
                <c:pt idx="20">
                  <c:v>Sund</c:v>
                </c:pt>
                <c:pt idx="21">
                  <c:v>Fjell</c:v>
                </c:pt>
                <c:pt idx="22">
                  <c:v>Askøy</c:v>
                </c:pt>
                <c:pt idx="23">
                  <c:v>Vaksdal</c:v>
                </c:pt>
                <c:pt idx="24">
                  <c:v>Modalen</c:v>
                </c:pt>
                <c:pt idx="25">
                  <c:v>Osterøy</c:v>
                </c:pt>
                <c:pt idx="26">
                  <c:v>Meland</c:v>
                </c:pt>
                <c:pt idx="27">
                  <c:v>Øygarden</c:v>
                </c:pt>
                <c:pt idx="28">
                  <c:v>Radøy</c:v>
                </c:pt>
                <c:pt idx="29">
                  <c:v>Lindås</c:v>
                </c:pt>
                <c:pt idx="30">
                  <c:v>Austrheim</c:v>
                </c:pt>
                <c:pt idx="31">
                  <c:v>Fedje</c:v>
                </c:pt>
                <c:pt idx="32">
                  <c:v>Masfjorden</c:v>
                </c:pt>
              </c:strCache>
            </c:strRef>
          </c:cat>
          <c:val>
            <c:numRef>
              <c:f>kommuner!$E$200:$E$232</c:f>
              <c:numCache>
                <c:formatCode>0.0\ %</c:formatCode>
                <c:ptCount val="33"/>
                <c:pt idx="0">
                  <c:v>1.0447817209754695</c:v>
                </c:pt>
                <c:pt idx="1">
                  <c:v>0.89422170860471395</c:v>
                </c:pt>
                <c:pt idx="2">
                  <c:v>0.79630181996969573</c:v>
                </c:pt>
                <c:pt idx="3">
                  <c:v>0.88432485344401979</c:v>
                </c:pt>
                <c:pt idx="4">
                  <c:v>0.91077641590432079</c:v>
                </c:pt>
                <c:pt idx="5">
                  <c:v>0.90404849564230105</c:v>
                </c:pt>
                <c:pt idx="6">
                  <c:v>1.0324728027741317</c:v>
                </c:pt>
                <c:pt idx="7">
                  <c:v>1.0331682365479995</c:v>
                </c:pt>
                <c:pt idx="8">
                  <c:v>1.122072267041603</c:v>
                </c:pt>
                <c:pt idx="9">
                  <c:v>1.5057274112188448</c:v>
                </c:pt>
                <c:pt idx="10">
                  <c:v>0.94579564440182551</c:v>
                </c:pt>
                <c:pt idx="11">
                  <c:v>3.9922225226255219</c:v>
                </c:pt>
                <c:pt idx="12">
                  <c:v>1.6948819471120629</c:v>
                </c:pt>
                <c:pt idx="13">
                  <c:v>0.8297713892345906</c:v>
                </c:pt>
                <c:pt idx="14">
                  <c:v>0.95100335361500832</c:v>
                </c:pt>
                <c:pt idx="15">
                  <c:v>0.93757028905356454</c:v>
                </c:pt>
                <c:pt idx="16">
                  <c:v>0.95833807996542697</c:v>
                </c:pt>
                <c:pt idx="17">
                  <c:v>1.0065686198184016</c:v>
                </c:pt>
                <c:pt idx="18">
                  <c:v>0.90598352949649574</c:v>
                </c:pt>
                <c:pt idx="19">
                  <c:v>1.538731801594599</c:v>
                </c:pt>
                <c:pt idx="20">
                  <c:v>0.84113949571173674</c:v>
                </c:pt>
                <c:pt idx="21">
                  <c:v>0.92871735479690209</c:v>
                </c:pt>
                <c:pt idx="22">
                  <c:v>0.84556503911863956</c:v>
                </c:pt>
                <c:pt idx="23">
                  <c:v>1.1707217775187837</c:v>
                </c:pt>
                <c:pt idx="24">
                  <c:v>5.174151103589816</c:v>
                </c:pt>
                <c:pt idx="25">
                  <c:v>0.78444938421385668</c:v>
                </c:pt>
                <c:pt idx="26">
                  <c:v>0.82513833575334494</c:v>
                </c:pt>
                <c:pt idx="27">
                  <c:v>0.80328790149473994</c:v>
                </c:pt>
                <c:pt idx="28">
                  <c:v>0.77424252615382672</c:v>
                </c:pt>
                <c:pt idx="29">
                  <c:v>0.90031044455813014</c:v>
                </c:pt>
                <c:pt idx="30">
                  <c:v>1.0144006020347269</c:v>
                </c:pt>
                <c:pt idx="31">
                  <c:v>0.83579179886830635</c:v>
                </c:pt>
                <c:pt idx="32">
                  <c:v>1.5452172492388043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3E-4F04-B753-DED9BE88B114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26"/>
            <c:bubble3D val="0"/>
            <c:spPr>
              <a:ln w="3175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A3E-4F04-B753-DED9BE88B114}"/>
              </c:ext>
            </c:extLst>
          </c:dPt>
          <c:cat>
            <c:strRef>
              <c:f>kommuner!$B$200:$B$232</c:f>
              <c:strCache>
                <c:ptCount val="33"/>
                <c:pt idx="0">
                  <c:v>Bergen</c:v>
                </c:pt>
                <c:pt idx="1">
                  <c:v>Etne</c:v>
                </c:pt>
                <c:pt idx="2">
                  <c:v>Sveio</c:v>
                </c:pt>
                <c:pt idx="3">
                  <c:v>Bømlo</c:v>
                </c:pt>
                <c:pt idx="4">
                  <c:v>Stord</c:v>
                </c:pt>
                <c:pt idx="5">
                  <c:v>Fitjar</c:v>
                </c:pt>
                <c:pt idx="6">
                  <c:v>Tysnes</c:v>
                </c:pt>
                <c:pt idx="7">
                  <c:v>Kvinnherad</c:v>
                </c:pt>
                <c:pt idx="8">
                  <c:v>Jondal</c:v>
                </c:pt>
                <c:pt idx="9">
                  <c:v>Odda</c:v>
                </c:pt>
                <c:pt idx="10">
                  <c:v>Ullensvang</c:v>
                </c:pt>
                <c:pt idx="11">
                  <c:v>Eidfjord</c:v>
                </c:pt>
                <c:pt idx="12">
                  <c:v>Ulvik</c:v>
                </c:pt>
                <c:pt idx="13">
                  <c:v>Granvin</c:v>
                </c:pt>
                <c:pt idx="14">
                  <c:v>Voss</c:v>
                </c:pt>
                <c:pt idx="15">
                  <c:v>Kvam</c:v>
                </c:pt>
                <c:pt idx="16">
                  <c:v>Fusa</c:v>
                </c:pt>
                <c:pt idx="17">
                  <c:v>Samnanger</c:v>
                </c:pt>
                <c:pt idx="18">
                  <c:v>Os</c:v>
                </c:pt>
                <c:pt idx="19">
                  <c:v>Austevoll</c:v>
                </c:pt>
                <c:pt idx="20">
                  <c:v>Sund</c:v>
                </c:pt>
                <c:pt idx="21">
                  <c:v>Fjell</c:v>
                </c:pt>
                <c:pt idx="22">
                  <c:v>Askøy</c:v>
                </c:pt>
                <c:pt idx="23">
                  <c:v>Vaksdal</c:v>
                </c:pt>
                <c:pt idx="24">
                  <c:v>Modalen</c:v>
                </c:pt>
                <c:pt idx="25">
                  <c:v>Osterøy</c:v>
                </c:pt>
                <c:pt idx="26">
                  <c:v>Meland</c:v>
                </c:pt>
                <c:pt idx="27">
                  <c:v>Øygarden</c:v>
                </c:pt>
                <c:pt idx="28">
                  <c:v>Radøy</c:v>
                </c:pt>
                <c:pt idx="29">
                  <c:v>Lindås</c:v>
                </c:pt>
                <c:pt idx="30">
                  <c:v>Austrheim</c:v>
                </c:pt>
                <c:pt idx="31">
                  <c:v>Fedje</c:v>
                </c:pt>
                <c:pt idx="32">
                  <c:v>Masfjorden</c:v>
                </c:pt>
              </c:strCache>
            </c:strRef>
          </c:cat>
          <c:val>
            <c:numRef>
              <c:f>kommuner!$O$200:$O$232</c:f>
              <c:numCache>
                <c:formatCode>0.0\ %</c:formatCode>
                <c:ptCount val="33"/>
                <c:pt idx="0">
                  <c:v>1.0061442287124056</c:v>
                </c:pt>
                <c:pt idx="1">
                  <c:v>0.9479426257524538</c:v>
                </c:pt>
                <c:pt idx="2">
                  <c:v>0.94304663132070288</c:v>
                </c:pt>
                <c:pt idx="3">
                  <c:v>0.9474477829944189</c:v>
                </c:pt>
                <c:pt idx="4">
                  <c:v>0.95254210668394623</c:v>
                </c:pt>
                <c:pt idx="5">
                  <c:v>0.94985093857913849</c:v>
                </c:pt>
                <c:pt idx="6">
                  <c:v>1.0012206614318706</c:v>
                </c:pt>
                <c:pt idx="7">
                  <c:v>1.0014988349414176</c:v>
                </c:pt>
                <c:pt idx="8">
                  <c:v>1.0370604471388589</c:v>
                </c:pt>
                <c:pt idx="9">
                  <c:v>1.1905225048097559</c:v>
                </c:pt>
                <c:pt idx="10">
                  <c:v>0.96654979808294805</c:v>
                </c:pt>
                <c:pt idx="11">
                  <c:v>2.1851205493724262</c:v>
                </c:pt>
                <c:pt idx="12">
                  <c:v>1.266184319167043</c:v>
                </c:pt>
                <c:pt idx="13">
                  <c:v>0.94472010978394738</c:v>
                </c:pt>
                <c:pt idx="14">
                  <c:v>0.96863288176822138</c:v>
                </c:pt>
                <c:pt idx="15">
                  <c:v>0.9632596559436436</c:v>
                </c:pt>
                <c:pt idx="16">
                  <c:v>0.97156677230838862</c:v>
                </c:pt>
                <c:pt idx="17">
                  <c:v>0.99085898824957863</c:v>
                </c:pt>
                <c:pt idx="18">
                  <c:v>0.9506249521208161</c:v>
                </c:pt>
                <c:pt idx="19">
                  <c:v>1.2037242609600574</c:v>
                </c:pt>
                <c:pt idx="20">
                  <c:v>0.94528851510780476</c:v>
                </c:pt>
                <c:pt idx="21">
                  <c:v>0.95971848224097867</c:v>
                </c:pt>
                <c:pt idx="22">
                  <c:v>0.9455097922781498</c:v>
                </c:pt>
                <c:pt idx="23">
                  <c:v>1.0565202513297314</c:v>
                </c:pt>
                <c:pt idx="24">
                  <c:v>2.6578919817581443</c:v>
                </c:pt>
                <c:pt idx="25">
                  <c:v>0.94245400953291092</c:v>
                </c:pt>
                <c:pt idx="26">
                  <c:v>0.94448845710988505</c:v>
                </c:pt>
                <c:pt idx="27">
                  <c:v>0.94339593539695477</c:v>
                </c:pt>
                <c:pt idx="28">
                  <c:v>0.94194366662990914</c:v>
                </c:pt>
                <c:pt idx="29">
                  <c:v>0.94835571814546993</c:v>
                </c:pt>
                <c:pt idx="30">
                  <c:v>0.99399178113610864</c:v>
                </c:pt>
                <c:pt idx="31">
                  <c:v>0.94502113026563328</c:v>
                </c:pt>
                <c:pt idx="32">
                  <c:v>1.2063184400177396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3E-4F04-B753-DED9BE88B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06976"/>
        <c:axId val="107016960"/>
      </c:lineChart>
      <c:catAx>
        <c:axId val="10700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0701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016960"/>
        <c:scaling>
          <c:orientation val="minMax"/>
          <c:max val="2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07006976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4440388203008"/>
          <c:y val="9.5233851866077718E-2"/>
          <c:w val="0.14168830123228462"/>
          <c:h val="0.18458280519813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(januar-april 2019)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5044069453420412E-2"/>
          <c:y val="0.20094609039341937"/>
          <c:w val="0.80156479254947965"/>
          <c:h val="0.54137240823638866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januar-april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kommuner!$B$233:$B$258</c:f>
              <c:strCache>
                <c:ptCount val="26"/>
                <c:pt idx="0">
                  <c:v>Flora</c:v>
                </c:pt>
                <c:pt idx="1">
                  <c:v>Gulen</c:v>
                </c:pt>
                <c:pt idx="2">
                  <c:v>Solund</c:v>
                </c:pt>
                <c:pt idx="3">
                  <c:v>Hyllestad</c:v>
                </c:pt>
                <c:pt idx="4">
                  <c:v>Høyanger</c:v>
                </c:pt>
                <c:pt idx="5">
                  <c:v>Vik</c:v>
                </c:pt>
                <c:pt idx="6">
                  <c:v>Balestrand</c:v>
                </c:pt>
                <c:pt idx="7">
                  <c:v>Leikanger</c:v>
                </c:pt>
                <c:pt idx="8">
                  <c:v>Sogndal</c:v>
                </c:pt>
                <c:pt idx="9">
                  <c:v>Aurland</c:v>
                </c:pt>
                <c:pt idx="10">
                  <c:v>Lærdal</c:v>
                </c:pt>
                <c:pt idx="11">
                  <c:v>Årdal</c:v>
                </c:pt>
                <c:pt idx="12">
                  <c:v>Luster</c:v>
                </c:pt>
                <c:pt idx="13">
                  <c:v>Askvoll</c:v>
                </c:pt>
                <c:pt idx="14">
                  <c:v>Fjaler</c:v>
                </c:pt>
                <c:pt idx="15">
                  <c:v>Gaular</c:v>
                </c:pt>
                <c:pt idx="16">
                  <c:v>Jølster</c:v>
                </c:pt>
                <c:pt idx="17">
                  <c:v>Førde</c:v>
                </c:pt>
                <c:pt idx="18">
                  <c:v>Naustdal</c:v>
                </c:pt>
                <c:pt idx="19">
                  <c:v>Bremanger</c:v>
                </c:pt>
                <c:pt idx="20">
                  <c:v>Vågsøy</c:v>
                </c:pt>
                <c:pt idx="21">
                  <c:v>Selje</c:v>
                </c:pt>
                <c:pt idx="22">
                  <c:v>Eid</c:v>
                </c:pt>
                <c:pt idx="23">
                  <c:v>Hornindal</c:v>
                </c:pt>
                <c:pt idx="24">
                  <c:v>Gloppen</c:v>
                </c:pt>
                <c:pt idx="25">
                  <c:v>Stryn</c:v>
                </c:pt>
              </c:strCache>
            </c:strRef>
          </c:cat>
          <c:val>
            <c:numRef>
              <c:f>kommuner!$E$233:$E$258</c:f>
              <c:numCache>
                <c:formatCode>0.0\ %</c:formatCode>
                <c:ptCount val="26"/>
                <c:pt idx="0">
                  <c:v>0.9851845822286095</c:v>
                </c:pt>
                <c:pt idx="1">
                  <c:v>1.0438074445421957</c:v>
                </c:pt>
                <c:pt idx="2">
                  <c:v>0.90582986364580531</c:v>
                </c:pt>
                <c:pt idx="3">
                  <c:v>0.92822495850566789</c:v>
                </c:pt>
                <c:pt idx="4">
                  <c:v>1.2444854002680965</c:v>
                </c:pt>
                <c:pt idx="5">
                  <c:v>1.2777169126870218</c:v>
                </c:pt>
                <c:pt idx="6">
                  <c:v>0.94734070714110197</c:v>
                </c:pt>
                <c:pt idx="7">
                  <c:v>0.94792273761772916</c:v>
                </c:pt>
                <c:pt idx="8">
                  <c:v>0.90042905733008161</c:v>
                </c:pt>
                <c:pt idx="9">
                  <c:v>2.7837426412130744</c:v>
                </c:pt>
                <c:pt idx="10">
                  <c:v>1.5585101141208477</c:v>
                </c:pt>
                <c:pt idx="11">
                  <c:v>1.3966958853738873</c:v>
                </c:pt>
                <c:pt idx="12">
                  <c:v>1.4878016328977521</c:v>
                </c:pt>
                <c:pt idx="13">
                  <c:v>0.83678574973603337</c:v>
                </c:pt>
                <c:pt idx="14">
                  <c:v>0.7821794690768602</c:v>
                </c:pt>
                <c:pt idx="15">
                  <c:v>0.78328803928048962</c:v>
                </c:pt>
                <c:pt idx="16">
                  <c:v>0.93483890964448757</c:v>
                </c:pt>
                <c:pt idx="17">
                  <c:v>0.95884362673507406</c:v>
                </c:pt>
                <c:pt idx="18">
                  <c:v>0.80946442604787827</c:v>
                </c:pt>
                <c:pt idx="19">
                  <c:v>1.2297931410058567</c:v>
                </c:pt>
                <c:pt idx="20">
                  <c:v>0.91165433523110373</c:v>
                </c:pt>
                <c:pt idx="21">
                  <c:v>0.86378309562512223</c:v>
                </c:pt>
                <c:pt idx="22">
                  <c:v>0.79055155867588744</c:v>
                </c:pt>
                <c:pt idx="23">
                  <c:v>0.79021194741775225</c:v>
                </c:pt>
                <c:pt idx="24">
                  <c:v>0.85337048392158943</c:v>
                </c:pt>
                <c:pt idx="25">
                  <c:v>0.80159972304702354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2D-425C-BE85-3B15D21B47A5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kommuner!$B$233:$B$258</c:f>
              <c:strCache>
                <c:ptCount val="26"/>
                <c:pt idx="0">
                  <c:v>Flora</c:v>
                </c:pt>
                <c:pt idx="1">
                  <c:v>Gulen</c:v>
                </c:pt>
                <c:pt idx="2">
                  <c:v>Solund</c:v>
                </c:pt>
                <c:pt idx="3">
                  <c:v>Hyllestad</c:v>
                </c:pt>
                <c:pt idx="4">
                  <c:v>Høyanger</c:v>
                </c:pt>
                <c:pt idx="5">
                  <c:v>Vik</c:v>
                </c:pt>
                <c:pt idx="6">
                  <c:v>Balestrand</c:v>
                </c:pt>
                <c:pt idx="7">
                  <c:v>Leikanger</c:v>
                </c:pt>
                <c:pt idx="8">
                  <c:v>Sogndal</c:v>
                </c:pt>
                <c:pt idx="9">
                  <c:v>Aurland</c:v>
                </c:pt>
                <c:pt idx="10">
                  <c:v>Lærdal</c:v>
                </c:pt>
                <c:pt idx="11">
                  <c:v>Årdal</c:v>
                </c:pt>
                <c:pt idx="12">
                  <c:v>Luster</c:v>
                </c:pt>
                <c:pt idx="13">
                  <c:v>Askvoll</c:v>
                </c:pt>
                <c:pt idx="14">
                  <c:v>Fjaler</c:v>
                </c:pt>
                <c:pt idx="15">
                  <c:v>Gaular</c:v>
                </c:pt>
                <c:pt idx="16">
                  <c:v>Jølster</c:v>
                </c:pt>
                <c:pt idx="17">
                  <c:v>Førde</c:v>
                </c:pt>
                <c:pt idx="18">
                  <c:v>Naustdal</c:v>
                </c:pt>
                <c:pt idx="19">
                  <c:v>Bremanger</c:v>
                </c:pt>
                <c:pt idx="20">
                  <c:v>Vågsøy</c:v>
                </c:pt>
                <c:pt idx="21">
                  <c:v>Selje</c:v>
                </c:pt>
                <c:pt idx="22">
                  <c:v>Eid</c:v>
                </c:pt>
                <c:pt idx="23">
                  <c:v>Hornindal</c:v>
                </c:pt>
                <c:pt idx="24">
                  <c:v>Gloppen</c:v>
                </c:pt>
                <c:pt idx="25">
                  <c:v>Stryn</c:v>
                </c:pt>
              </c:strCache>
            </c:strRef>
          </c:cat>
          <c:val>
            <c:numRef>
              <c:f>kommuner!$O$233:$O$258</c:f>
              <c:numCache>
                <c:formatCode>0.0\ %</c:formatCode>
                <c:ptCount val="26"/>
                <c:pt idx="0">
                  <c:v>0.98230537321366163</c:v>
                </c:pt>
                <c:pt idx="1">
                  <c:v>1.0057545181390961</c:v>
                </c:pt>
                <c:pt idx="2">
                  <c:v>0.95056348578054006</c:v>
                </c:pt>
                <c:pt idx="3">
                  <c:v>0.95952152372448507</c:v>
                </c:pt>
                <c:pt idx="4">
                  <c:v>1.0860257004294562</c:v>
                </c:pt>
                <c:pt idx="5">
                  <c:v>1.0993183053970266</c:v>
                </c:pt>
                <c:pt idx="6">
                  <c:v>0.96716782317865857</c:v>
                </c:pt>
                <c:pt idx="7">
                  <c:v>0.96740063536930954</c:v>
                </c:pt>
                <c:pt idx="8">
                  <c:v>0.94840316325425045</c:v>
                </c:pt>
                <c:pt idx="9">
                  <c:v>1.7017285968074478</c:v>
                </c:pt>
                <c:pt idx="10">
                  <c:v>1.211635585970557</c:v>
                </c:pt>
                <c:pt idx="11">
                  <c:v>1.1469098944717728</c:v>
                </c:pt>
                <c:pt idx="12">
                  <c:v>1.1833521934813185</c:v>
                </c:pt>
                <c:pt idx="13">
                  <c:v>0.94507082780901941</c:v>
                </c:pt>
                <c:pt idx="14">
                  <c:v>0.94234051377606065</c:v>
                </c:pt>
                <c:pt idx="15">
                  <c:v>0.94239594228624246</c:v>
                </c:pt>
                <c:pt idx="16">
                  <c:v>0.96216710418001294</c:v>
                </c:pt>
                <c:pt idx="17">
                  <c:v>0.97176899101624747</c:v>
                </c:pt>
                <c:pt idx="18">
                  <c:v>0.9437047616246117</c:v>
                </c:pt>
                <c:pt idx="19">
                  <c:v>1.0801487967245604</c:v>
                </c:pt>
                <c:pt idx="20">
                  <c:v>0.95289327441465943</c:v>
                </c:pt>
                <c:pt idx="21">
                  <c:v>0.94642069510347415</c:v>
                </c:pt>
                <c:pt idx="22">
                  <c:v>0.94275911825601244</c:v>
                </c:pt>
                <c:pt idx="23">
                  <c:v>0.94274213769310533</c:v>
                </c:pt>
                <c:pt idx="24">
                  <c:v>0.94590006451829745</c:v>
                </c:pt>
                <c:pt idx="25">
                  <c:v>0.94331152647456906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2D-425C-BE85-3B15D21B4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65024"/>
        <c:axId val="152871296"/>
      </c:lineChart>
      <c:catAx>
        <c:axId val="15286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5287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2871296"/>
        <c:scaling>
          <c:orientation val="minMax"/>
          <c:max val="1.5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52865024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7563391086377"/>
          <c:y val="6.6194101623821847E-2"/>
          <c:w val="0.22287410554619091"/>
          <c:h val="0.15130048460254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(januar-april 2019)</c:v>
            </c:pt>
          </c:strCache>
        </c:strRef>
      </c:tx>
      <c:layout>
        <c:manualLayout>
          <c:xMode val="edge"/>
          <c:yMode val="edge"/>
          <c:x val="0.18823549997426792"/>
          <c:y val="3.432494279176201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8627516685352219E-2"/>
          <c:y val="0.17848970251716248"/>
          <c:w val="0.91176557881967946"/>
          <c:h val="0.61327231121281467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januar-april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kommuner!$B$259:$B$293</c:f>
              <c:strCache>
                <c:ptCount val="35"/>
                <c:pt idx="0">
                  <c:v>Molde</c:v>
                </c:pt>
                <c:pt idx="1">
                  <c:v>Ålesund</c:v>
                </c:pt>
                <c:pt idx="2">
                  <c:v>Kristiansund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Volda</c:v>
                </c:pt>
                <c:pt idx="9">
                  <c:v>Ørsta</c:v>
                </c:pt>
                <c:pt idx="10">
                  <c:v>Ørskog</c:v>
                </c:pt>
                <c:pt idx="11">
                  <c:v>Norddal</c:v>
                </c:pt>
                <c:pt idx="12">
                  <c:v>Stranda</c:v>
                </c:pt>
                <c:pt idx="13">
                  <c:v>Stordal</c:v>
                </c:pt>
                <c:pt idx="14">
                  <c:v>Sykkylven</c:v>
                </c:pt>
                <c:pt idx="15">
                  <c:v>Skodje</c:v>
                </c:pt>
                <c:pt idx="16">
                  <c:v>Sula</c:v>
                </c:pt>
                <c:pt idx="17">
                  <c:v>Giske</c:v>
                </c:pt>
                <c:pt idx="18">
                  <c:v>Haram</c:v>
                </c:pt>
                <c:pt idx="19">
                  <c:v>Vestnes</c:v>
                </c:pt>
                <c:pt idx="20">
                  <c:v>Rauma</c:v>
                </c:pt>
                <c:pt idx="21">
                  <c:v>Nesset</c:v>
                </c:pt>
                <c:pt idx="22">
                  <c:v>Midsund</c:v>
                </c:pt>
                <c:pt idx="23">
                  <c:v>Sandøy</c:v>
                </c:pt>
                <c:pt idx="24">
                  <c:v>Aukra</c:v>
                </c:pt>
                <c:pt idx="25">
                  <c:v>Fræna</c:v>
                </c:pt>
                <c:pt idx="26">
                  <c:v>Eide</c:v>
                </c:pt>
                <c:pt idx="27">
                  <c:v>Averøy</c:v>
                </c:pt>
                <c:pt idx="28">
                  <c:v>Gjemnes</c:v>
                </c:pt>
                <c:pt idx="29">
                  <c:v>Tingvoll</c:v>
                </c:pt>
                <c:pt idx="30">
                  <c:v>Sunndal</c:v>
                </c:pt>
                <c:pt idx="31">
                  <c:v>Surnadal</c:v>
                </c:pt>
                <c:pt idx="32">
                  <c:v>Halsa</c:v>
                </c:pt>
                <c:pt idx="33">
                  <c:v>Smøla</c:v>
                </c:pt>
                <c:pt idx="34">
                  <c:v>Aure</c:v>
                </c:pt>
              </c:strCache>
            </c:strRef>
          </c:cat>
          <c:val>
            <c:numRef>
              <c:f>kommuner!$E$259:$E$293</c:f>
              <c:numCache>
                <c:formatCode>0.0\ %</c:formatCode>
                <c:ptCount val="35"/>
                <c:pt idx="0">
                  <c:v>0.93957942154126994</c:v>
                </c:pt>
                <c:pt idx="1">
                  <c:v>1.0066953433773291</c:v>
                </c:pt>
                <c:pt idx="2">
                  <c:v>0.85892762241791787</c:v>
                </c:pt>
                <c:pt idx="3">
                  <c:v>0.86344556737773048</c:v>
                </c:pt>
                <c:pt idx="4">
                  <c:v>0.93676094557509104</c:v>
                </c:pt>
                <c:pt idx="5">
                  <c:v>1.0187584820243849</c:v>
                </c:pt>
                <c:pt idx="6">
                  <c:v>1.0102499623620032</c:v>
                </c:pt>
                <c:pt idx="7">
                  <c:v>0.81482946401035228</c:v>
                </c:pt>
                <c:pt idx="8">
                  <c:v>0.8006250651114023</c:v>
                </c:pt>
                <c:pt idx="9">
                  <c:v>0.85750629688605173</c:v>
                </c:pt>
                <c:pt idx="10">
                  <c:v>0.86007399677387808</c:v>
                </c:pt>
                <c:pt idx="11">
                  <c:v>1.3448351883812613</c:v>
                </c:pt>
                <c:pt idx="12">
                  <c:v>0.88357880564682056</c:v>
                </c:pt>
                <c:pt idx="13">
                  <c:v>0.77272776856233316</c:v>
                </c:pt>
                <c:pt idx="14">
                  <c:v>0.81214449814318435</c:v>
                </c:pt>
                <c:pt idx="15">
                  <c:v>0.85309085160382025</c:v>
                </c:pt>
                <c:pt idx="16">
                  <c:v>0.84136053493587348</c:v>
                </c:pt>
                <c:pt idx="17">
                  <c:v>0.94724822987437174</c:v>
                </c:pt>
                <c:pt idx="18">
                  <c:v>0.92074473057540895</c:v>
                </c:pt>
                <c:pt idx="19">
                  <c:v>0.93806106600890082</c:v>
                </c:pt>
                <c:pt idx="20">
                  <c:v>0.90285042452424624</c:v>
                </c:pt>
                <c:pt idx="21">
                  <c:v>1.1834957864301834</c:v>
                </c:pt>
                <c:pt idx="22">
                  <c:v>0.97011531759456471</c:v>
                </c:pt>
                <c:pt idx="23">
                  <c:v>1.159701653662724</c:v>
                </c:pt>
                <c:pt idx="24">
                  <c:v>0.94124937782762119</c:v>
                </c:pt>
                <c:pt idx="25">
                  <c:v>0.82872203227760866</c:v>
                </c:pt>
                <c:pt idx="26">
                  <c:v>0.82812423885995878</c:v>
                </c:pt>
                <c:pt idx="27">
                  <c:v>0.89325580103424196</c:v>
                </c:pt>
                <c:pt idx="28">
                  <c:v>0.77501968816799793</c:v>
                </c:pt>
                <c:pt idx="29">
                  <c:v>0.75735086353890513</c:v>
                </c:pt>
                <c:pt idx="30">
                  <c:v>1.0508866413930946</c:v>
                </c:pt>
                <c:pt idx="31">
                  <c:v>0.89943799454779383</c:v>
                </c:pt>
                <c:pt idx="32">
                  <c:v>0.75970321691993803</c:v>
                </c:pt>
                <c:pt idx="33">
                  <c:v>0.85901469961184196</c:v>
                </c:pt>
                <c:pt idx="34">
                  <c:v>0.84474866422771644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F34-B315-ADA79CCB2E05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kommuner!$B$259:$B$293</c:f>
              <c:strCache>
                <c:ptCount val="35"/>
                <c:pt idx="0">
                  <c:v>Molde</c:v>
                </c:pt>
                <c:pt idx="1">
                  <c:v>Ålesund</c:v>
                </c:pt>
                <c:pt idx="2">
                  <c:v>Kristiansund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Volda</c:v>
                </c:pt>
                <c:pt idx="9">
                  <c:v>Ørsta</c:v>
                </c:pt>
                <c:pt idx="10">
                  <c:v>Ørskog</c:v>
                </c:pt>
                <c:pt idx="11">
                  <c:v>Norddal</c:v>
                </c:pt>
                <c:pt idx="12">
                  <c:v>Stranda</c:v>
                </c:pt>
                <c:pt idx="13">
                  <c:v>Stordal</c:v>
                </c:pt>
                <c:pt idx="14">
                  <c:v>Sykkylven</c:v>
                </c:pt>
                <c:pt idx="15">
                  <c:v>Skodje</c:v>
                </c:pt>
                <c:pt idx="16">
                  <c:v>Sula</c:v>
                </c:pt>
                <c:pt idx="17">
                  <c:v>Giske</c:v>
                </c:pt>
                <c:pt idx="18">
                  <c:v>Haram</c:v>
                </c:pt>
                <c:pt idx="19">
                  <c:v>Vestnes</c:v>
                </c:pt>
                <c:pt idx="20">
                  <c:v>Rauma</c:v>
                </c:pt>
                <c:pt idx="21">
                  <c:v>Nesset</c:v>
                </c:pt>
                <c:pt idx="22">
                  <c:v>Midsund</c:v>
                </c:pt>
                <c:pt idx="23">
                  <c:v>Sandøy</c:v>
                </c:pt>
                <c:pt idx="24">
                  <c:v>Aukra</c:v>
                </c:pt>
                <c:pt idx="25">
                  <c:v>Fræna</c:v>
                </c:pt>
                <c:pt idx="26">
                  <c:v>Eide</c:v>
                </c:pt>
                <c:pt idx="27">
                  <c:v>Averøy</c:v>
                </c:pt>
                <c:pt idx="28">
                  <c:v>Gjemnes</c:v>
                </c:pt>
                <c:pt idx="29">
                  <c:v>Tingvoll</c:v>
                </c:pt>
                <c:pt idx="30">
                  <c:v>Sunndal</c:v>
                </c:pt>
                <c:pt idx="31">
                  <c:v>Surnadal</c:v>
                </c:pt>
                <c:pt idx="32">
                  <c:v>Halsa</c:v>
                </c:pt>
                <c:pt idx="33">
                  <c:v>Smøla</c:v>
                </c:pt>
                <c:pt idx="34">
                  <c:v>Aure</c:v>
                </c:pt>
              </c:strCache>
            </c:strRef>
          </c:cat>
          <c:val>
            <c:numRef>
              <c:f>kommuner!$O$259:$O$293</c:f>
              <c:numCache>
                <c:formatCode>0.0\ %</c:formatCode>
                <c:ptCount val="35"/>
                <c:pt idx="0">
                  <c:v>0.96406330893872583</c:v>
                </c:pt>
                <c:pt idx="1">
                  <c:v>0.99090967767314941</c:v>
                </c:pt>
                <c:pt idx="2">
                  <c:v>0.94617792144311375</c:v>
                </c:pt>
                <c:pt idx="3">
                  <c:v>0.94640381869110446</c:v>
                </c:pt>
                <c:pt idx="4">
                  <c:v>0.96293591855225413</c:v>
                </c:pt>
                <c:pt idx="5">
                  <c:v>0.99573493313197181</c:v>
                </c:pt>
                <c:pt idx="6">
                  <c:v>0.99233152526701907</c:v>
                </c:pt>
                <c:pt idx="7">
                  <c:v>0.94397301352273566</c:v>
                </c:pt>
                <c:pt idx="8">
                  <c:v>0.94326279357778808</c:v>
                </c:pt>
                <c:pt idx="9">
                  <c:v>0.9461068551665206</c:v>
                </c:pt>
                <c:pt idx="10">
                  <c:v>0.94623524016091187</c:v>
                </c:pt>
                <c:pt idx="11">
                  <c:v>1.1261656156747224</c:v>
                </c:pt>
                <c:pt idx="12">
                  <c:v>0.9474104806045589</c:v>
                </c:pt>
                <c:pt idx="13">
                  <c:v>0.94186792875033465</c:v>
                </c:pt>
                <c:pt idx="14">
                  <c:v>0.94383876522937715</c:v>
                </c:pt>
                <c:pt idx="15">
                  <c:v>0.94588608290240894</c:v>
                </c:pt>
                <c:pt idx="16">
                  <c:v>0.94529956706901164</c:v>
                </c:pt>
                <c:pt idx="17">
                  <c:v>0.96713083227196661</c:v>
                </c:pt>
                <c:pt idx="18">
                  <c:v>0.95652943255238143</c:v>
                </c:pt>
                <c:pt idx="19">
                  <c:v>0.96345596672577816</c:v>
                </c:pt>
                <c:pt idx="20">
                  <c:v>0.94937171013191635</c:v>
                </c:pt>
                <c:pt idx="21">
                  <c:v>1.0616298548942913</c:v>
                </c:pt>
                <c:pt idx="22">
                  <c:v>0.97627766736004395</c:v>
                </c:pt>
                <c:pt idx="23">
                  <c:v>1.0521122017873072</c:v>
                </c:pt>
                <c:pt idx="24">
                  <c:v>0.96473129145326642</c:v>
                </c:pt>
                <c:pt idx="25">
                  <c:v>0.94466764193609842</c:v>
                </c:pt>
                <c:pt idx="26">
                  <c:v>0.94463775226521596</c:v>
                </c:pt>
                <c:pt idx="27">
                  <c:v>0.94789433037393001</c:v>
                </c:pt>
                <c:pt idx="28">
                  <c:v>0.94198252473061783</c:v>
                </c:pt>
                <c:pt idx="29">
                  <c:v>0.94109908349916305</c:v>
                </c:pt>
                <c:pt idx="30">
                  <c:v>1.0085861968794556</c:v>
                </c:pt>
                <c:pt idx="31">
                  <c:v>0.94820344004960766</c:v>
                </c:pt>
                <c:pt idx="32">
                  <c:v>0.94121670116821476</c:v>
                </c:pt>
                <c:pt idx="33">
                  <c:v>0.94618227530281007</c:v>
                </c:pt>
                <c:pt idx="34">
                  <c:v>0.94546897353360371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F34-B315-ADA79CCB2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93312"/>
        <c:axId val="167034880"/>
      </c:lineChart>
      <c:catAx>
        <c:axId val="15289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7034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7034880"/>
        <c:scaling>
          <c:orientation val="minMax"/>
          <c:max val="1.3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5289331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254984303432654"/>
          <c:y val="2.7459954233409609E-2"/>
          <c:w val="0.16862765683701297"/>
          <c:h val="0.14645308924485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(januar-april 2019)</c:v>
            </c:pt>
          </c:strCache>
        </c:strRef>
      </c:tx>
      <c:layout>
        <c:manualLayout>
          <c:xMode val="edge"/>
          <c:yMode val="edge"/>
          <c:x val="0.20332376341520358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669604630228027E-2"/>
          <c:y val="0.15529411764705883"/>
          <c:w val="0.928642137709763"/>
          <c:h val="0.5788235294117647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januar-april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kommuner!$B$294:$B$337</c:f>
              <c:strCache>
                <c:ptCount val="44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Hamarøy</c:v>
                </c:pt>
                <c:pt idx="28">
                  <c:v>Tysfjord</c:v>
                </c:pt>
                <c:pt idx="29">
                  <c:v>Lødingen</c:v>
                </c:pt>
                <c:pt idx="30">
                  <c:v>Tjeldsund</c:v>
                </c:pt>
                <c:pt idx="31">
                  <c:v>Evenes</c:v>
                </c:pt>
                <c:pt idx="32">
                  <c:v>Ballangen</c:v>
                </c:pt>
                <c:pt idx="33">
                  <c:v>Røst</c:v>
                </c:pt>
                <c:pt idx="34">
                  <c:v>Værøy</c:v>
                </c:pt>
                <c:pt idx="35">
                  <c:v>Flakstad</c:v>
                </c:pt>
                <c:pt idx="36">
                  <c:v>Vestvågøy</c:v>
                </c:pt>
                <c:pt idx="37">
                  <c:v>Vågan</c:v>
                </c:pt>
                <c:pt idx="38">
                  <c:v>Hadsel</c:v>
                </c:pt>
                <c:pt idx="39">
                  <c:v>Bø</c:v>
                </c:pt>
                <c:pt idx="40">
                  <c:v>Øksnes</c:v>
                </c:pt>
                <c:pt idx="41">
                  <c:v>Sortland</c:v>
                </c:pt>
                <c:pt idx="42">
                  <c:v>Andøy</c:v>
                </c:pt>
                <c:pt idx="43">
                  <c:v>Moskenes</c:v>
                </c:pt>
              </c:strCache>
            </c:strRef>
          </c:cat>
          <c:val>
            <c:numRef>
              <c:f>kommuner!$E$294:$E$337</c:f>
              <c:numCache>
                <c:formatCode>0.0\ %</c:formatCode>
                <c:ptCount val="44"/>
                <c:pt idx="0">
                  <c:v>0.97498775227529832</c:v>
                </c:pt>
                <c:pt idx="1">
                  <c:v>0.97482406614604133</c:v>
                </c:pt>
                <c:pt idx="2">
                  <c:v>1.1641597474607461</c:v>
                </c:pt>
                <c:pt idx="3">
                  <c:v>0.68732508837618433</c:v>
                </c:pt>
                <c:pt idx="4">
                  <c:v>0.79739166231065239</c:v>
                </c:pt>
                <c:pt idx="5">
                  <c:v>0.65479500775612587</c:v>
                </c:pt>
                <c:pt idx="6">
                  <c:v>0.64057290694127644</c:v>
                </c:pt>
                <c:pt idx="7">
                  <c:v>0.82554685207731138</c:v>
                </c:pt>
                <c:pt idx="8">
                  <c:v>0.81676853864425736</c:v>
                </c:pt>
                <c:pt idx="9">
                  <c:v>0.64840281877623929</c:v>
                </c:pt>
                <c:pt idx="10">
                  <c:v>0.83590415106686589</c:v>
                </c:pt>
                <c:pt idx="11">
                  <c:v>0.8633030694177527</c:v>
                </c:pt>
                <c:pt idx="12">
                  <c:v>0.83129441888579658</c:v>
                </c:pt>
                <c:pt idx="13">
                  <c:v>0.80730078900443081</c:v>
                </c:pt>
                <c:pt idx="14">
                  <c:v>0.73331542721153109</c:v>
                </c:pt>
                <c:pt idx="15">
                  <c:v>1.4476310351100188</c:v>
                </c:pt>
                <c:pt idx="16">
                  <c:v>0.94806549070098345</c:v>
                </c:pt>
                <c:pt idx="17">
                  <c:v>1.036658535632796</c:v>
                </c:pt>
                <c:pt idx="18">
                  <c:v>0.85692728797498696</c:v>
                </c:pt>
                <c:pt idx="19">
                  <c:v>0.79268365151203668</c:v>
                </c:pt>
                <c:pt idx="20">
                  <c:v>1.1791114342503686</c:v>
                </c:pt>
                <c:pt idx="21">
                  <c:v>0.95742331182879181</c:v>
                </c:pt>
                <c:pt idx="22">
                  <c:v>1.3205062861706303</c:v>
                </c:pt>
                <c:pt idx="23">
                  <c:v>0.77246582082819182</c:v>
                </c:pt>
                <c:pt idx="24">
                  <c:v>0.94218700998167715</c:v>
                </c:pt>
                <c:pt idx="25">
                  <c:v>1.5119752602732401</c:v>
                </c:pt>
                <c:pt idx="26">
                  <c:v>0.77690841624511675</c:v>
                </c:pt>
                <c:pt idx="27">
                  <c:v>1.0838384618072814</c:v>
                </c:pt>
                <c:pt idx="28">
                  <c:v>0.9187954342366933</c:v>
                </c:pt>
                <c:pt idx="29">
                  <c:v>0.81236916631584621</c:v>
                </c:pt>
                <c:pt idx="30">
                  <c:v>0.68371036719667344</c:v>
                </c:pt>
                <c:pt idx="31">
                  <c:v>0.71386231131414857</c:v>
                </c:pt>
                <c:pt idx="32">
                  <c:v>0.69511164924728253</c:v>
                </c:pt>
                <c:pt idx="33">
                  <c:v>0.87025772287677405</c:v>
                </c:pt>
                <c:pt idx="34">
                  <c:v>0.94937309631841571</c:v>
                </c:pt>
                <c:pt idx="35">
                  <c:v>0.83074051628522805</c:v>
                </c:pt>
                <c:pt idx="36">
                  <c:v>0.78654855867644669</c:v>
                </c:pt>
                <c:pt idx="37">
                  <c:v>0.86648169217911253</c:v>
                </c:pt>
                <c:pt idx="38">
                  <c:v>0.79204872058585396</c:v>
                </c:pt>
                <c:pt idx="39">
                  <c:v>0.73266231201815402</c:v>
                </c:pt>
                <c:pt idx="40">
                  <c:v>0.90197765261312712</c:v>
                </c:pt>
                <c:pt idx="41">
                  <c:v>0.82735411063081776</c:v>
                </c:pt>
                <c:pt idx="42">
                  <c:v>0.81809750175760299</c:v>
                </c:pt>
                <c:pt idx="43">
                  <c:v>0.92963408751728027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6F-4EFE-A99A-69712F9C4B30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kommuner!$B$294:$B$337</c:f>
              <c:strCache>
                <c:ptCount val="44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Hamarøy</c:v>
                </c:pt>
                <c:pt idx="28">
                  <c:v>Tysfjord</c:v>
                </c:pt>
                <c:pt idx="29">
                  <c:v>Lødingen</c:v>
                </c:pt>
                <c:pt idx="30">
                  <c:v>Tjeldsund</c:v>
                </c:pt>
                <c:pt idx="31">
                  <c:v>Evenes</c:v>
                </c:pt>
                <c:pt idx="32">
                  <c:v>Ballangen</c:v>
                </c:pt>
                <c:pt idx="33">
                  <c:v>Røst</c:v>
                </c:pt>
                <c:pt idx="34">
                  <c:v>Værøy</c:v>
                </c:pt>
                <c:pt idx="35">
                  <c:v>Flakstad</c:v>
                </c:pt>
                <c:pt idx="36">
                  <c:v>Vestvågøy</c:v>
                </c:pt>
                <c:pt idx="37">
                  <c:v>Vågan</c:v>
                </c:pt>
                <c:pt idx="38">
                  <c:v>Hadsel</c:v>
                </c:pt>
                <c:pt idx="39">
                  <c:v>Bø</c:v>
                </c:pt>
                <c:pt idx="40">
                  <c:v>Øksnes</c:v>
                </c:pt>
                <c:pt idx="41">
                  <c:v>Sortland</c:v>
                </c:pt>
                <c:pt idx="42">
                  <c:v>Andøy</c:v>
                </c:pt>
                <c:pt idx="43">
                  <c:v>Moskenes</c:v>
                </c:pt>
              </c:strCache>
            </c:strRef>
          </c:cat>
          <c:val>
            <c:numRef>
              <c:f>kommuner!$O$294:$O$337</c:f>
              <c:numCache>
                <c:formatCode>0.0\ %</c:formatCode>
                <c:ptCount val="44"/>
                <c:pt idx="0">
                  <c:v>0.97822664123233727</c:v>
                </c:pt>
                <c:pt idx="1">
                  <c:v>0.97816116678063458</c:v>
                </c:pt>
                <c:pt idx="2">
                  <c:v>1.0538954393065163</c:v>
                </c:pt>
                <c:pt idx="3">
                  <c:v>0.93759779474102722</c:v>
                </c:pt>
                <c:pt idx="4">
                  <c:v>0.94310112343775054</c:v>
                </c:pt>
                <c:pt idx="5">
                  <c:v>0.93597129071002405</c:v>
                </c:pt>
                <c:pt idx="6">
                  <c:v>0.93526018566928182</c:v>
                </c:pt>
                <c:pt idx="7">
                  <c:v>0.94450888292608359</c:v>
                </c:pt>
                <c:pt idx="8">
                  <c:v>0.94406996725443071</c:v>
                </c:pt>
                <c:pt idx="9">
                  <c:v>0.93565168126102971</c:v>
                </c:pt>
                <c:pt idx="10">
                  <c:v>0.94502674787556118</c:v>
                </c:pt>
                <c:pt idx="11">
                  <c:v>0.94639669379310543</c:v>
                </c:pt>
                <c:pt idx="12">
                  <c:v>0.94479626126650784</c:v>
                </c:pt>
                <c:pt idx="13">
                  <c:v>0.94359657977243938</c:v>
                </c:pt>
                <c:pt idx="14">
                  <c:v>0.93989731168279445</c:v>
                </c:pt>
                <c:pt idx="15">
                  <c:v>1.1672839543662255</c:v>
                </c:pt>
                <c:pt idx="16">
                  <c:v>0.96745773660261125</c:v>
                </c:pt>
                <c:pt idx="17">
                  <c:v>1.0028949545753361</c:v>
                </c:pt>
                <c:pt idx="18">
                  <c:v>0.9460779047209672</c:v>
                </c:pt>
                <c:pt idx="19">
                  <c:v>0.94286572289781967</c:v>
                </c:pt>
                <c:pt idx="20">
                  <c:v>1.0598761140223651</c:v>
                </c:pt>
                <c:pt idx="21">
                  <c:v>0.97120086505373471</c:v>
                </c:pt>
                <c:pt idx="22">
                  <c:v>1.1164340547904699</c:v>
                </c:pt>
                <c:pt idx="23">
                  <c:v>0.94185483136362746</c:v>
                </c:pt>
                <c:pt idx="24">
                  <c:v>0.96510634431488851</c:v>
                </c:pt>
                <c:pt idx="25">
                  <c:v>1.1930216444315138</c:v>
                </c:pt>
                <c:pt idx="26">
                  <c:v>0.94207696113447381</c:v>
                </c:pt>
                <c:pt idx="27">
                  <c:v>1.0217669250451304</c:v>
                </c:pt>
                <c:pt idx="28">
                  <c:v>0.95574971401689501</c:v>
                </c:pt>
                <c:pt idx="29">
                  <c:v>0.94384999863801011</c:v>
                </c:pt>
                <c:pt idx="30">
                  <c:v>0.93741705868205161</c:v>
                </c:pt>
                <c:pt idx="31">
                  <c:v>0.93892465588792529</c:v>
                </c:pt>
                <c:pt idx="32">
                  <c:v>0.93798712278458218</c:v>
                </c:pt>
                <c:pt idx="33">
                  <c:v>0.9467444264660565</c:v>
                </c:pt>
                <c:pt idx="34">
                  <c:v>0.96798077884958422</c:v>
                </c:pt>
                <c:pt idx="35">
                  <c:v>0.94476856613647953</c:v>
                </c:pt>
                <c:pt idx="36">
                  <c:v>0.94255896825604024</c:v>
                </c:pt>
                <c:pt idx="37">
                  <c:v>0.94655562493117373</c:v>
                </c:pt>
                <c:pt idx="38">
                  <c:v>0.94283397635151067</c:v>
                </c:pt>
                <c:pt idx="39">
                  <c:v>0.93986465592312574</c:v>
                </c:pt>
                <c:pt idx="40">
                  <c:v>0.94902260136746863</c:v>
                </c:pt>
                <c:pt idx="41">
                  <c:v>0.94459924585375865</c:v>
                </c:pt>
                <c:pt idx="42">
                  <c:v>0.94413641541009807</c:v>
                </c:pt>
                <c:pt idx="43">
                  <c:v>0.96008517532913007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6F-4EFE-A99A-69712F9C4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27680"/>
        <c:axId val="167171200"/>
      </c:lineChart>
      <c:catAx>
        <c:axId val="16712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7171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7171200"/>
        <c:scaling>
          <c:orientation val="minMax"/>
          <c:max val="1.4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712768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65565484666315"/>
          <c:y val="2.1176470588235293E-2"/>
          <c:w val="0.28543530299181807"/>
          <c:h val="0.150588235294117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(januar-april 2019)</c:v>
            </c:pt>
          </c:strCache>
        </c:strRef>
      </c:tx>
      <c:layout>
        <c:manualLayout>
          <c:xMode val="edge"/>
          <c:yMode val="edge"/>
          <c:x val="0.18963852392351249"/>
          <c:y val="3.4403669724770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160269429299381E-2"/>
          <c:y val="0.16323671219929625"/>
          <c:w val="0.90615922279678984"/>
          <c:h val="0.62156032911984971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januar-april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kommuner!$B$338:$B$361</c:f>
              <c:strCache>
                <c:ptCount val="24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Skånland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Tranøy</c:v>
                </c:pt>
                <c:pt idx="13">
                  <c:v>Torsken</c:v>
                </c:pt>
                <c:pt idx="14">
                  <c:v>Berg</c:v>
                </c:pt>
                <c:pt idx="15">
                  <c:v>Lenvik</c:v>
                </c:pt>
                <c:pt idx="16">
                  <c:v>Balsfjord</c:v>
                </c:pt>
                <c:pt idx="17">
                  <c:v>Karlsøy</c:v>
                </c:pt>
                <c:pt idx="18">
                  <c:v>Lyngen</c:v>
                </c:pt>
                <c:pt idx="19">
                  <c:v>Storfjord</c:v>
                </c:pt>
                <c:pt idx="20">
                  <c:v>Kåfjord</c:v>
                </c:pt>
                <c:pt idx="21">
                  <c:v>Skjervøy</c:v>
                </c:pt>
                <c:pt idx="22">
                  <c:v>Nordreisa</c:v>
                </c:pt>
                <c:pt idx="23">
                  <c:v>Kvænangen</c:v>
                </c:pt>
              </c:strCache>
            </c:strRef>
          </c:cat>
          <c:val>
            <c:numRef>
              <c:f>kommuner!$E$338:$E$361</c:f>
              <c:numCache>
                <c:formatCode>0.0\ %</c:formatCode>
                <c:ptCount val="24"/>
                <c:pt idx="0">
                  <c:v>0.99550343753272441</c:v>
                </c:pt>
                <c:pt idx="1">
                  <c:v>0.87068598559166877</c:v>
                </c:pt>
                <c:pt idx="2">
                  <c:v>0.72198872387447122</c:v>
                </c:pt>
                <c:pt idx="3">
                  <c:v>0.74520181370886984</c:v>
                </c:pt>
                <c:pt idx="4">
                  <c:v>0.81284613127612193</c:v>
                </c:pt>
                <c:pt idx="5">
                  <c:v>0.73148872367031281</c:v>
                </c:pt>
                <c:pt idx="6">
                  <c:v>0.61441666767750081</c:v>
                </c:pt>
                <c:pt idx="7">
                  <c:v>1.219043336287859</c:v>
                </c:pt>
                <c:pt idx="8">
                  <c:v>0.75406287456443277</c:v>
                </c:pt>
                <c:pt idx="9">
                  <c:v>1.0095719910923409</c:v>
                </c:pt>
                <c:pt idx="10">
                  <c:v>0.82141520458251338</c:v>
                </c:pt>
                <c:pt idx="11">
                  <c:v>0.73028207145900104</c:v>
                </c:pt>
                <c:pt idx="12">
                  <c:v>0.73367019036612957</c:v>
                </c:pt>
                <c:pt idx="13">
                  <c:v>0.71040820163473506</c:v>
                </c:pt>
                <c:pt idx="14">
                  <c:v>0.99367407394440754</c:v>
                </c:pt>
                <c:pt idx="15">
                  <c:v>0.87025873971674128</c:v>
                </c:pt>
                <c:pt idx="16">
                  <c:v>0.71820224145392531</c:v>
                </c:pt>
                <c:pt idx="17">
                  <c:v>0.81127828030688098</c:v>
                </c:pt>
                <c:pt idx="18">
                  <c:v>0.72054024870815203</c:v>
                </c:pt>
                <c:pt idx="19">
                  <c:v>1.0191851274827348</c:v>
                </c:pt>
                <c:pt idx="20">
                  <c:v>0.89153366806632361</c:v>
                </c:pt>
                <c:pt idx="21">
                  <c:v>0.77962629372402226</c:v>
                </c:pt>
                <c:pt idx="22">
                  <c:v>0.73046177216048258</c:v>
                </c:pt>
                <c:pt idx="23">
                  <c:v>1.0094361013923694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90-4AE8-BCC8-109204122A8B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kommuner!$B$338:$B$361</c:f>
              <c:strCache>
                <c:ptCount val="24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Skånland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Tranøy</c:v>
                </c:pt>
                <c:pt idx="13">
                  <c:v>Torsken</c:v>
                </c:pt>
                <c:pt idx="14">
                  <c:v>Berg</c:v>
                </c:pt>
                <c:pt idx="15">
                  <c:v>Lenvik</c:v>
                </c:pt>
                <c:pt idx="16">
                  <c:v>Balsfjord</c:v>
                </c:pt>
                <c:pt idx="17">
                  <c:v>Karlsøy</c:v>
                </c:pt>
                <c:pt idx="18">
                  <c:v>Lyngen</c:v>
                </c:pt>
                <c:pt idx="19">
                  <c:v>Storfjord</c:v>
                </c:pt>
                <c:pt idx="20">
                  <c:v>Kåfjord</c:v>
                </c:pt>
                <c:pt idx="21">
                  <c:v>Skjervøy</c:v>
                </c:pt>
                <c:pt idx="22">
                  <c:v>Nordreisa</c:v>
                </c:pt>
                <c:pt idx="23">
                  <c:v>Kvænangen</c:v>
                </c:pt>
              </c:strCache>
            </c:strRef>
          </c:cat>
          <c:val>
            <c:numRef>
              <c:f>kommuner!$O$338:$O$361</c:f>
              <c:numCache>
                <c:formatCode>0.0\ %</c:formatCode>
                <c:ptCount val="24"/>
                <c:pt idx="0">
                  <c:v>0.98643291533530764</c:v>
                </c:pt>
                <c:pt idx="1">
                  <c:v>0.94676583960180127</c:v>
                </c:pt>
                <c:pt idx="2">
                  <c:v>0.93933097651594133</c:v>
                </c:pt>
                <c:pt idx="3">
                  <c:v>0.94049163100766131</c:v>
                </c:pt>
                <c:pt idx="4">
                  <c:v>0.94387384688602416</c:v>
                </c:pt>
                <c:pt idx="5">
                  <c:v>0.93980597650573372</c:v>
                </c:pt>
                <c:pt idx="6">
                  <c:v>0.93395237370609296</c:v>
                </c:pt>
                <c:pt idx="7">
                  <c:v>1.0758488748373614</c:v>
                </c:pt>
                <c:pt idx="8">
                  <c:v>0.94093468405043945</c:v>
                </c:pt>
                <c:pt idx="9">
                  <c:v>0.99206033675915428</c:v>
                </c:pt>
                <c:pt idx="10">
                  <c:v>0.94430230055134368</c:v>
                </c:pt>
                <c:pt idx="11">
                  <c:v>0.9397456438951679</c:v>
                </c:pt>
                <c:pt idx="12">
                  <c:v>0.93991504984052432</c:v>
                </c:pt>
                <c:pt idx="13">
                  <c:v>0.93875195040395443</c:v>
                </c:pt>
                <c:pt idx="14">
                  <c:v>0.98570116989998091</c:v>
                </c:pt>
                <c:pt idx="15">
                  <c:v>0.946744477308055</c:v>
                </c:pt>
                <c:pt idx="16">
                  <c:v>0.93914165239491421</c:v>
                </c:pt>
                <c:pt idx="17">
                  <c:v>0.94379545433756196</c:v>
                </c:pt>
                <c:pt idx="18">
                  <c:v>0.93925855275762538</c:v>
                </c:pt>
                <c:pt idx="19">
                  <c:v>0.99590559131531176</c:v>
                </c:pt>
                <c:pt idx="20">
                  <c:v>0.94780822372553397</c:v>
                </c:pt>
                <c:pt idx="21">
                  <c:v>0.942212855008419</c:v>
                </c:pt>
                <c:pt idx="22">
                  <c:v>0.93975462893024198</c:v>
                </c:pt>
                <c:pt idx="23">
                  <c:v>0.99200598087916558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90-4AE8-BCC8-109204122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57088"/>
        <c:axId val="182879744"/>
      </c:lineChart>
      <c:catAx>
        <c:axId val="18285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2879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2879744"/>
        <c:scaling>
          <c:orientation val="minMax"/>
          <c:max val="1.4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285708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10433519856936"/>
          <c:y val="5.5045871559633031E-2"/>
          <c:w val="0.2179865200134441"/>
          <c:h val="0.14678923162127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(januar-april 2019)</c:v>
            </c:pt>
          </c:strCache>
        </c:strRef>
      </c:tx>
      <c:layout>
        <c:manualLayout>
          <c:xMode val="edge"/>
          <c:yMode val="edge"/>
          <c:x val="0.18963852392351249"/>
          <c:y val="3.40909090909090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246407096170019E-2"/>
          <c:y val="0.16590909090909092"/>
          <c:w val="0.90127163259831744"/>
          <c:h val="0.5909090909090909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januar-april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kommuner!$B$362:$B$380</c:f>
              <c:strCache>
                <c:ptCount val="19"/>
                <c:pt idx="0">
                  <c:v>Vardø</c:v>
                </c:pt>
                <c:pt idx="1">
                  <c:v>Vadsø</c:v>
                </c:pt>
                <c:pt idx="2">
                  <c:v>Hammerfest</c:v>
                </c:pt>
                <c:pt idx="3">
                  <c:v>Kautokeino</c:v>
                </c:pt>
                <c:pt idx="4">
                  <c:v>Alta</c:v>
                </c:pt>
                <c:pt idx="5">
                  <c:v>Loppa</c:v>
                </c:pt>
                <c:pt idx="6">
                  <c:v>Hasvik</c:v>
                </c:pt>
                <c:pt idx="7">
                  <c:v>Kvalsund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Karasjok</c:v>
                </c:pt>
                <c:pt idx="12">
                  <c:v>Lebesby</c:v>
                </c:pt>
                <c:pt idx="13">
                  <c:v>Gamvik</c:v>
                </c:pt>
                <c:pt idx="14">
                  <c:v>Berlevåg</c:v>
                </c:pt>
                <c:pt idx="15">
                  <c:v>Deatnu-Tana</c:v>
                </c:pt>
                <c:pt idx="16">
                  <c:v>Nesseby</c:v>
                </c:pt>
                <c:pt idx="17">
                  <c:v>Båtsfjord</c:v>
                </c:pt>
                <c:pt idx="18">
                  <c:v>Sør-Varanger</c:v>
                </c:pt>
              </c:strCache>
            </c:strRef>
          </c:cat>
          <c:val>
            <c:numRef>
              <c:f>kommuner!$E$362:$E$380</c:f>
              <c:numCache>
                <c:formatCode>0.0\ %</c:formatCode>
                <c:ptCount val="19"/>
                <c:pt idx="0">
                  <c:v>0.73538251667626786</c:v>
                </c:pt>
                <c:pt idx="1">
                  <c:v>0.83813121065874097</c:v>
                </c:pt>
                <c:pt idx="2">
                  <c:v>0.96363424156518607</c:v>
                </c:pt>
                <c:pt idx="3">
                  <c:v>0.65642832800265005</c:v>
                </c:pt>
                <c:pt idx="4">
                  <c:v>0.88506067404272015</c:v>
                </c:pt>
                <c:pt idx="5">
                  <c:v>0.70786550957556005</c:v>
                </c:pt>
                <c:pt idx="6">
                  <c:v>0.69094351918432306</c:v>
                </c:pt>
                <c:pt idx="7">
                  <c:v>0.7889744323613358</c:v>
                </c:pt>
                <c:pt idx="8">
                  <c:v>0.84311532552025215</c:v>
                </c:pt>
                <c:pt idx="9">
                  <c:v>0.86263337780607963</c:v>
                </c:pt>
                <c:pt idx="10">
                  <c:v>0.81649791053285337</c:v>
                </c:pt>
                <c:pt idx="11">
                  <c:v>0.72099833230096599</c:v>
                </c:pt>
                <c:pt idx="12">
                  <c:v>0.89421490580663354</c:v>
                </c:pt>
                <c:pt idx="13">
                  <c:v>0.77890149025258371</c:v>
                </c:pt>
                <c:pt idx="14">
                  <c:v>0.84790150166961886</c:v>
                </c:pt>
                <c:pt idx="15">
                  <c:v>0.78405053152859772</c:v>
                </c:pt>
                <c:pt idx="16">
                  <c:v>0.65156992208014719</c:v>
                </c:pt>
                <c:pt idx="17">
                  <c:v>0.86764946178169478</c:v>
                </c:pt>
                <c:pt idx="18">
                  <c:v>0.90169781951729044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88-454A-BCF9-D927B012DAF5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kommuner!$B$362:$B$380</c:f>
              <c:strCache>
                <c:ptCount val="19"/>
                <c:pt idx="0">
                  <c:v>Vardø</c:v>
                </c:pt>
                <c:pt idx="1">
                  <c:v>Vadsø</c:v>
                </c:pt>
                <c:pt idx="2">
                  <c:v>Hammerfest</c:v>
                </c:pt>
                <c:pt idx="3">
                  <c:v>Kautokeino</c:v>
                </c:pt>
                <c:pt idx="4">
                  <c:v>Alta</c:v>
                </c:pt>
                <c:pt idx="5">
                  <c:v>Loppa</c:v>
                </c:pt>
                <c:pt idx="6">
                  <c:v>Hasvik</c:v>
                </c:pt>
                <c:pt idx="7">
                  <c:v>Kvalsund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Karasjok</c:v>
                </c:pt>
                <c:pt idx="12">
                  <c:v>Lebesby</c:v>
                </c:pt>
                <c:pt idx="13">
                  <c:v>Gamvik</c:v>
                </c:pt>
                <c:pt idx="14">
                  <c:v>Berlevåg</c:v>
                </c:pt>
                <c:pt idx="15">
                  <c:v>Deatnu-Tana</c:v>
                </c:pt>
                <c:pt idx="16">
                  <c:v>Nesseby</c:v>
                </c:pt>
                <c:pt idx="17">
                  <c:v>Båtsfjord</c:v>
                </c:pt>
                <c:pt idx="18">
                  <c:v>Sør-Varanger</c:v>
                </c:pt>
              </c:strCache>
            </c:strRef>
          </c:cat>
          <c:val>
            <c:numRef>
              <c:f>kommuner!$O$362:$O$380</c:f>
              <c:numCache>
                <c:formatCode>0.0\ %</c:formatCode>
                <c:ptCount val="19"/>
                <c:pt idx="0">
                  <c:v>0.94000066615603117</c:v>
                </c:pt>
                <c:pt idx="1">
                  <c:v>0.94513810085515482</c:v>
                </c:pt>
                <c:pt idx="2">
                  <c:v>0.97368523694829212</c:v>
                </c:pt>
                <c:pt idx="3">
                  <c:v>0.93605295672235045</c:v>
                </c:pt>
                <c:pt idx="4">
                  <c:v>0.94748457402435382</c:v>
                </c:pt>
                <c:pt idx="5">
                  <c:v>0.93862481580099588</c:v>
                </c:pt>
                <c:pt idx="6">
                  <c:v>0.93777871628143417</c:v>
                </c:pt>
                <c:pt idx="7">
                  <c:v>0.94268026194028465</c:v>
                </c:pt>
                <c:pt idx="8">
                  <c:v>0.94538730659823056</c:v>
                </c:pt>
                <c:pt idx="9">
                  <c:v>0.94636320921252204</c:v>
                </c:pt>
                <c:pt idx="10">
                  <c:v>0.94405643584886056</c:v>
                </c:pt>
                <c:pt idx="11">
                  <c:v>0.93928145693726617</c:v>
                </c:pt>
                <c:pt idx="12">
                  <c:v>0.94794228561254967</c:v>
                </c:pt>
                <c:pt idx="13">
                  <c:v>0.94217661483484705</c:v>
                </c:pt>
                <c:pt idx="14">
                  <c:v>0.94562661540569892</c:v>
                </c:pt>
                <c:pt idx="15">
                  <c:v>0.94243406689864784</c:v>
                </c:pt>
                <c:pt idx="16">
                  <c:v>0.93581003642622518</c:v>
                </c:pt>
                <c:pt idx="17">
                  <c:v>0.94661401341130258</c:v>
                </c:pt>
                <c:pt idx="18">
                  <c:v>0.94891066812913405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88-454A-BCF9-D927B012D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50848"/>
        <c:axId val="183361920"/>
      </c:lineChart>
      <c:catAx>
        <c:axId val="18315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3361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361920"/>
        <c:scaling>
          <c:orientation val="minMax"/>
          <c:max val="1.2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831508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953151017413134"/>
          <c:y val="4.3181818181818182E-2"/>
          <c:w val="0.22776169107893773"/>
          <c:h val="0.145454545454545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Skatt pr innb.</c:v>
          </c:tx>
          <c:cat>
            <c:strRef>
              <c:f>kommuner!$B$381:$B$427</c:f>
              <c:strCache>
                <c:ptCount val="47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Hemne</c:v>
                </c:pt>
                <c:pt idx="4">
                  <c:v>Snillfjord</c:v>
                </c:pt>
                <c:pt idx="5">
                  <c:v>Hitra</c:v>
                </c:pt>
                <c:pt idx="6">
                  <c:v>Frøya</c:v>
                </c:pt>
                <c:pt idx="7">
                  <c:v>Ørland</c:v>
                </c:pt>
                <c:pt idx="8">
                  <c:v>Agdenes</c:v>
                </c:pt>
                <c:pt idx="9">
                  <c:v>Bjugn</c:v>
                </c:pt>
                <c:pt idx="10">
                  <c:v>Åfjord</c:v>
                </c:pt>
                <c:pt idx="11">
                  <c:v>Roan</c:v>
                </c:pt>
                <c:pt idx="12">
                  <c:v>Osen</c:v>
                </c:pt>
                <c:pt idx="13">
                  <c:v>Oppdal</c:v>
                </c:pt>
                <c:pt idx="14">
                  <c:v>Rennebu</c:v>
                </c:pt>
                <c:pt idx="15">
                  <c:v>Meldal</c:v>
                </c:pt>
                <c:pt idx="16">
                  <c:v>Orkdal</c:v>
                </c:pt>
                <c:pt idx="17">
                  <c:v>Røros</c:v>
                </c:pt>
                <c:pt idx="18">
                  <c:v>Holtålen</c:v>
                </c:pt>
                <c:pt idx="19">
                  <c:v>Midtre Gauldal</c:v>
                </c:pt>
                <c:pt idx="20">
                  <c:v>Melhus</c:v>
                </c:pt>
                <c:pt idx="21">
                  <c:v>Skaun</c:v>
                </c:pt>
                <c:pt idx="22">
                  <c:v>Klæbu</c:v>
                </c:pt>
                <c:pt idx="23">
                  <c:v>Malvik</c:v>
                </c:pt>
                <c:pt idx="24">
                  <c:v>Selbu</c:v>
                </c:pt>
                <c:pt idx="25">
                  <c:v>Tydal</c:v>
                </c:pt>
                <c:pt idx="26">
                  <c:v>Meråker</c:v>
                </c:pt>
                <c:pt idx="27">
                  <c:v>Stjørdal</c:v>
                </c:pt>
                <c:pt idx="28">
                  <c:v>Frosta</c:v>
                </c:pt>
                <c:pt idx="29">
                  <c:v>Levanger</c:v>
                </c:pt>
                <c:pt idx="30">
                  <c:v>Verdal</c:v>
                </c:pt>
                <c:pt idx="31">
                  <c:v>Verran</c:v>
                </c:pt>
                <c:pt idx="32">
                  <c:v>Namdalseid</c:v>
                </c:pt>
                <c:pt idx="33">
                  <c:v>Snåsa</c:v>
                </c:pt>
                <c:pt idx="34">
                  <c:v>Lierne</c:v>
                </c:pt>
                <c:pt idx="35">
                  <c:v>Røyrvik</c:v>
                </c:pt>
                <c:pt idx="36">
                  <c:v>Namsskogan</c:v>
                </c:pt>
                <c:pt idx="37">
                  <c:v>Grong</c:v>
                </c:pt>
                <c:pt idx="38">
                  <c:v>Høylandet</c:v>
                </c:pt>
                <c:pt idx="39">
                  <c:v>Overhalla</c:v>
                </c:pt>
                <c:pt idx="40">
                  <c:v>Fosnes</c:v>
                </c:pt>
                <c:pt idx="41">
                  <c:v>Flatanger</c:v>
                </c:pt>
                <c:pt idx="42">
                  <c:v>Vikna</c:v>
                </c:pt>
                <c:pt idx="43">
                  <c:v>Nærøy</c:v>
                </c:pt>
                <c:pt idx="44">
                  <c:v>Leka</c:v>
                </c:pt>
                <c:pt idx="45">
                  <c:v>Inderøy</c:v>
                </c:pt>
                <c:pt idx="46">
                  <c:v>Indre Fosen</c:v>
                </c:pt>
              </c:strCache>
            </c:strRef>
          </c:cat>
          <c:val>
            <c:numRef>
              <c:f>kommuner!$E$381:$E$427</c:f>
              <c:numCache>
                <c:formatCode>0.0\ %</c:formatCode>
                <c:ptCount val="47"/>
                <c:pt idx="0">
                  <c:v>1.0181568720654344</c:v>
                </c:pt>
                <c:pt idx="1">
                  <c:v>0.74144075092140416</c:v>
                </c:pt>
                <c:pt idx="2">
                  <c:v>0.80787548389171682</c:v>
                </c:pt>
                <c:pt idx="3">
                  <c:v>0.9010112026908117</c:v>
                </c:pt>
                <c:pt idx="4">
                  <c:v>0.82414837431141463</c:v>
                </c:pt>
                <c:pt idx="5">
                  <c:v>0.80709824790259688</c:v>
                </c:pt>
                <c:pt idx="6">
                  <c:v>1.3188567482845195</c:v>
                </c:pt>
                <c:pt idx="7">
                  <c:v>0.88548676177021379</c:v>
                </c:pt>
                <c:pt idx="8">
                  <c:v>0.74406368859891858</c:v>
                </c:pt>
                <c:pt idx="9">
                  <c:v>0.73904088906186927</c:v>
                </c:pt>
                <c:pt idx="10">
                  <c:v>0.83299363198818832</c:v>
                </c:pt>
                <c:pt idx="11">
                  <c:v>0.72008353480097709</c:v>
                </c:pt>
                <c:pt idx="12">
                  <c:v>0.76244559403127521</c:v>
                </c:pt>
                <c:pt idx="13">
                  <c:v>0.82706426196992655</c:v>
                </c:pt>
                <c:pt idx="14">
                  <c:v>0.96249898008213985</c:v>
                </c:pt>
                <c:pt idx="15">
                  <c:v>0.74938589294085756</c:v>
                </c:pt>
                <c:pt idx="16">
                  <c:v>0.80210561880422415</c:v>
                </c:pt>
                <c:pt idx="17">
                  <c:v>0.86426027911837</c:v>
                </c:pt>
                <c:pt idx="18">
                  <c:v>0.71876671793397817</c:v>
                </c:pt>
                <c:pt idx="19">
                  <c:v>0.73174194999167752</c:v>
                </c:pt>
                <c:pt idx="20">
                  <c:v>0.8200663655423216</c:v>
                </c:pt>
                <c:pt idx="21">
                  <c:v>0.78132861341541315</c:v>
                </c:pt>
                <c:pt idx="22">
                  <c:v>0.89379894260180714</c:v>
                </c:pt>
                <c:pt idx="23">
                  <c:v>0.9043835912385404</c:v>
                </c:pt>
                <c:pt idx="24">
                  <c:v>0.84029393820002307</c:v>
                </c:pt>
                <c:pt idx="25">
                  <c:v>2.7077008987674263</c:v>
                </c:pt>
                <c:pt idx="26">
                  <c:v>0.95072624253969218</c:v>
                </c:pt>
                <c:pt idx="27">
                  <c:v>0.80323901315829205</c:v>
                </c:pt>
                <c:pt idx="28">
                  <c:v>0.65904291163466677</c:v>
                </c:pt>
                <c:pt idx="29">
                  <c:v>0.78319230390666184</c:v>
                </c:pt>
                <c:pt idx="30">
                  <c:v>0.72259642353783693</c:v>
                </c:pt>
                <c:pt idx="31">
                  <c:v>0.77393666839424213</c:v>
                </c:pt>
                <c:pt idx="32">
                  <c:v>0.64242330363884226</c:v>
                </c:pt>
                <c:pt idx="33">
                  <c:v>0.68725011446436002</c:v>
                </c:pt>
                <c:pt idx="34">
                  <c:v>0.85717647302399635</c:v>
                </c:pt>
                <c:pt idx="35">
                  <c:v>1.318600076264564</c:v>
                </c:pt>
                <c:pt idx="36">
                  <c:v>1.8595400920455554</c:v>
                </c:pt>
                <c:pt idx="37">
                  <c:v>1.008059526943603</c:v>
                </c:pt>
                <c:pt idx="38">
                  <c:v>0.68728049896388443</c:v>
                </c:pt>
                <c:pt idx="39">
                  <c:v>0.75981131767363008</c:v>
                </c:pt>
                <c:pt idx="40">
                  <c:v>0.63083745467064734</c:v>
                </c:pt>
                <c:pt idx="41">
                  <c:v>0.84153310234535417</c:v>
                </c:pt>
                <c:pt idx="42">
                  <c:v>0.91681189764811233</c:v>
                </c:pt>
                <c:pt idx="43">
                  <c:v>0.78139982768358707</c:v>
                </c:pt>
                <c:pt idx="44">
                  <c:v>0.72108883678710567</c:v>
                </c:pt>
                <c:pt idx="45">
                  <c:v>0.74943088227476873</c:v>
                </c:pt>
                <c:pt idx="46">
                  <c:v>0.72903892204064036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1-4455-9666-452796D15CE4}"/>
            </c:ext>
          </c:extLst>
        </c:ser>
        <c:ser>
          <c:idx val="1"/>
          <c:order val="1"/>
          <c:tx>
            <c:v>Skatt og skatteutjevn. pr innb.</c:v>
          </c:tx>
          <c:marker>
            <c:symbol val="circle"/>
            <c:size val="7"/>
          </c:marker>
          <c:cat>
            <c:strRef>
              <c:f>kommuner!$B$381:$B$427</c:f>
              <c:strCache>
                <c:ptCount val="47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Hemne</c:v>
                </c:pt>
                <c:pt idx="4">
                  <c:v>Snillfjord</c:v>
                </c:pt>
                <c:pt idx="5">
                  <c:v>Hitra</c:v>
                </c:pt>
                <c:pt idx="6">
                  <c:v>Frøya</c:v>
                </c:pt>
                <c:pt idx="7">
                  <c:v>Ørland</c:v>
                </c:pt>
                <c:pt idx="8">
                  <c:v>Agdenes</c:v>
                </c:pt>
                <c:pt idx="9">
                  <c:v>Bjugn</c:v>
                </c:pt>
                <c:pt idx="10">
                  <c:v>Åfjord</c:v>
                </c:pt>
                <c:pt idx="11">
                  <c:v>Roan</c:v>
                </c:pt>
                <c:pt idx="12">
                  <c:v>Osen</c:v>
                </c:pt>
                <c:pt idx="13">
                  <c:v>Oppdal</c:v>
                </c:pt>
                <c:pt idx="14">
                  <c:v>Rennebu</c:v>
                </c:pt>
                <c:pt idx="15">
                  <c:v>Meldal</c:v>
                </c:pt>
                <c:pt idx="16">
                  <c:v>Orkdal</c:v>
                </c:pt>
                <c:pt idx="17">
                  <c:v>Røros</c:v>
                </c:pt>
                <c:pt idx="18">
                  <c:v>Holtålen</c:v>
                </c:pt>
                <c:pt idx="19">
                  <c:v>Midtre Gauldal</c:v>
                </c:pt>
                <c:pt idx="20">
                  <c:v>Melhus</c:v>
                </c:pt>
                <c:pt idx="21">
                  <c:v>Skaun</c:v>
                </c:pt>
                <c:pt idx="22">
                  <c:v>Klæbu</c:v>
                </c:pt>
                <c:pt idx="23">
                  <c:v>Malvik</c:v>
                </c:pt>
                <c:pt idx="24">
                  <c:v>Selbu</c:v>
                </c:pt>
                <c:pt idx="25">
                  <c:v>Tydal</c:v>
                </c:pt>
                <c:pt idx="26">
                  <c:v>Meråker</c:v>
                </c:pt>
                <c:pt idx="27">
                  <c:v>Stjørdal</c:v>
                </c:pt>
                <c:pt idx="28">
                  <c:v>Frosta</c:v>
                </c:pt>
                <c:pt idx="29">
                  <c:v>Levanger</c:v>
                </c:pt>
                <c:pt idx="30">
                  <c:v>Verdal</c:v>
                </c:pt>
                <c:pt idx="31">
                  <c:v>Verran</c:v>
                </c:pt>
                <c:pt idx="32">
                  <c:v>Namdalseid</c:v>
                </c:pt>
                <c:pt idx="33">
                  <c:v>Snåsa</c:v>
                </c:pt>
                <c:pt idx="34">
                  <c:v>Lierne</c:v>
                </c:pt>
                <c:pt idx="35">
                  <c:v>Røyrvik</c:v>
                </c:pt>
                <c:pt idx="36">
                  <c:v>Namsskogan</c:v>
                </c:pt>
                <c:pt idx="37">
                  <c:v>Grong</c:v>
                </c:pt>
                <c:pt idx="38">
                  <c:v>Høylandet</c:v>
                </c:pt>
                <c:pt idx="39">
                  <c:v>Overhalla</c:v>
                </c:pt>
                <c:pt idx="40">
                  <c:v>Fosnes</c:v>
                </c:pt>
                <c:pt idx="41">
                  <c:v>Flatanger</c:v>
                </c:pt>
                <c:pt idx="42">
                  <c:v>Vikna</c:v>
                </c:pt>
                <c:pt idx="43">
                  <c:v>Nærøy</c:v>
                </c:pt>
                <c:pt idx="44">
                  <c:v>Leka</c:v>
                </c:pt>
                <c:pt idx="45">
                  <c:v>Inderøy</c:v>
                </c:pt>
                <c:pt idx="46">
                  <c:v>Indre Fosen</c:v>
                </c:pt>
              </c:strCache>
            </c:strRef>
          </c:cat>
          <c:val>
            <c:numRef>
              <c:f>kommuner!$O$381:$O$427</c:f>
              <c:numCache>
                <c:formatCode>0.0\ %</c:formatCode>
                <c:ptCount val="47"/>
                <c:pt idx="0">
                  <c:v>0.99549428914839144</c:v>
                </c:pt>
                <c:pt idx="1">
                  <c:v>0.940303577868288</c:v>
                </c:pt>
                <c:pt idx="2">
                  <c:v>0.94362531451680376</c:v>
                </c:pt>
                <c:pt idx="3">
                  <c:v>0.94863602139854253</c:v>
                </c:pt>
                <c:pt idx="4">
                  <c:v>0.94443895903778863</c:v>
                </c:pt>
                <c:pt idx="5">
                  <c:v>0.94358645271734776</c:v>
                </c:pt>
                <c:pt idx="6">
                  <c:v>1.1157742396360255</c:v>
                </c:pt>
                <c:pt idx="7">
                  <c:v>0.94750587841072864</c:v>
                </c:pt>
                <c:pt idx="8">
                  <c:v>0.94043472475216383</c:v>
                </c:pt>
                <c:pt idx="9">
                  <c:v>0.94018358477531128</c:v>
                </c:pt>
                <c:pt idx="10">
                  <c:v>0.94488122192162727</c:v>
                </c:pt>
                <c:pt idx="11">
                  <c:v>0.93923571706226683</c:v>
                </c:pt>
                <c:pt idx="12">
                  <c:v>0.94135382002378176</c:v>
                </c:pt>
                <c:pt idx="13">
                  <c:v>0.94458475342071413</c:v>
                </c:pt>
                <c:pt idx="14">
                  <c:v>0.97323113235507397</c:v>
                </c:pt>
                <c:pt idx="15">
                  <c:v>0.94070083496926082</c:v>
                </c:pt>
                <c:pt idx="16">
                  <c:v>0.94333682126242913</c:v>
                </c:pt>
                <c:pt idx="17">
                  <c:v>0.94644455427813634</c:v>
                </c:pt>
                <c:pt idx="18">
                  <c:v>0.93916987621891679</c:v>
                </c:pt>
                <c:pt idx="19">
                  <c:v>0.93981863782180175</c:v>
                </c:pt>
                <c:pt idx="20">
                  <c:v>0.94423485859933376</c:v>
                </c:pt>
                <c:pt idx="21">
                  <c:v>0.94229797099298851</c:v>
                </c:pt>
                <c:pt idx="22">
                  <c:v>0.9479214874523082</c:v>
                </c:pt>
                <c:pt idx="23">
                  <c:v>0.94998497681763416</c:v>
                </c:pt>
                <c:pt idx="24">
                  <c:v>0.94524623723221923</c:v>
                </c:pt>
                <c:pt idx="25">
                  <c:v>1.6713118998291885</c:v>
                </c:pt>
                <c:pt idx="26">
                  <c:v>0.96852203733809461</c:v>
                </c:pt>
                <c:pt idx="27">
                  <c:v>0.94339349098013248</c:v>
                </c:pt>
                <c:pt idx="28">
                  <c:v>0.93618368590395118</c:v>
                </c:pt>
                <c:pt idx="29">
                  <c:v>0.94239115551755104</c:v>
                </c:pt>
                <c:pt idx="30">
                  <c:v>0.93936136149910965</c:v>
                </c:pt>
                <c:pt idx="31">
                  <c:v>0.94192837374192984</c:v>
                </c:pt>
                <c:pt idx="32">
                  <c:v>0.93535270550416005</c:v>
                </c:pt>
                <c:pt idx="33">
                  <c:v>0.93759404604543595</c:v>
                </c:pt>
                <c:pt idx="34">
                  <c:v>0.9460903639734175</c:v>
                </c:pt>
                <c:pt idx="35">
                  <c:v>1.1156715708280434</c:v>
                </c:pt>
                <c:pt idx="36">
                  <c:v>1.3320475771404403</c:v>
                </c:pt>
                <c:pt idx="37">
                  <c:v>0.99145535109965921</c:v>
                </c:pt>
                <c:pt idx="38">
                  <c:v>0.9375955652704121</c:v>
                </c:pt>
                <c:pt idx="39">
                  <c:v>0.94122210620589952</c:v>
                </c:pt>
                <c:pt idx="40">
                  <c:v>0.93477341305575046</c:v>
                </c:pt>
                <c:pt idx="41">
                  <c:v>0.94530819543948563</c:v>
                </c:pt>
                <c:pt idx="42">
                  <c:v>0.95495629938146276</c:v>
                </c:pt>
                <c:pt idx="43">
                  <c:v>0.94230153170639719</c:v>
                </c:pt>
                <c:pt idx="44">
                  <c:v>0.93928598216157344</c:v>
                </c:pt>
                <c:pt idx="45">
                  <c:v>0.94070308443595629</c:v>
                </c:pt>
                <c:pt idx="46">
                  <c:v>0.93968348642424993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1-4455-9666-452796D15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05248"/>
        <c:axId val="194007040"/>
      </c:lineChart>
      <c:catAx>
        <c:axId val="194005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4007040"/>
        <c:crosses val="autoZero"/>
        <c:auto val="1"/>
        <c:lblAlgn val="ctr"/>
        <c:lblOffset val="100"/>
        <c:noMultiLvlLbl val="0"/>
      </c:catAx>
      <c:valAx>
        <c:axId val="194007040"/>
        <c:scaling>
          <c:orientation val="minMax"/>
          <c:max val="1.2"/>
          <c:min val="0.6000000000000000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9400524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 sz="1200" b="0"/>
              <a:t>Skatt</a:t>
            </a:r>
            <a:r>
              <a:rPr lang="nb-NO" sz="1200" b="0" baseline="0"/>
              <a:t> og skatteutjevning januar-april 2019</a:t>
            </a:r>
            <a:endParaRPr lang="nb-NO" sz="12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</c:v>
          </c:tx>
          <c:cat>
            <c:strRef>
              <c:f>fylker!$B$7:$B$24</c:f>
              <c:strCache>
                <c:ptCount val="18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NORDLAND</c:v>
                </c:pt>
                <c:pt idx="15">
                  <c:v>TROMS</c:v>
                </c:pt>
                <c:pt idx="16">
                  <c:v>FINNMARK</c:v>
                </c:pt>
                <c:pt idx="17">
                  <c:v>TRØNDELAG</c:v>
                </c:pt>
              </c:strCache>
            </c:strRef>
          </c:cat>
          <c:val>
            <c:numRef>
              <c:f>fylker!$E$7:$E$24</c:f>
              <c:numCache>
                <c:formatCode>0.0\ %</c:formatCode>
                <c:ptCount val="18"/>
                <c:pt idx="0">
                  <c:v>0.84530375157255622</c:v>
                </c:pt>
                <c:pt idx="1">
                  <c:v>1.1409802554552342</c:v>
                </c:pt>
                <c:pt idx="2">
                  <c:v>1.2167785048266364</c:v>
                </c:pt>
                <c:pt idx="3">
                  <c:v>0.82392384881622538</c:v>
                </c:pt>
                <c:pt idx="4">
                  <c:v>0.86775486826919446</c:v>
                </c:pt>
                <c:pt idx="5">
                  <c:v>0.97429265504034823</c:v>
                </c:pt>
                <c:pt idx="6">
                  <c:v>0.88431582275545495</c:v>
                </c:pt>
                <c:pt idx="7">
                  <c:v>0.92913481668054543</c:v>
                </c:pt>
                <c:pt idx="8">
                  <c:v>0.87854789412560064</c:v>
                </c:pt>
                <c:pt idx="9">
                  <c:v>0.88379471553703748</c:v>
                </c:pt>
                <c:pt idx="10">
                  <c:v>1.0771549973239332</c:v>
                </c:pt>
                <c:pt idx="11">
                  <c:v>1.0077694249636195</c:v>
                </c:pt>
                <c:pt idx="12">
                  <c:v>1.0183908724769997</c:v>
                </c:pt>
                <c:pt idx="13">
                  <c:v>0.93590913284293875</c:v>
                </c:pt>
                <c:pt idx="14">
                  <c:v>0.93596391935942524</c:v>
                </c:pt>
                <c:pt idx="15">
                  <c:v>0.94183626456558911</c:v>
                </c:pt>
                <c:pt idx="16">
                  <c:v>0.89230102546590806</c:v>
                </c:pt>
                <c:pt idx="17">
                  <c:v>0.91945376567382864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06-4957-8C68-6CE7435EBB69}"/>
            </c:ext>
          </c:extLst>
        </c:ser>
        <c:ser>
          <c:idx val="1"/>
          <c:order val="1"/>
          <c:tx>
            <c:v>skatt + skatteutjevning</c:v>
          </c:tx>
          <c:cat>
            <c:strRef>
              <c:f>fylker!$B$7:$B$24</c:f>
              <c:strCache>
                <c:ptCount val="18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NORDLAND</c:v>
                </c:pt>
                <c:pt idx="15">
                  <c:v>TROMS</c:v>
                </c:pt>
                <c:pt idx="16">
                  <c:v>FINNMARK</c:v>
                </c:pt>
                <c:pt idx="17">
                  <c:v>TRØNDELAG</c:v>
                </c:pt>
              </c:strCache>
            </c:strRef>
          </c:cat>
          <c:val>
            <c:numRef>
              <c:f>fylker!$K$7:$K$24</c:f>
              <c:numCache>
                <c:formatCode>0.0\ %</c:formatCode>
                <c:ptCount val="18"/>
                <c:pt idx="0">
                  <c:v>0.98066296894656957</c:v>
                </c:pt>
                <c:pt idx="1">
                  <c:v>1.0176225319319043</c:v>
                </c:pt>
                <c:pt idx="2">
                  <c:v>1.0270973131033296</c:v>
                </c:pt>
                <c:pt idx="3">
                  <c:v>0.97799048110202813</c:v>
                </c:pt>
                <c:pt idx="4">
                  <c:v>0.98346935853364936</c:v>
                </c:pt>
                <c:pt idx="5">
                  <c:v>0.99678658188004354</c:v>
                </c:pt>
                <c:pt idx="6">
                  <c:v>0.98553947784443208</c:v>
                </c:pt>
                <c:pt idx="7">
                  <c:v>0.99114185208506844</c:v>
                </c:pt>
                <c:pt idx="8">
                  <c:v>0.98481848676570016</c:v>
                </c:pt>
                <c:pt idx="9">
                  <c:v>0.9854743394421297</c:v>
                </c:pt>
                <c:pt idx="10">
                  <c:v>1.0096443746654917</c:v>
                </c:pt>
                <c:pt idx="11">
                  <c:v>1.0009711781204527</c:v>
                </c:pt>
                <c:pt idx="12">
                  <c:v>1.0022988590596251</c:v>
                </c:pt>
                <c:pt idx="13">
                  <c:v>0.99198864160536748</c:v>
                </c:pt>
                <c:pt idx="14">
                  <c:v>0.99199548991992825</c:v>
                </c:pt>
                <c:pt idx="15">
                  <c:v>0.99272953307069867</c:v>
                </c:pt>
                <c:pt idx="16">
                  <c:v>0.98653762818323854</c:v>
                </c:pt>
                <c:pt idx="17">
                  <c:v>0.98993172070922864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6-4957-8C68-6CE7435EB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29824"/>
        <c:axId val="194039808"/>
      </c:lineChart>
      <c:catAx>
        <c:axId val="194029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nb-NO"/>
          </a:p>
        </c:txPr>
        <c:crossAx val="194039808"/>
        <c:crosses val="autoZero"/>
        <c:auto val="1"/>
        <c:lblAlgn val="ctr"/>
        <c:lblOffset val="100"/>
        <c:noMultiLvlLbl val="0"/>
      </c:catAx>
      <c:valAx>
        <c:axId val="194039808"/>
        <c:scaling>
          <c:orientation val="minMax"/>
          <c:max val="1.3"/>
          <c:min val="0.70000000000000007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94029824"/>
        <c:crosses val="autoZero"/>
        <c:crossBetween val="between"/>
        <c:majorUnit val="0.1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'fylker gml'!$B$32</c:f>
          <c:strCache>
            <c:ptCount val="1"/>
            <c:pt idx="0">
              <c:v>Skatt og inntektsutjevning  - pst av landsgjennomsnittet (januar 2015)</c:v>
            </c:pt>
          </c:strCache>
        </c:strRef>
      </c:tx>
      <c:layout>
        <c:manualLayout>
          <c:xMode val="edge"/>
          <c:yMode val="edge"/>
          <c:x val="0.17303833499685778"/>
          <c:y val="2.85132382892057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9.4567450880797918E-2"/>
          <c:y val="0.11608961303462322"/>
          <c:w val="0.85211309463867901"/>
          <c:h val="0.61303462321792257"/>
        </c:manualLayout>
      </c:layout>
      <c:lineChart>
        <c:grouping val="standard"/>
        <c:varyColors val="0"/>
        <c:ser>
          <c:idx val="0"/>
          <c:order val="0"/>
          <c:tx>
            <c:strRef>
              <c:f>'fylker gml'!$B$33</c:f>
              <c:strCache>
                <c:ptCount val="1"/>
                <c:pt idx="0">
                  <c:v>Skatt januar 2015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'fylker gml'!$B$7:$B$25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'fylker gml'!$E$7:$E$25</c:f>
              <c:numCache>
                <c:formatCode>0.0\ %</c:formatCode>
                <c:ptCount val="19"/>
                <c:pt idx="0">
                  <c:v>0.82670302020816766</c:v>
                </c:pt>
                <c:pt idx="1">
                  <c:v>1.1322920696035814</c:v>
                </c:pt>
                <c:pt idx="2">
                  <c:v>1.2021668216502228</c:v>
                </c:pt>
                <c:pt idx="3">
                  <c:v>0.7953932344879695</c:v>
                </c:pt>
                <c:pt idx="4">
                  <c:v>0.80892164957880042</c:v>
                </c:pt>
                <c:pt idx="5">
                  <c:v>0.96634509735664254</c:v>
                </c:pt>
                <c:pt idx="6">
                  <c:v>0.88728290369523954</c:v>
                </c:pt>
                <c:pt idx="7">
                  <c:v>0.86756615130423409</c:v>
                </c:pt>
                <c:pt idx="8">
                  <c:v>0.85923092399283874</c:v>
                </c:pt>
                <c:pt idx="9">
                  <c:v>0.88600833785783806</c:v>
                </c:pt>
                <c:pt idx="10">
                  <c:v>1.1568870526357697</c:v>
                </c:pt>
                <c:pt idx="11">
                  <c:v>1.0427411341171327</c:v>
                </c:pt>
                <c:pt idx="12">
                  <c:v>0.91865659246538978</c:v>
                </c:pt>
                <c:pt idx="13">
                  <c:v>0.98495368478415601</c:v>
                </c:pt>
                <c:pt idx="14">
                  <c:v>0.97156111802689105</c:v>
                </c:pt>
                <c:pt idx="15">
                  <c:v>0.81314560729279406</c:v>
                </c:pt>
                <c:pt idx="16">
                  <c:v>0.90470300941205994</c:v>
                </c:pt>
                <c:pt idx="17">
                  <c:v>0.95481708308979252</c:v>
                </c:pt>
                <c:pt idx="18">
                  <c:v>0.94760841606626922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7C-4902-B853-7B92DC68C144}"/>
            </c:ext>
          </c:extLst>
        </c:ser>
        <c:ser>
          <c:idx val="1"/>
          <c:order val="1"/>
          <c:tx>
            <c:v>Skatt og netto utjevning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'fylker gml'!$B$7:$B$25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'fylker gml'!$M$7:$M$25</c:f>
              <c:numCache>
                <c:formatCode>0.0\ %</c:formatCode>
                <c:ptCount val="19"/>
                <c:pt idx="0">
                  <c:v>0.98242579815845088</c:v>
                </c:pt>
                <c:pt idx="1">
                  <c:v>1.0129847030979924</c:v>
                </c:pt>
                <c:pt idx="2">
                  <c:v>1.0219223177878571</c:v>
                </c:pt>
                <c:pt idx="3">
                  <c:v>0.97929481958643128</c:v>
                </c:pt>
                <c:pt idx="4">
                  <c:v>0.98064766109551438</c:v>
                </c:pt>
                <c:pt idx="5">
                  <c:v>0.99639000587329851</c:v>
                </c:pt>
                <c:pt idx="6">
                  <c:v>0.98848378650715818</c:v>
                </c:pt>
                <c:pt idx="7">
                  <c:v>0.9865121112680576</c:v>
                </c:pt>
                <c:pt idx="8">
                  <c:v>0.98567858853691814</c:v>
                </c:pt>
                <c:pt idx="9">
                  <c:v>0.98835632992341804</c:v>
                </c:pt>
                <c:pt idx="10">
                  <c:v>1.0154442014012113</c:v>
                </c:pt>
                <c:pt idx="11">
                  <c:v>1.0040296095493475</c:v>
                </c:pt>
                <c:pt idx="12">
                  <c:v>0.99162115538417328</c:v>
                </c:pt>
                <c:pt idx="13">
                  <c:v>0.99825086461604973</c:v>
                </c:pt>
                <c:pt idx="14">
                  <c:v>0.99691160794032352</c:v>
                </c:pt>
                <c:pt idx="15">
                  <c:v>0.98107005686691373</c:v>
                </c:pt>
                <c:pt idx="16">
                  <c:v>0.99022579707884029</c:v>
                </c:pt>
                <c:pt idx="17">
                  <c:v>0.99523720444661368</c:v>
                </c:pt>
                <c:pt idx="18">
                  <c:v>0.99451633774426118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7C-4902-B853-7B92DC68C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34560"/>
        <c:axId val="194436480"/>
      </c:lineChart>
      <c:catAx>
        <c:axId val="19443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443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436480"/>
        <c:scaling>
          <c:orientation val="minMax"/>
          <c:max val="1.4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4434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</c:legendEntry>
      <c:layout>
        <c:manualLayout>
          <c:xMode val="edge"/>
          <c:yMode val="edge"/>
          <c:x val="0.84607688123491609"/>
          <c:y val="0.10590631364562118"/>
          <c:w val="0.10865201708941308"/>
          <c:h val="0.203665987780040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(januar-april 2019)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246407096170019E-2"/>
          <c:y val="0.11583951093267705"/>
          <c:w val="0.84262055021664817"/>
          <c:h val="0.6572119191690657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januar-april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kommuner!$B$25:$B$47</c:f>
              <c:strCache>
                <c:ptCount val="23"/>
                <c:pt idx="0">
                  <c:v>Vestby</c:v>
                </c:pt>
                <c:pt idx="1">
                  <c:v>Ski</c:v>
                </c:pt>
                <c:pt idx="2">
                  <c:v>Ås</c:v>
                </c:pt>
                <c:pt idx="3">
                  <c:v>Frogn</c:v>
                </c:pt>
                <c:pt idx="4">
                  <c:v>Nesodden</c:v>
                </c:pt>
                <c:pt idx="5">
                  <c:v>Oppegård</c:v>
                </c:pt>
                <c:pt idx="6">
                  <c:v>Bærum</c:v>
                </c:pt>
                <c:pt idx="7">
                  <c:v>Asker</c:v>
                </c:pt>
                <c:pt idx="8">
                  <c:v>Aurskog-Høland</c:v>
                </c:pt>
                <c:pt idx="9">
                  <c:v>Sørum</c:v>
                </c:pt>
                <c:pt idx="10">
                  <c:v>Fet</c:v>
                </c:pt>
                <c:pt idx="11">
                  <c:v>Rælingen</c:v>
                </c:pt>
                <c:pt idx="12">
                  <c:v>Enebakk</c:v>
                </c:pt>
                <c:pt idx="13">
                  <c:v>Lørenskog</c:v>
                </c:pt>
                <c:pt idx="14">
                  <c:v>Skedsmo</c:v>
                </c:pt>
                <c:pt idx="15">
                  <c:v>Nittedal</c:v>
                </c:pt>
                <c:pt idx="16">
                  <c:v>Gjerdrum</c:v>
                </c:pt>
                <c:pt idx="17">
                  <c:v>Ullensaker</c:v>
                </c:pt>
                <c:pt idx="18">
                  <c:v>Nes</c:v>
                </c:pt>
                <c:pt idx="19">
                  <c:v>Eidsvoll</c:v>
                </c:pt>
                <c:pt idx="20">
                  <c:v>Nannestad</c:v>
                </c:pt>
                <c:pt idx="21">
                  <c:v>Hurdal</c:v>
                </c:pt>
                <c:pt idx="22">
                  <c:v>Oslo</c:v>
                </c:pt>
              </c:strCache>
            </c:strRef>
          </c:cat>
          <c:val>
            <c:numRef>
              <c:f>kommuner!$E$25:$E$47</c:f>
              <c:numCache>
                <c:formatCode>0.0\ %</c:formatCode>
                <c:ptCount val="23"/>
                <c:pt idx="0">
                  <c:v>0.97159730309929215</c:v>
                </c:pt>
                <c:pt idx="1">
                  <c:v>1.0553187300394964</c:v>
                </c:pt>
                <c:pt idx="2">
                  <c:v>0.95585909972069261</c:v>
                </c:pt>
                <c:pt idx="3">
                  <c:v>1.1657302448880535</c:v>
                </c:pt>
                <c:pt idx="4">
                  <c:v>1.0108232657011893</c:v>
                </c:pt>
                <c:pt idx="5">
                  <c:v>1.2033980094994237</c:v>
                </c:pt>
                <c:pt idx="6">
                  <c:v>1.5480717177418086</c:v>
                </c:pt>
                <c:pt idx="7">
                  <c:v>1.4338673313424457</c:v>
                </c:pt>
                <c:pt idx="8">
                  <c:v>0.78553958155356474</c:v>
                </c:pt>
                <c:pt idx="9">
                  <c:v>1.0054882183135132</c:v>
                </c:pt>
                <c:pt idx="10">
                  <c:v>0.99904757864447991</c:v>
                </c:pt>
                <c:pt idx="11">
                  <c:v>0.99295845105273817</c:v>
                </c:pt>
                <c:pt idx="12">
                  <c:v>0.86279316144666185</c:v>
                </c:pt>
                <c:pt idx="13">
                  <c:v>1.0171697345554371</c:v>
                </c:pt>
                <c:pt idx="14">
                  <c:v>1.0224701755349106</c:v>
                </c:pt>
                <c:pt idx="15">
                  <c:v>1.0523213353436811</c:v>
                </c:pt>
                <c:pt idx="16">
                  <c:v>1.1080787886454673</c:v>
                </c:pt>
                <c:pt idx="17">
                  <c:v>0.93224101209546328</c:v>
                </c:pt>
                <c:pt idx="18">
                  <c:v>0.83764208577001364</c:v>
                </c:pt>
                <c:pt idx="19">
                  <c:v>0.81160200191797338</c:v>
                </c:pt>
                <c:pt idx="20">
                  <c:v>0.86118814539419974</c:v>
                </c:pt>
                <c:pt idx="21">
                  <c:v>0.73063882379049039</c:v>
                </c:pt>
                <c:pt idx="22">
                  <c:v>1.2902313624014716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F6-4818-A7E2-ED01121732DB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kommuner!$B$25:$B$47</c:f>
              <c:strCache>
                <c:ptCount val="23"/>
                <c:pt idx="0">
                  <c:v>Vestby</c:v>
                </c:pt>
                <c:pt idx="1">
                  <c:v>Ski</c:v>
                </c:pt>
                <c:pt idx="2">
                  <c:v>Ås</c:v>
                </c:pt>
                <c:pt idx="3">
                  <c:v>Frogn</c:v>
                </c:pt>
                <c:pt idx="4">
                  <c:v>Nesodden</c:v>
                </c:pt>
                <c:pt idx="5">
                  <c:v>Oppegård</c:v>
                </c:pt>
                <c:pt idx="6">
                  <c:v>Bærum</c:v>
                </c:pt>
                <c:pt idx="7">
                  <c:v>Asker</c:v>
                </c:pt>
                <c:pt idx="8">
                  <c:v>Aurskog-Høland</c:v>
                </c:pt>
                <c:pt idx="9">
                  <c:v>Sørum</c:v>
                </c:pt>
                <c:pt idx="10">
                  <c:v>Fet</c:v>
                </c:pt>
                <c:pt idx="11">
                  <c:v>Rælingen</c:v>
                </c:pt>
                <c:pt idx="12">
                  <c:v>Enebakk</c:v>
                </c:pt>
                <c:pt idx="13">
                  <c:v>Lørenskog</c:v>
                </c:pt>
                <c:pt idx="14">
                  <c:v>Skedsmo</c:v>
                </c:pt>
                <c:pt idx="15">
                  <c:v>Nittedal</c:v>
                </c:pt>
                <c:pt idx="16">
                  <c:v>Gjerdrum</c:v>
                </c:pt>
                <c:pt idx="17">
                  <c:v>Ullensaker</c:v>
                </c:pt>
                <c:pt idx="18">
                  <c:v>Nes</c:v>
                </c:pt>
                <c:pt idx="19">
                  <c:v>Eidsvoll</c:v>
                </c:pt>
                <c:pt idx="20">
                  <c:v>Nannestad</c:v>
                </c:pt>
                <c:pt idx="21">
                  <c:v>Hurdal</c:v>
                </c:pt>
                <c:pt idx="22">
                  <c:v>Oslo</c:v>
                </c:pt>
              </c:strCache>
            </c:strRef>
          </c:cat>
          <c:val>
            <c:numRef>
              <c:f>kommuner!$O$25:$O$47</c:f>
              <c:numCache>
                <c:formatCode>0.0\ %</c:formatCode>
                <c:ptCount val="23"/>
                <c:pt idx="0">
                  <c:v>0.97687046156193469</c:v>
                </c:pt>
                <c:pt idx="1">
                  <c:v>1.0103590323380163</c:v>
                </c:pt>
                <c:pt idx="2">
                  <c:v>0.97057518021049494</c:v>
                </c:pt>
                <c:pt idx="3">
                  <c:v>1.0545236382774392</c:v>
                </c:pt>
                <c:pt idx="4">
                  <c:v>0.99256084660269361</c:v>
                </c:pt>
                <c:pt idx="5">
                  <c:v>1.0695907441219872</c:v>
                </c:pt>
                <c:pt idx="6">
                  <c:v>1.2074602274189412</c:v>
                </c:pt>
                <c:pt idx="7">
                  <c:v>1.1617784728591962</c:v>
                </c:pt>
                <c:pt idx="8">
                  <c:v>0.94250851939989611</c:v>
                </c:pt>
                <c:pt idx="9">
                  <c:v>0.99042682764762313</c:v>
                </c:pt>
                <c:pt idx="10">
                  <c:v>0.9878505717800099</c:v>
                </c:pt>
                <c:pt idx="11">
                  <c:v>0.98541492074331305</c:v>
                </c:pt>
                <c:pt idx="12">
                  <c:v>0.94637119839455086</c:v>
                </c:pt>
                <c:pt idx="13">
                  <c:v>0.99509943414439261</c:v>
                </c:pt>
                <c:pt idx="14">
                  <c:v>0.99721961053618224</c:v>
                </c:pt>
                <c:pt idx="15">
                  <c:v>1.0091600744596902</c:v>
                </c:pt>
                <c:pt idx="16">
                  <c:v>1.0314630557804048</c:v>
                </c:pt>
                <c:pt idx="17">
                  <c:v>0.96112794516040334</c:v>
                </c:pt>
                <c:pt idx="18">
                  <c:v>0.94511364461071867</c:v>
                </c:pt>
                <c:pt idx="19">
                  <c:v>0.94381164041811672</c:v>
                </c:pt>
                <c:pt idx="20">
                  <c:v>0.946290947591928</c:v>
                </c:pt>
                <c:pt idx="21">
                  <c:v>0.93976348151174238</c:v>
                </c:pt>
                <c:pt idx="22">
                  <c:v>1.1043240852828067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F6-4818-A7E2-ED0112173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27200"/>
        <c:axId val="99225984"/>
      </c:lineChart>
      <c:catAx>
        <c:axId val="9902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225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225984"/>
        <c:scaling>
          <c:orientation val="minMax"/>
          <c:max val="1.7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0272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13854829729852"/>
          <c:y val="6.3830035429968415E-2"/>
          <c:w val="0.17106569889907453"/>
          <c:h val="0.170213262349298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Skatteinngang, akkumulert - kommunene - pst-endring fra året før
</a:t>
            </a:r>
          </a:p>
        </c:rich>
      </c:tx>
      <c:layout>
        <c:manualLayout>
          <c:xMode val="edge"/>
          <c:yMode val="edge"/>
          <c:x val="0.15930113185563799"/>
          <c:y val="2.4305584641153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9.6656493719326497E-2"/>
          <c:y val="0.13045875916683486"/>
          <c:w val="0.84358995786836943"/>
          <c:h val="0.67887018526449638"/>
        </c:manualLayout>
      </c:layout>
      <c:barChart>
        <c:barDir val="col"/>
        <c:grouping val="clustered"/>
        <c:varyColors val="0"/>
        <c:ser>
          <c:idx val="1"/>
          <c:order val="0"/>
          <c:tx>
            <c:v>2017-2018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tabellalle!$A$23:$A$37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NB2019</c:v>
                </c:pt>
                <c:pt idx="13">
                  <c:v>Anslag RNB2019</c:v>
                </c:pt>
                <c:pt idx="14">
                  <c:v>Anslag NB2020</c:v>
                </c:pt>
              </c:strCache>
            </c:strRef>
          </c:cat>
          <c:val>
            <c:numRef>
              <c:f>tabellalle!$C$23:$C$37</c:f>
              <c:numCache>
                <c:formatCode>0.0\ %</c:formatCode>
                <c:ptCount val="15"/>
                <c:pt idx="0">
                  <c:v>4.9103484239644855E-2</c:v>
                </c:pt>
                <c:pt idx="1">
                  <c:v>4.5865236941296537E-2</c:v>
                </c:pt>
                <c:pt idx="2">
                  <c:v>3.9248145295024808E-2</c:v>
                </c:pt>
                <c:pt idx="3">
                  <c:v>4.6107293275969206E-2</c:v>
                </c:pt>
                <c:pt idx="4">
                  <c:v>3.9351978070671333E-2</c:v>
                </c:pt>
                <c:pt idx="5">
                  <c:v>3.7824573782937063E-2</c:v>
                </c:pt>
                <c:pt idx="6">
                  <c:v>4.0255859949535996E-2</c:v>
                </c:pt>
                <c:pt idx="7">
                  <c:v>3.2705689682058718E-2</c:v>
                </c:pt>
                <c:pt idx="8">
                  <c:v>3.8289238094520478E-2</c:v>
                </c:pt>
                <c:pt idx="9">
                  <c:v>4.5742049579744731E-2</c:v>
                </c:pt>
                <c:pt idx="10">
                  <c:v>3.8921751244789651E-2</c:v>
                </c:pt>
                <c:pt idx="11">
                  <c:v>3.800896552084413E-2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E9-4B68-9BA3-49A24CF43033}"/>
            </c:ext>
          </c:extLst>
        </c:ser>
        <c:ser>
          <c:idx val="2"/>
          <c:order val="1"/>
          <c:tx>
            <c:v>2018-2019</c:v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6E9-4B68-9BA3-49A24CF430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tabellalle!$A$23:$A$37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NB2019</c:v>
                </c:pt>
                <c:pt idx="13">
                  <c:v>Anslag RNB2019</c:v>
                </c:pt>
                <c:pt idx="14">
                  <c:v>Anslag NB2020</c:v>
                </c:pt>
              </c:strCache>
            </c:strRef>
          </c:cat>
          <c:val>
            <c:numRef>
              <c:f>tabellalle!$D$23:$D$37</c:f>
              <c:numCache>
                <c:formatCode>0.0\ %</c:formatCode>
                <c:ptCount val="15"/>
                <c:pt idx="0">
                  <c:v>4.9639711769415534E-2</c:v>
                </c:pt>
                <c:pt idx="1">
                  <c:v>5.0998956453042275E-2</c:v>
                </c:pt>
                <c:pt idx="2">
                  <c:v>4.529658581192194E-2</c:v>
                </c:pt>
                <c:pt idx="3">
                  <c:v>4.3856291671998185E-2</c:v>
                </c:pt>
                <c:pt idx="12">
                  <c:v>3.8646250177252106E-3</c:v>
                </c:pt>
                <c:pt idx="13">
                  <c:v>1.2201195770638015E-2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E9-4B68-9BA3-49A24CF43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6367360"/>
        <c:axId val="208081280"/>
      </c:barChart>
      <c:catAx>
        <c:axId val="20636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80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081280"/>
        <c:scaling>
          <c:orientation val="minMax"/>
          <c:max val="6.0000000000000012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6367360"/>
        <c:crossesAt val="1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Skatteinngang, akkumulert - fylkeskommunene - pst-vis endring </a:t>
            </a:r>
          </a:p>
        </c:rich>
      </c:tx>
      <c:layout>
        <c:manualLayout>
          <c:xMode val="edge"/>
          <c:yMode val="edge"/>
          <c:x val="0.16443987456190648"/>
          <c:y val="2.0833280220502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4748201438848921E-2"/>
          <c:y val="0.14409722222222221"/>
          <c:w val="0.92805755395683454"/>
          <c:h val="0.67881944444444442"/>
        </c:manualLayout>
      </c:layout>
      <c:barChart>
        <c:barDir val="col"/>
        <c:grouping val="clustered"/>
        <c:varyColors val="0"/>
        <c:ser>
          <c:idx val="0"/>
          <c:order val="0"/>
          <c:tx>
            <c:v>2017-2018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tabellalle!$A$23:$A$37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NB2019</c:v>
                </c:pt>
                <c:pt idx="13">
                  <c:v>Anslag RNB2019</c:v>
                </c:pt>
                <c:pt idx="14">
                  <c:v>Anslag NB2020</c:v>
                </c:pt>
              </c:strCache>
            </c:strRef>
          </c:cat>
          <c:val>
            <c:numRef>
              <c:f>tabellalle!$G$23:$G$37</c:f>
              <c:numCache>
                <c:formatCode>0.0\ %</c:formatCode>
                <c:ptCount val="15"/>
                <c:pt idx="0">
                  <c:v>4.1320075431998185E-2</c:v>
                </c:pt>
                <c:pt idx="1">
                  <c:v>3.8524943327311094E-2</c:v>
                </c:pt>
                <c:pt idx="2">
                  <c:v>3.3206145517100619E-2</c:v>
                </c:pt>
                <c:pt idx="3">
                  <c:v>4.012973357675334E-2</c:v>
                </c:pt>
                <c:pt idx="4">
                  <c:v>3.339628059778383E-2</c:v>
                </c:pt>
                <c:pt idx="5">
                  <c:v>3.1675999172740228E-2</c:v>
                </c:pt>
                <c:pt idx="6">
                  <c:v>3.4325777095012035E-2</c:v>
                </c:pt>
                <c:pt idx="7">
                  <c:v>2.679858750973331E-2</c:v>
                </c:pt>
                <c:pt idx="8">
                  <c:v>3.239649424523465E-2</c:v>
                </c:pt>
                <c:pt idx="9">
                  <c:v>3.9742970451783502E-2</c:v>
                </c:pt>
                <c:pt idx="10">
                  <c:v>3.5032410505661492E-2</c:v>
                </c:pt>
                <c:pt idx="11">
                  <c:v>3.4093783432044202E-2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1-46FC-B74D-AA9608428D96}"/>
            </c:ext>
          </c:extLst>
        </c:ser>
        <c:ser>
          <c:idx val="1"/>
          <c:order val="1"/>
          <c:tx>
            <c:v>2018-2019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F21-46FC-B74D-AA9608428D9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F21-46FC-B74D-AA9608428D96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F21-46FC-B74D-AA9608428D9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F21-46FC-B74D-AA9608428D96}"/>
              </c:ext>
            </c:extLst>
          </c:dPt>
          <c:dLbls>
            <c:dLbl>
              <c:idx val="0"/>
              <c:layout>
                <c:manualLayout>
                  <c:x val="9.6483821323684223E-3"/>
                  <c:y val="-1.5824683159226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21-46FC-B74D-AA9608428D96}"/>
                </c:ext>
              </c:extLst>
            </c:dLbl>
            <c:dLbl>
              <c:idx val="2"/>
              <c:layout>
                <c:manualLayout>
                  <c:x val="0"/>
                  <c:y val="-2.034602120471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21-46FC-B74D-AA9608428D96}"/>
                </c:ext>
              </c:extLst>
            </c:dLbl>
            <c:dLbl>
              <c:idx val="12"/>
              <c:layout>
                <c:manualLayout>
                  <c:x val="5.5133612184962415E-3"/>
                  <c:y val="1.1303345113733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21-46FC-B74D-AA9608428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tabellalle!$A$23:$A$37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NB2019</c:v>
                </c:pt>
                <c:pt idx="13">
                  <c:v>Anslag RNB2019</c:v>
                </c:pt>
                <c:pt idx="14">
                  <c:v>Anslag NB2020</c:v>
                </c:pt>
              </c:strCache>
            </c:strRef>
          </c:cat>
          <c:val>
            <c:numRef>
              <c:f>tabellalle!$H$23:$H$37</c:f>
              <c:numCache>
                <c:formatCode>0.0\ %</c:formatCode>
                <c:ptCount val="15"/>
                <c:pt idx="0">
                  <c:v>4.4899297713702317E-2</c:v>
                </c:pt>
                <c:pt idx="1">
                  <c:v>4.6184918353063917E-2</c:v>
                </c:pt>
                <c:pt idx="2">
                  <c:v>4.0905092567784254E-2</c:v>
                </c:pt>
                <c:pt idx="3">
                  <c:v>3.9957336737771437E-2</c:v>
                </c:pt>
                <c:pt idx="12">
                  <c:v>1.6227806507570948E-2</c:v>
                </c:pt>
                <c:pt idx="13">
                  <c:v>2.0921354168021294E-2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F21-46FC-B74D-AA9608428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9636352"/>
        <c:axId val="209720064"/>
      </c:barChart>
      <c:catAx>
        <c:axId val="20963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972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720064"/>
        <c:scaling>
          <c:orientation val="minMax"/>
          <c:max val="5.000000000000001E-2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963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(januar-april 2019)</c:v>
            </c:pt>
          </c:strCache>
        </c:strRef>
      </c:tx>
      <c:layout>
        <c:manualLayout>
          <c:xMode val="edge"/>
          <c:yMode val="edge"/>
          <c:x val="0.20078740157480315"/>
          <c:y val="3.34128878281622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3818897637795269E-2"/>
          <c:y val="0.11694510739856802"/>
          <c:w val="0.82086614173228345"/>
          <c:h val="0.61575178997613367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januar-april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kommuner!$B$48:$B$69</c:f>
              <c:strCache>
                <c:ptCount val="22"/>
                <c:pt idx="0">
                  <c:v>Kongsvinger</c:v>
                </c:pt>
                <c:pt idx="1">
                  <c:v>Hamar</c:v>
                </c:pt>
                <c:pt idx="2">
                  <c:v>Ringsaker</c:v>
                </c:pt>
                <c:pt idx="3">
                  <c:v>Løten</c:v>
                </c:pt>
                <c:pt idx="4">
                  <c:v>Stange</c:v>
                </c:pt>
                <c:pt idx="5">
                  <c:v>Nord-Odal</c:v>
                </c:pt>
                <c:pt idx="6">
                  <c:v>Sør-Odal</c:v>
                </c:pt>
                <c:pt idx="7">
                  <c:v>Eidskog</c:v>
                </c:pt>
                <c:pt idx="8">
                  <c:v>Grue</c:v>
                </c:pt>
                <c:pt idx="9">
                  <c:v>Åsnes</c:v>
                </c:pt>
                <c:pt idx="10">
                  <c:v>Våler</c:v>
                </c:pt>
                <c:pt idx="11">
                  <c:v>Elverum</c:v>
                </c:pt>
                <c:pt idx="12">
                  <c:v>Trysil</c:v>
                </c:pt>
                <c:pt idx="13">
                  <c:v>Åmot</c:v>
                </c:pt>
                <c:pt idx="14">
                  <c:v>Stor-Elvdal</c:v>
                </c:pt>
                <c:pt idx="15">
                  <c:v>Rendalen</c:v>
                </c:pt>
                <c:pt idx="16">
                  <c:v>Engerdal</c:v>
                </c:pt>
                <c:pt idx="17">
                  <c:v>Tolga</c:v>
                </c:pt>
                <c:pt idx="18">
                  <c:v>Tynset</c:v>
                </c:pt>
                <c:pt idx="19">
                  <c:v>Alvdal</c:v>
                </c:pt>
                <c:pt idx="20">
                  <c:v>Folldal</c:v>
                </c:pt>
                <c:pt idx="21">
                  <c:v>Os</c:v>
                </c:pt>
              </c:strCache>
            </c:strRef>
          </c:cat>
          <c:val>
            <c:numRef>
              <c:f>kommuner!$E$48:$E$69</c:f>
              <c:numCache>
                <c:formatCode>0.0\ %</c:formatCode>
                <c:ptCount val="22"/>
                <c:pt idx="0">
                  <c:v>0.84042006146904258</c:v>
                </c:pt>
                <c:pt idx="1">
                  <c:v>0.90377022609735191</c:v>
                </c:pt>
                <c:pt idx="2">
                  <c:v>0.78230825322740272</c:v>
                </c:pt>
                <c:pt idx="3">
                  <c:v>0.71658053482894946</c:v>
                </c:pt>
                <c:pt idx="4">
                  <c:v>0.7841249898927094</c:v>
                </c:pt>
                <c:pt idx="5">
                  <c:v>0.68785037632635893</c:v>
                </c:pt>
                <c:pt idx="6">
                  <c:v>0.80550199065291861</c:v>
                </c:pt>
                <c:pt idx="7">
                  <c:v>0.67076590557802729</c:v>
                </c:pt>
                <c:pt idx="8">
                  <c:v>0.73114800207019293</c:v>
                </c:pt>
                <c:pt idx="9">
                  <c:v>0.69564351352508513</c:v>
                </c:pt>
                <c:pt idx="10">
                  <c:v>0.72487807091808631</c:v>
                </c:pt>
                <c:pt idx="11">
                  <c:v>0.80275775573465524</c:v>
                </c:pt>
                <c:pt idx="12">
                  <c:v>0.80584955338256525</c:v>
                </c:pt>
                <c:pt idx="13">
                  <c:v>0.87145139360101109</c:v>
                </c:pt>
                <c:pt idx="14">
                  <c:v>0.7179772390017638</c:v>
                </c:pt>
                <c:pt idx="15">
                  <c:v>0.97826043245342187</c:v>
                </c:pt>
                <c:pt idx="16">
                  <c:v>0.67289459091838111</c:v>
                </c:pt>
                <c:pt idx="17">
                  <c:v>0.62500484535833745</c:v>
                </c:pt>
                <c:pt idx="18">
                  <c:v>0.83367173934832794</c:v>
                </c:pt>
                <c:pt idx="19">
                  <c:v>0.89818993259031787</c:v>
                </c:pt>
                <c:pt idx="20">
                  <c:v>0.70228462515137358</c:v>
                </c:pt>
                <c:pt idx="21">
                  <c:v>0.72222064283960152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C2-49EA-97C7-EE13011D5043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kommuner!$B$48:$B$69</c:f>
              <c:strCache>
                <c:ptCount val="22"/>
                <c:pt idx="0">
                  <c:v>Kongsvinger</c:v>
                </c:pt>
                <c:pt idx="1">
                  <c:v>Hamar</c:v>
                </c:pt>
                <c:pt idx="2">
                  <c:v>Ringsaker</c:v>
                </c:pt>
                <c:pt idx="3">
                  <c:v>Løten</c:v>
                </c:pt>
                <c:pt idx="4">
                  <c:v>Stange</c:v>
                </c:pt>
                <c:pt idx="5">
                  <c:v>Nord-Odal</c:v>
                </c:pt>
                <c:pt idx="6">
                  <c:v>Sør-Odal</c:v>
                </c:pt>
                <c:pt idx="7">
                  <c:v>Eidskog</c:v>
                </c:pt>
                <c:pt idx="8">
                  <c:v>Grue</c:v>
                </c:pt>
                <c:pt idx="9">
                  <c:v>Åsnes</c:v>
                </c:pt>
                <c:pt idx="10">
                  <c:v>Våler</c:v>
                </c:pt>
                <c:pt idx="11">
                  <c:v>Elverum</c:v>
                </c:pt>
                <c:pt idx="12">
                  <c:v>Trysil</c:v>
                </c:pt>
                <c:pt idx="13">
                  <c:v>Åmot</c:v>
                </c:pt>
                <c:pt idx="14">
                  <c:v>Stor-Elvdal</c:v>
                </c:pt>
                <c:pt idx="15">
                  <c:v>Rendalen</c:v>
                </c:pt>
                <c:pt idx="16">
                  <c:v>Engerdal</c:v>
                </c:pt>
                <c:pt idx="17">
                  <c:v>Tolga</c:v>
                </c:pt>
                <c:pt idx="18">
                  <c:v>Tynset</c:v>
                </c:pt>
                <c:pt idx="19">
                  <c:v>Alvdal</c:v>
                </c:pt>
                <c:pt idx="20">
                  <c:v>Folldal</c:v>
                </c:pt>
                <c:pt idx="21">
                  <c:v>Os</c:v>
                </c:pt>
              </c:strCache>
            </c:strRef>
          </c:cat>
          <c:val>
            <c:numRef>
              <c:f>kommuner!$O$48:$O$69</c:f>
              <c:numCache>
                <c:formatCode>0.0\ %</c:formatCode>
                <c:ptCount val="22"/>
                <c:pt idx="0">
                  <c:v>0.94525254339567</c:v>
                </c:pt>
                <c:pt idx="1">
                  <c:v>0.94973963076115853</c:v>
                </c:pt>
                <c:pt idx="2">
                  <c:v>0.94234695298358806</c:v>
                </c:pt>
                <c:pt idx="3">
                  <c:v>0.93906056706366547</c:v>
                </c:pt>
                <c:pt idx="4">
                  <c:v>0.94243778981685333</c:v>
                </c:pt>
                <c:pt idx="5">
                  <c:v>0.93762405913853564</c:v>
                </c:pt>
                <c:pt idx="6">
                  <c:v>0.94350663985486372</c:v>
                </c:pt>
                <c:pt idx="7">
                  <c:v>0.93676983560111926</c:v>
                </c:pt>
                <c:pt idx="8">
                  <c:v>0.93978894042572747</c:v>
                </c:pt>
                <c:pt idx="9">
                  <c:v>0.93801371599847205</c:v>
                </c:pt>
                <c:pt idx="10">
                  <c:v>0.93947544386812221</c:v>
                </c:pt>
                <c:pt idx="11">
                  <c:v>0.94336942810895064</c:v>
                </c:pt>
                <c:pt idx="12">
                  <c:v>0.94352401799134611</c:v>
                </c:pt>
                <c:pt idx="13">
                  <c:v>0.9468041100022685</c:v>
                </c:pt>
                <c:pt idx="14">
                  <c:v>0.93913040227230593</c:v>
                </c:pt>
                <c:pt idx="15">
                  <c:v>0.97953571330358669</c:v>
                </c:pt>
                <c:pt idx="16">
                  <c:v>0.93687626986813699</c:v>
                </c:pt>
                <c:pt idx="17">
                  <c:v>0.93448178259013481</c:v>
                </c:pt>
                <c:pt idx="18">
                  <c:v>0.94491512728963423</c:v>
                </c:pt>
                <c:pt idx="19">
                  <c:v>0.94814103695173368</c:v>
                </c:pt>
                <c:pt idx="20">
                  <c:v>0.9383457715797866</c:v>
                </c:pt>
                <c:pt idx="21">
                  <c:v>0.93934257246419783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C2-49EA-97C7-EE13011D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40576"/>
        <c:axId val="99242752"/>
      </c:lineChart>
      <c:catAx>
        <c:axId val="9924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242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242752"/>
        <c:scaling>
          <c:orientation val="minMax"/>
          <c:max val="1.1000000000000001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240576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504790596827573"/>
          <c:y val="6.3724110435562684E-2"/>
          <c:w val="0.11318897637795278"/>
          <c:h val="0.152744630071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(januar-april 2019)</c:v>
            </c:pt>
          </c:strCache>
        </c:strRef>
      </c:tx>
      <c:layout>
        <c:manualLayout>
          <c:xMode val="edge"/>
          <c:yMode val="edge"/>
          <c:x val="0.20137534871009494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620861898359746E-2"/>
          <c:y val="0.16705882352941176"/>
          <c:w val="0.79273122502533744"/>
          <c:h val="0.57411764705882351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januar-april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kommuner!$B$96:$B$116</c:f>
              <c:strCache>
                <c:ptCount val="21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Flå</c:v>
                </c:pt>
                <c:pt idx="5">
                  <c:v>Nes</c:v>
                </c:pt>
                <c:pt idx="6">
                  <c:v>Gol</c:v>
                </c:pt>
                <c:pt idx="7">
                  <c:v>Hemsedal</c:v>
                </c:pt>
                <c:pt idx="8">
                  <c:v>Ål</c:v>
                </c:pt>
                <c:pt idx="9">
                  <c:v>Hol</c:v>
                </c:pt>
                <c:pt idx="10">
                  <c:v>Sigdal</c:v>
                </c:pt>
                <c:pt idx="11">
                  <c:v>Krødsherad</c:v>
                </c:pt>
                <c:pt idx="12">
                  <c:v>Modum</c:v>
                </c:pt>
                <c:pt idx="13">
                  <c:v>Øvre Eiker</c:v>
                </c:pt>
                <c:pt idx="14">
                  <c:v>Nedre Eiker</c:v>
                </c:pt>
                <c:pt idx="15">
                  <c:v>Lier</c:v>
                </c:pt>
                <c:pt idx="16">
                  <c:v>Røyken</c:v>
                </c:pt>
                <c:pt idx="17">
                  <c:v>Hurum</c:v>
                </c:pt>
                <c:pt idx="18">
                  <c:v>Flesberg</c:v>
                </c:pt>
                <c:pt idx="19">
                  <c:v>Rollag</c:v>
                </c:pt>
                <c:pt idx="20">
                  <c:v>Nore og Uvdal</c:v>
                </c:pt>
              </c:strCache>
            </c:strRef>
          </c:cat>
          <c:val>
            <c:numRef>
              <c:f>kommuner!$E$96:$E$116</c:f>
              <c:numCache>
                <c:formatCode>0.0\ %</c:formatCode>
                <c:ptCount val="21"/>
                <c:pt idx="0">
                  <c:v>0.93777435389717234</c:v>
                </c:pt>
                <c:pt idx="1">
                  <c:v>1.0149923767531075</c:v>
                </c:pt>
                <c:pt idx="2">
                  <c:v>0.85436357849929911</c:v>
                </c:pt>
                <c:pt idx="3">
                  <c:v>1.1225618823549439</c:v>
                </c:pt>
                <c:pt idx="4">
                  <c:v>0.90647571624458601</c:v>
                </c:pt>
                <c:pt idx="5">
                  <c:v>1.0121944483662837</c:v>
                </c:pt>
                <c:pt idx="6">
                  <c:v>1.0727103912411922</c:v>
                </c:pt>
                <c:pt idx="7">
                  <c:v>1.170418433096307</c:v>
                </c:pt>
                <c:pt idx="8">
                  <c:v>1.1540815895364662</c:v>
                </c:pt>
                <c:pt idx="9">
                  <c:v>1.6725833729668298</c:v>
                </c:pt>
                <c:pt idx="10">
                  <c:v>0.88932339420935846</c:v>
                </c:pt>
                <c:pt idx="11">
                  <c:v>1.0475211141668797</c:v>
                </c:pt>
                <c:pt idx="12">
                  <c:v>0.9256854036017107</c:v>
                </c:pt>
                <c:pt idx="13">
                  <c:v>0.89180315367456076</c:v>
                </c:pt>
                <c:pt idx="14">
                  <c:v>0.820448858149181</c:v>
                </c:pt>
                <c:pt idx="15">
                  <c:v>1.0555440491945163</c:v>
                </c:pt>
                <c:pt idx="16">
                  <c:v>0.98360213685818321</c:v>
                </c:pt>
                <c:pt idx="17">
                  <c:v>0.8846327947325664</c:v>
                </c:pt>
                <c:pt idx="18">
                  <c:v>0.94976467881945648</c:v>
                </c:pt>
                <c:pt idx="19">
                  <c:v>1.0671201110090254</c:v>
                </c:pt>
                <c:pt idx="20">
                  <c:v>1.8842688383627335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71-428C-9941-9436E1949558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kommuner!$B$96:$B$116</c:f>
              <c:strCache>
                <c:ptCount val="21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Flå</c:v>
                </c:pt>
                <c:pt idx="5">
                  <c:v>Nes</c:v>
                </c:pt>
                <c:pt idx="6">
                  <c:v>Gol</c:v>
                </c:pt>
                <c:pt idx="7">
                  <c:v>Hemsedal</c:v>
                </c:pt>
                <c:pt idx="8">
                  <c:v>Ål</c:v>
                </c:pt>
                <c:pt idx="9">
                  <c:v>Hol</c:v>
                </c:pt>
                <c:pt idx="10">
                  <c:v>Sigdal</c:v>
                </c:pt>
                <c:pt idx="11">
                  <c:v>Krødsherad</c:v>
                </c:pt>
                <c:pt idx="12">
                  <c:v>Modum</c:v>
                </c:pt>
                <c:pt idx="13">
                  <c:v>Øvre Eiker</c:v>
                </c:pt>
                <c:pt idx="14">
                  <c:v>Nedre Eiker</c:v>
                </c:pt>
                <c:pt idx="15">
                  <c:v>Lier</c:v>
                </c:pt>
                <c:pt idx="16">
                  <c:v>Røyken</c:v>
                </c:pt>
                <c:pt idx="17">
                  <c:v>Hurum</c:v>
                </c:pt>
                <c:pt idx="18">
                  <c:v>Flesberg</c:v>
                </c:pt>
                <c:pt idx="19">
                  <c:v>Rollag</c:v>
                </c:pt>
                <c:pt idx="20">
                  <c:v>Nore og Uvdal</c:v>
                </c:pt>
              </c:strCache>
            </c:strRef>
          </c:cat>
          <c:val>
            <c:numRef>
              <c:f>kommuner!$O$96:$O$116</c:f>
              <c:numCache>
                <c:formatCode>0.0\ %</c:formatCode>
                <c:ptCount val="21"/>
                <c:pt idx="0">
                  <c:v>0.96334128188108681</c:v>
                </c:pt>
                <c:pt idx="1">
                  <c:v>0.99422849102346078</c:v>
                </c:pt>
                <c:pt idx="2">
                  <c:v>0.94594971924718285</c:v>
                </c:pt>
                <c:pt idx="3">
                  <c:v>1.0372562932641953</c:v>
                </c:pt>
                <c:pt idx="4">
                  <c:v>0.95082182682005223</c:v>
                </c:pt>
                <c:pt idx="5">
                  <c:v>0.99310931966873139</c:v>
                </c:pt>
                <c:pt idx="6">
                  <c:v>1.0173156968186947</c:v>
                </c:pt>
                <c:pt idx="7">
                  <c:v>1.0563989135607406</c:v>
                </c:pt>
                <c:pt idx="8">
                  <c:v>1.0498641761368044</c:v>
                </c:pt>
                <c:pt idx="9">
                  <c:v>1.2572648895089498</c:v>
                </c:pt>
                <c:pt idx="10">
                  <c:v>0.94769771003268577</c:v>
                </c:pt>
                <c:pt idx="11">
                  <c:v>1.0072399859889698</c:v>
                </c:pt>
                <c:pt idx="12">
                  <c:v>0.95850570176290217</c:v>
                </c:pt>
                <c:pt idx="13">
                  <c:v>0.94782169800594596</c:v>
                </c:pt>
                <c:pt idx="14">
                  <c:v>0.94425398322967702</c:v>
                </c:pt>
                <c:pt idx="15">
                  <c:v>1.0104491600000245</c:v>
                </c:pt>
                <c:pt idx="16">
                  <c:v>0.9816723950654912</c:v>
                </c:pt>
                <c:pt idx="17">
                  <c:v>0.94746318005884622</c:v>
                </c:pt>
                <c:pt idx="18">
                  <c:v>0.96813741185000046</c:v>
                </c:pt>
                <c:pt idx="19">
                  <c:v>1.015079584725828</c:v>
                </c:pt>
                <c:pt idx="20">
                  <c:v>1.3419390756673115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1-428C-9941-9436E1949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52480"/>
        <c:axId val="99254656"/>
      </c:lineChart>
      <c:catAx>
        <c:axId val="992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25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254656"/>
        <c:scaling>
          <c:orientation val="minMax"/>
          <c:max val="1.4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25248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65805553833331"/>
          <c:y val="8.8235170603674556E-2"/>
          <c:w val="0.11296670430930911"/>
          <c:h val="0.150588235294117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(januar-april 2019)</c:v>
            </c:pt>
          </c:strCache>
        </c:strRef>
      </c:tx>
      <c:layout>
        <c:manualLayout>
          <c:xMode val="edge"/>
          <c:yMode val="edge"/>
          <c:x val="0.20332376341520358"/>
          <c:y val="3.3254156769596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2336334937392069E-2"/>
          <c:y val="0.11401438401683123"/>
          <c:w val="0.82991281570061981"/>
          <c:h val="0.6270791120925717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januar-april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kommuner!$B$70:$B$95</c:f>
              <c:strCache>
                <c:ptCount val="26"/>
                <c:pt idx="0">
                  <c:v>Lillehammer</c:v>
                </c:pt>
                <c:pt idx="1">
                  <c:v>Gjøvik</c:v>
                </c:pt>
                <c:pt idx="2">
                  <c:v>Dovre</c:v>
                </c:pt>
                <c:pt idx="3">
                  <c:v>Lesja</c:v>
                </c:pt>
                <c:pt idx="4">
                  <c:v>Skjåk</c:v>
                </c:pt>
                <c:pt idx="5">
                  <c:v>Lom</c:v>
                </c:pt>
                <c:pt idx="6">
                  <c:v>Vågå</c:v>
                </c:pt>
                <c:pt idx="7">
                  <c:v>Nord-Fron</c:v>
                </c:pt>
                <c:pt idx="8">
                  <c:v>Sel</c:v>
                </c:pt>
                <c:pt idx="9">
                  <c:v>Sør-Fron</c:v>
                </c:pt>
                <c:pt idx="10">
                  <c:v>Ringebu</c:v>
                </c:pt>
                <c:pt idx="11">
                  <c:v>Øyer</c:v>
                </c:pt>
                <c:pt idx="12">
                  <c:v>Gausdal</c:v>
                </c:pt>
                <c:pt idx="13">
                  <c:v>Østre Toten</c:v>
                </c:pt>
                <c:pt idx="14">
                  <c:v>Vestre Toten</c:v>
                </c:pt>
                <c:pt idx="15">
                  <c:v>Jevnaker</c:v>
                </c:pt>
                <c:pt idx="16">
                  <c:v>Lunner</c:v>
                </c:pt>
                <c:pt idx="17">
                  <c:v>Gran</c:v>
                </c:pt>
                <c:pt idx="18">
                  <c:v>Søndre Land</c:v>
                </c:pt>
                <c:pt idx="19">
                  <c:v>Nordre Land</c:v>
                </c:pt>
                <c:pt idx="20">
                  <c:v>Sør-Aurdal</c:v>
                </c:pt>
                <c:pt idx="21">
                  <c:v>Etnedal</c:v>
                </c:pt>
                <c:pt idx="22">
                  <c:v>Nord-Aurdal</c:v>
                </c:pt>
                <c:pt idx="23">
                  <c:v>Vestre Slidre</c:v>
                </c:pt>
                <c:pt idx="24">
                  <c:v>Øystre Slidre</c:v>
                </c:pt>
                <c:pt idx="25">
                  <c:v>Vang</c:v>
                </c:pt>
              </c:strCache>
            </c:strRef>
          </c:cat>
          <c:val>
            <c:numRef>
              <c:f>kommuner!$E$70:$E$95</c:f>
              <c:numCache>
                <c:formatCode>0.0\ %</c:formatCode>
                <c:ptCount val="26"/>
                <c:pt idx="0">
                  <c:v>0.93417579122119598</c:v>
                </c:pt>
                <c:pt idx="1">
                  <c:v>0.82816281855258567</c:v>
                </c:pt>
                <c:pt idx="2">
                  <c:v>0.73658514295999356</c:v>
                </c:pt>
                <c:pt idx="3">
                  <c:v>0.82379778981333462</c:v>
                </c:pt>
                <c:pt idx="4">
                  <c:v>1.2619564501454037</c:v>
                </c:pt>
                <c:pt idx="5">
                  <c:v>0.81375820513508224</c:v>
                </c:pt>
                <c:pt idx="6">
                  <c:v>0.80525188584860663</c:v>
                </c:pt>
                <c:pt idx="7">
                  <c:v>1.1277364159676799</c:v>
                </c:pt>
                <c:pt idx="8">
                  <c:v>0.67386878460620592</c:v>
                </c:pt>
                <c:pt idx="9">
                  <c:v>0.98958259797562798</c:v>
                </c:pt>
                <c:pt idx="10">
                  <c:v>0.79598359235928862</c:v>
                </c:pt>
                <c:pt idx="11">
                  <c:v>0.96320208902163451</c:v>
                </c:pt>
                <c:pt idx="12">
                  <c:v>0.81990855215793523</c:v>
                </c:pt>
                <c:pt idx="13">
                  <c:v>0.79198952213063112</c:v>
                </c:pt>
                <c:pt idx="14">
                  <c:v>0.77852489424953653</c:v>
                </c:pt>
                <c:pt idx="15">
                  <c:v>0.79142966605132925</c:v>
                </c:pt>
                <c:pt idx="16">
                  <c:v>0.89551237402486461</c:v>
                </c:pt>
                <c:pt idx="17">
                  <c:v>0.82779211706769906</c:v>
                </c:pt>
                <c:pt idx="18">
                  <c:v>0.69566355458408802</c:v>
                </c:pt>
                <c:pt idx="19">
                  <c:v>0.81891820925672354</c:v>
                </c:pt>
                <c:pt idx="20">
                  <c:v>0.86620676894391679</c:v>
                </c:pt>
                <c:pt idx="21">
                  <c:v>0.6941600851684554</c:v>
                </c:pt>
                <c:pt idx="22">
                  <c:v>0.93012627847289497</c:v>
                </c:pt>
                <c:pt idx="23">
                  <c:v>0.93361699784855612</c:v>
                </c:pt>
                <c:pt idx="24">
                  <c:v>0.93889524251934775</c:v>
                </c:pt>
                <c:pt idx="25">
                  <c:v>1.2062397825104783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2-4A63-BBDD-AAD200644A99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kommuner!$B$70:$B$95</c:f>
              <c:strCache>
                <c:ptCount val="26"/>
                <c:pt idx="0">
                  <c:v>Lillehammer</c:v>
                </c:pt>
                <c:pt idx="1">
                  <c:v>Gjøvik</c:v>
                </c:pt>
                <c:pt idx="2">
                  <c:v>Dovre</c:v>
                </c:pt>
                <c:pt idx="3">
                  <c:v>Lesja</c:v>
                </c:pt>
                <c:pt idx="4">
                  <c:v>Skjåk</c:v>
                </c:pt>
                <c:pt idx="5">
                  <c:v>Lom</c:v>
                </c:pt>
                <c:pt idx="6">
                  <c:v>Vågå</c:v>
                </c:pt>
                <c:pt idx="7">
                  <c:v>Nord-Fron</c:v>
                </c:pt>
                <c:pt idx="8">
                  <c:v>Sel</c:v>
                </c:pt>
                <c:pt idx="9">
                  <c:v>Sør-Fron</c:v>
                </c:pt>
                <c:pt idx="10">
                  <c:v>Ringebu</c:v>
                </c:pt>
                <c:pt idx="11">
                  <c:v>Øyer</c:v>
                </c:pt>
                <c:pt idx="12">
                  <c:v>Gausdal</c:v>
                </c:pt>
                <c:pt idx="13">
                  <c:v>Østre Toten</c:v>
                </c:pt>
                <c:pt idx="14">
                  <c:v>Vestre Toten</c:v>
                </c:pt>
                <c:pt idx="15">
                  <c:v>Jevnaker</c:v>
                </c:pt>
                <c:pt idx="16">
                  <c:v>Lunner</c:v>
                </c:pt>
                <c:pt idx="17">
                  <c:v>Gran</c:v>
                </c:pt>
                <c:pt idx="18">
                  <c:v>Søndre Land</c:v>
                </c:pt>
                <c:pt idx="19">
                  <c:v>Nordre Land</c:v>
                </c:pt>
                <c:pt idx="20">
                  <c:v>Sør-Aurdal</c:v>
                </c:pt>
                <c:pt idx="21">
                  <c:v>Etnedal</c:v>
                </c:pt>
                <c:pt idx="22">
                  <c:v>Nord-Aurdal</c:v>
                </c:pt>
                <c:pt idx="23">
                  <c:v>Vestre Slidre</c:v>
                </c:pt>
                <c:pt idx="24">
                  <c:v>Øystre Slidre</c:v>
                </c:pt>
                <c:pt idx="25">
                  <c:v>Vang</c:v>
                </c:pt>
              </c:strCache>
            </c:strRef>
          </c:cat>
          <c:val>
            <c:numRef>
              <c:f>kommuner!$O$70:$O$95</c:f>
              <c:numCache>
                <c:formatCode>0.0\ %</c:formatCode>
                <c:ptCount val="26"/>
                <c:pt idx="0">
                  <c:v>0.96190185681069618</c:v>
                </c:pt>
                <c:pt idx="1">
                  <c:v>0.94463968124984732</c:v>
                </c:pt>
                <c:pt idx="2">
                  <c:v>0.94006079747021754</c:v>
                </c:pt>
                <c:pt idx="3">
                  <c:v>0.94442142981288457</c:v>
                </c:pt>
                <c:pt idx="4">
                  <c:v>1.0930141203803794</c:v>
                </c:pt>
                <c:pt idx="5">
                  <c:v>0.94391945057897197</c:v>
                </c:pt>
                <c:pt idx="6">
                  <c:v>0.94349413461464804</c:v>
                </c:pt>
                <c:pt idx="7">
                  <c:v>1.0393261067092898</c:v>
                </c:pt>
                <c:pt idx="8">
                  <c:v>0.93692497955252829</c:v>
                </c:pt>
                <c:pt idx="9">
                  <c:v>0.98406457951246906</c:v>
                </c:pt>
                <c:pt idx="10">
                  <c:v>0.94303071994018217</c:v>
                </c:pt>
                <c:pt idx="11">
                  <c:v>0.9735123759308717</c:v>
                </c:pt>
                <c:pt idx="12">
                  <c:v>0.94422696793011451</c:v>
                </c:pt>
                <c:pt idx="13">
                  <c:v>0.94283101642874956</c:v>
                </c:pt>
                <c:pt idx="14">
                  <c:v>0.94215778503469472</c:v>
                </c:pt>
                <c:pt idx="15">
                  <c:v>0.94280302362478419</c:v>
                </c:pt>
                <c:pt idx="16">
                  <c:v>0.948007159023461</c:v>
                </c:pt>
                <c:pt idx="17">
                  <c:v>0.94462114617560267</c:v>
                </c:pt>
                <c:pt idx="18">
                  <c:v>0.93801471805142234</c:v>
                </c:pt>
                <c:pt idx="19">
                  <c:v>0.944177450785054</c:v>
                </c:pt>
                <c:pt idx="20">
                  <c:v>0.94654187876941365</c:v>
                </c:pt>
                <c:pt idx="21">
                  <c:v>0.93793954458064088</c:v>
                </c:pt>
                <c:pt idx="22">
                  <c:v>0.96028205171137582</c:v>
                </c:pt>
                <c:pt idx="23">
                  <c:v>0.96167833946164027</c:v>
                </c:pt>
                <c:pt idx="24">
                  <c:v>0.96378963732995693</c:v>
                </c:pt>
                <c:pt idx="25">
                  <c:v>1.0707274533264093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A2-4A63-BBDD-AAD200644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73344"/>
        <c:axId val="99275520"/>
      </c:lineChart>
      <c:catAx>
        <c:axId val="9927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275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275520"/>
        <c:scaling>
          <c:orientation val="minMax"/>
          <c:max val="1.2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273344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67627827009432"/>
          <c:y val="5.1603297698618905E-2"/>
          <c:w val="0.11241456987964482"/>
          <c:h val="0.152019251750300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(januar-april 2019)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4066551413725918E-2"/>
          <c:y val="0.16312094396642279"/>
          <c:w val="0.77908187763650649"/>
          <c:h val="0.57919755466338529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januar-april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kommuner!$B$117:$B$125</c:f>
              <c:strCache>
                <c:ptCount val="9"/>
                <c:pt idx="0">
                  <c:v>Horten</c:v>
                </c:pt>
                <c:pt idx="1">
                  <c:v>Tønsberg</c:v>
                </c:pt>
                <c:pt idx="2">
                  <c:v>Sandefjord</c:v>
                </c:pt>
                <c:pt idx="3">
                  <c:v>Svelvik</c:v>
                </c:pt>
                <c:pt idx="4">
                  <c:v>Larvik</c:v>
                </c:pt>
                <c:pt idx="5">
                  <c:v>Sande</c:v>
                </c:pt>
                <c:pt idx="6">
                  <c:v>Holmestrand</c:v>
                </c:pt>
                <c:pt idx="7">
                  <c:v>Re</c:v>
                </c:pt>
                <c:pt idx="8">
                  <c:v>Færder</c:v>
                </c:pt>
              </c:strCache>
            </c:strRef>
          </c:cat>
          <c:val>
            <c:numRef>
              <c:f>kommuner!$E$117:$E$125</c:f>
              <c:numCache>
                <c:formatCode>0.0\ %</c:formatCode>
                <c:ptCount val="9"/>
                <c:pt idx="0">
                  <c:v>0.79697015283310446</c:v>
                </c:pt>
                <c:pt idx="1">
                  <c:v>0.93495714180497524</c:v>
                </c:pt>
                <c:pt idx="2">
                  <c:v>0.84409679769596624</c:v>
                </c:pt>
                <c:pt idx="3">
                  <c:v>0.83271891206601589</c:v>
                </c:pt>
                <c:pt idx="4">
                  <c:v>0.84666079721941645</c:v>
                </c:pt>
                <c:pt idx="5">
                  <c:v>0.88153141734830542</c:v>
                </c:pt>
                <c:pt idx="6">
                  <c:v>0.82073175497213557</c:v>
                </c:pt>
                <c:pt idx="7">
                  <c:v>0.82493770479667872</c:v>
                </c:pt>
                <c:pt idx="8">
                  <c:v>0.98343377764265905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06-4A49-B958-EA9C63A3A110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kommuner!$B$117:$B$125</c:f>
              <c:strCache>
                <c:ptCount val="9"/>
                <c:pt idx="0">
                  <c:v>Horten</c:v>
                </c:pt>
                <c:pt idx="1">
                  <c:v>Tønsberg</c:v>
                </c:pt>
                <c:pt idx="2">
                  <c:v>Sandefjord</c:v>
                </c:pt>
                <c:pt idx="3">
                  <c:v>Svelvik</c:v>
                </c:pt>
                <c:pt idx="4">
                  <c:v>Larvik</c:v>
                </c:pt>
                <c:pt idx="5">
                  <c:v>Sande</c:v>
                </c:pt>
                <c:pt idx="6">
                  <c:v>Holmestrand</c:v>
                </c:pt>
                <c:pt idx="7">
                  <c:v>Re</c:v>
                </c:pt>
                <c:pt idx="8">
                  <c:v>Færder</c:v>
                </c:pt>
              </c:strCache>
            </c:strRef>
          </c:cat>
          <c:val>
            <c:numRef>
              <c:f>kommuner!$O$117:$O$125</c:f>
              <c:numCache>
                <c:formatCode>0.0\ %</c:formatCode>
                <c:ptCount val="9"/>
                <c:pt idx="0">
                  <c:v>0.94308004796387301</c:v>
                </c:pt>
                <c:pt idx="1">
                  <c:v>0.96221439704420797</c:v>
                </c:pt>
                <c:pt idx="2">
                  <c:v>0.94543638020701637</c:v>
                </c:pt>
                <c:pt idx="3">
                  <c:v>0.9448674859255185</c:v>
                </c:pt>
                <c:pt idx="4">
                  <c:v>0.94556458018318879</c:v>
                </c:pt>
                <c:pt idx="5">
                  <c:v>0.9473081111896331</c:v>
                </c:pt>
                <c:pt idx="6">
                  <c:v>0.94426812807082461</c:v>
                </c:pt>
                <c:pt idx="7">
                  <c:v>0.94447842556205186</c:v>
                </c:pt>
                <c:pt idx="8">
                  <c:v>0.98160505137928145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6-4A49-B958-EA9C63A3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82944"/>
        <c:axId val="99689216"/>
      </c:lineChart>
      <c:catAx>
        <c:axId val="9968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689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689216"/>
        <c:scaling>
          <c:orientation val="minMax"/>
          <c:max val="1.1000000000000001"/>
          <c:min val="0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682944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368999606756469"/>
          <c:y val="0.10990389359224838"/>
          <c:w val="0.11241456987964482"/>
          <c:h val="0.15130048460254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(januar-april 2019)</c:v>
            </c:pt>
          </c:strCache>
        </c:strRef>
      </c:tx>
      <c:layout>
        <c:manualLayout>
          <c:xMode val="edge"/>
          <c:yMode val="edge"/>
          <c:x val="0.20332376341520358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5044069453420412E-2"/>
          <c:y val="0.1976470588235294"/>
          <c:w val="0.80156479254947965"/>
          <c:h val="0.5364705882352941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januar-april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kommuner!$B$126:$B$143</c:f>
              <c:strCache>
                <c:ptCount val="18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Bø</c:v>
                </c:pt>
                <c:pt idx="9">
                  <c:v>Sauherad</c:v>
                </c:pt>
                <c:pt idx="10">
                  <c:v>Tinn</c:v>
                </c:pt>
                <c:pt idx="11">
                  <c:v>Hjartdal</c:v>
                </c:pt>
                <c:pt idx="12">
                  <c:v>Seljord</c:v>
                </c:pt>
                <c:pt idx="13">
                  <c:v>Kviteseid</c:v>
                </c:pt>
                <c:pt idx="14">
                  <c:v>Nissedal</c:v>
                </c:pt>
                <c:pt idx="15">
                  <c:v>Fyresdal</c:v>
                </c:pt>
                <c:pt idx="16">
                  <c:v>Tokke</c:v>
                </c:pt>
                <c:pt idx="17">
                  <c:v>Vinje</c:v>
                </c:pt>
              </c:strCache>
            </c:strRef>
          </c:cat>
          <c:val>
            <c:numRef>
              <c:f>kommuner!$E$126:$E$143</c:f>
              <c:numCache>
                <c:formatCode>0.0\ %</c:formatCode>
                <c:ptCount val="18"/>
                <c:pt idx="0">
                  <c:v>0.89025248524845491</c:v>
                </c:pt>
                <c:pt idx="1">
                  <c:v>0.82353446166153133</c:v>
                </c:pt>
                <c:pt idx="2">
                  <c:v>0.86509180781796469</c:v>
                </c:pt>
                <c:pt idx="3">
                  <c:v>0.82340188992683128</c:v>
                </c:pt>
                <c:pt idx="4">
                  <c:v>0.86244526007366906</c:v>
                </c:pt>
                <c:pt idx="5">
                  <c:v>0.79112007924764105</c:v>
                </c:pt>
                <c:pt idx="6">
                  <c:v>0.69374055634437959</c:v>
                </c:pt>
                <c:pt idx="7">
                  <c:v>0.79319608164662803</c:v>
                </c:pt>
                <c:pt idx="8">
                  <c:v>0.72154333772368018</c:v>
                </c:pt>
                <c:pt idx="9">
                  <c:v>0.76345838390098675</c:v>
                </c:pt>
                <c:pt idx="10">
                  <c:v>1.7049106280800779</c:v>
                </c:pt>
                <c:pt idx="11">
                  <c:v>1.1349451364803318</c:v>
                </c:pt>
                <c:pt idx="12">
                  <c:v>0.95139971145924052</c:v>
                </c:pt>
                <c:pt idx="13">
                  <c:v>0.88287539346595101</c:v>
                </c:pt>
                <c:pt idx="14">
                  <c:v>1.2160051001951782</c:v>
                </c:pt>
                <c:pt idx="15">
                  <c:v>1.1315591646938383</c:v>
                </c:pt>
                <c:pt idx="16">
                  <c:v>1.9013077848100119</c:v>
                </c:pt>
                <c:pt idx="17">
                  <c:v>2.0226600060073081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58-4EA2-A74B-91F34D13CC83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kommuner!$B$126:$B$143</c:f>
              <c:strCache>
                <c:ptCount val="18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Bø</c:v>
                </c:pt>
                <c:pt idx="9">
                  <c:v>Sauherad</c:v>
                </c:pt>
                <c:pt idx="10">
                  <c:v>Tinn</c:v>
                </c:pt>
                <c:pt idx="11">
                  <c:v>Hjartdal</c:v>
                </c:pt>
                <c:pt idx="12">
                  <c:v>Seljord</c:v>
                </c:pt>
                <c:pt idx="13">
                  <c:v>Kviteseid</c:v>
                </c:pt>
                <c:pt idx="14">
                  <c:v>Nissedal</c:v>
                </c:pt>
                <c:pt idx="15">
                  <c:v>Fyresdal</c:v>
                </c:pt>
                <c:pt idx="16">
                  <c:v>Tokke</c:v>
                </c:pt>
                <c:pt idx="17">
                  <c:v>Vinje</c:v>
                </c:pt>
              </c:strCache>
            </c:strRef>
          </c:cat>
          <c:val>
            <c:numRef>
              <c:f>kommuner!$O$126:$O$143</c:f>
              <c:numCache>
                <c:formatCode>0.0\ %</c:formatCode>
                <c:ptCount val="18"/>
                <c:pt idx="0">
                  <c:v>0.94774416458464072</c:v>
                </c:pt>
                <c:pt idx="1">
                  <c:v>0.94440826340529449</c:v>
                </c:pt>
                <c:pt idx="2">
                  <c:v>0.94648613071311605</c:v>
                </c:pt>
                <c:pt idx="3">
                  <c:v>0.94440163481855943</c:v>
                </c:pt>
                <c:pt idx="4">
                  <c:v>0.94635380332590147</c:v>
                </c:pt>
                <c:pt idx="5">
                  <c:v>0.94278754428459999</c:v>
                </c:pt>
                <c:pt idx="6">
                  <c:v>0.93791856813943686</c:v>
                </c:pt>
                <c:pt idx="7">
                  <c:v>0.94289134440454925</c:v>
                </c:pt>
                <c:pt idx="8">
                  <c:v>0.93930870720840187</c:v>
                </c:pt>
                <c:pt idx="9">
                  <c:v>0.94140445951726714</c:v>
                </c:pt>
                <c:pt idx="10">
                  <c:v>1.270195791554249</c:v>
                </c:pt>
                <c:pt idx="11">
                  <c:v>1.0422095949143506</c:v>
                </c:pt>
                <c:pt idx="12">
                  <c:v>0.96879142490591397</c:v>
                </c:pt>
                <c:pt idx="13">
                  <c:v>0.94737530999551545</c:v>
                </c:pt>
                <c:pt idx="14">
                  <c:v>1.0746335804002891</c:v>
                </c:pt>
                <c:pt idx="15">
                  <c:v>1.0408552061997534</c:v>
                </c:pt>
                <c:pt idx="16">
                  <c:v>1.3487546542462223</c:v>
                </c:pt>
                <c:pt idx="17">
                  <c:v>1.397295542725141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8-4EA2-A74B-91F34D13C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03040"/>
        <c:axId val="99713408"/>
      </c:lineChart>
      <c:catAx>
        <c:axId val="9970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713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713408"/>
        <c:scaling>
          <c:orientation val="minMax"/>
          <c:max val="1.4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70304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66003639788932"/>
          <c:y val="0.51588241469816276"/>
          <c:w val="0.1494990260363796"/>
          <c:h val="0.145882352941176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(januar-april 2019)</c:v>
            </c:pt>
          </c:strCache>
        </c:strRef>
      </c:tx>
      <c:layout>
        <c:manualLayout>
          <c:xMode val="edge"/>
          <c:yMode val="edge"/>
          <c:x val="0.18963852392351249"/>
          <c:y val="3.27102803738317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4369515183508966"/>
          <c:y val="0.17757009345794392"/>
          <c:w val="0.84164303217695369"/>
          <c:h val="0.5537383177570093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januar-april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kommuner!$B$144:$B$158</c:f>
              <c:strCache>
                <c:ptCount val="1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Gjerstad</c:v>
                </c:pt>
                <c:pt idx="4">
                  <c:v>Vegårshei</c:v>
                </c:pt>
                <c:pt idx="5">
                  <c:v>Tvedestrand</c:v>
                </c:pt>
                <c:pt idx="6">
                  <c:v>Froland</c:v>
                </c:pt>
                <c:pt idx="7">
                  <c:v>Lillesand</c:v>
                </c:pt>
                <c:pt idx="8">
                  <c:v>Birkenes</c:v>
                </c:pt>
                <c:pt idx="9">
                  <c:v>Åmli</c:v>
                </c:pt>
                <c:pt idx="10">
                  <c:v>Iveland</c:v>
                </c:pt>
                <c:pt idx="11">
                  <c:v>Evje og Hornnes</c:v>
                </c:pt>
                <c:pt idx="12">
                  <c:v>Bygland</c:v>
                </c:pt>
                <c:pt idx="13">
                  <c:v>Valle</c:v>
                </c:pt>
                <c:pt idx="14">
                  <c:v>Bykle</c:v>
                </c:pt>
              </c:strCache>
            </c:strRef>
          </c:cat>
          <c:val>
            <c:numRef>
              <c:f>kommuner!$E$144:$E$158</c:f>
              <c:numCache>
                <c:formatCode>0.0\ %</c:formatCode>
                <c:ptCount val="15"/>
                <c:pt idx="0">
                  <c:v>0.76163213147611553</c:v>
                </c:pt>
                <c:pt idx="1">
                  <c:v>0.87989707876432488</c:v>
                </c:pt>
                <c:pt idx="2">
                  <c:v>0.82099990800721934</c:v>
                </c:pt>
                <c:pt idx="3">
                  <c:v>0.69097476214294851</c:v>
                </c:pt>
                <c:pt idx="4">
                  <c:v>0.68277246479399323</c:v>
                </c:pt>
                <c:pt idx="5">
                  <c:v>0.7811776893069674</c:v>
                </c:pt>
                <c:pt idx="6">
                  <c:v>0.82159937968686469</c:v>
                </c:pt>
                <c:pt idx="7">
                  <c:v>0.85582518556149345</c:v>
                </c:pt>
                <c:pt idx="8">
                  <c:v>0.72416283654901403</c:v>
                </c:pt>
                <c:pt idx="9">
                  <c:v>0.86137644683391346</c:v>
                </c:pt>
                <c:pt idx="10">
                  <c:v>1.0162492285114599</c:v>
                </c:pt>
                <c:pt idx="11">
                  <c:v>0.73880979646830891</c:v>
                </c:pt>
                <c:pt idx="12">
                  <c:v>0.99774887893571973</c:v>
                </c:pt>
                <c:pt idx="13">
                  <c:v>2.1411408351832137</c:v>
                </c:pt>
                <c:pt idx="14">
                  <c:v>5.3725959205870817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70-4812-8576-9A215FC5E257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kommuner!$B$144:$B$158</c:f>
              <c:strCache>
                <c:ptCount val="1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Gjerstad</c:v>
                </c:pt>
                <c:pt idx="4">
                  <c:v>Vegårshei</c:v>
                </c:pt>
                <c:pt idx="5">
                  <c:v>Tvedestrand</c:v>
                </c:pt>
                <c:pt idx="6">
                  <c:v>Froland</c:v>
                </c:pt>
                <c:pt idx="7">
                  <c:v>Lillesand</c:v>
                </c:pt>
                <c:pt idx="8">
                  <c:v>Birkenes</c:v>
                </c:pt>
                <c:pt idx="9">
                  <c:v>Åmli</c:v>
                </c:pt>
                <c:pt idx="10">
                  <c:v>Iveland</c:v>
                </c:pt>
                <c:pt idx="11">
                  <c:v>Evje og Hornnes</c:v>
                </c:pt>
                <c:pt idx="12">
                  <c:v>Bygland</c:v>
                </c:pt>
                <c:pt idx="13">
                  <c:v>Valle</c:v>
                </c:pt>
                <c:pt idx="14">
                  <c:v>Bykle</c:v>
                </c:pt>
              </c:strCache>
            </c:strRef>
          </c:cat>
          <c:val>
            <c:numRef>
              <c:f>kommuner!$O$144:$O$158</c:f>
              <c:numCache>
                <c:formatCode>0.0\ %</c:formatCode>
                <c:ptCount val="15"/>
                <c:pt idx="0">
                  <c:v>0.94131314689602363</c:v>
                </c:pt>
                <c:pt idx="1">
                  <c:v>0.94722639426043431</c:v>
                </c:pt>
                <c:pt idx="2">
                  <c:v>0.94428153572257889</c:v>
                </c:pt>
                <c:pt idx="3">
                  <c:v>0.93778027842936518</c:v>
                </c:pt>
                <c:pt idx="4">
                  <c:v>0.9373701635619176</c:v>
                </c:pt>
                <c:pt idx="5">
                  <c:v>0.94229042478756642</c:v>
                </c:pt>
                <c:pt idx="6">
                  <c:v>0.94431150930656094</c:v>
                </c:pt>
                <c:pt idx="7">
                  <c:v>0.94602279960029267</c:v>
                </c:pt>
                <c:pt idx="8">
                  <c:v>0.93943968214966855</c:v>
                </c:pt>
                <c:pt idx="9">
                  <c:v>0.9463003626639136</c:v>
                </c:pt>
                <c:pt idx="10">
                  <c:v>0.99473123172680178</c:v>
                </c:pt>
                <c:pt idx="11">
                  <c:v>0.94017203014563322</c:v>
                </c:pt>
                <c:pt idx="12">
                  <c:v>0.9873310918965057</c:v>
                </c:pt>
                <c:pt idx="13">
                  <c:v>1.4446878743955034</c:v>
                </c:pt>
                <c:pt idx="14">
                  <c:v>2.7372699085570509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0-4812-8576-9A215FC5E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21600"/>
        <c:axId val="99723520"/>
      </c:lineChart>
      <c:catAx>
        <c:axId val="9972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723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723520"/>
        <c:scaling>
          <c:orientation val="minMax"/>
          <c:max val="1.4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7216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6358564935481"/>
          <c:y val="6.8729150791634927E-2"/>
          <c:w val="0.12817754488006072"/>
          <c:h val="0.149532710280373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(januar-april 2019)</c:v>
            </c:pt>
          </c:strCache>
        </c:strRef>
      </c:tx>
      <c:layout>
        <c:manualLayout>
          <c:xMode val="edge"/>
          <c:yMode val="edge"/>
          <c:x val="0.18963852392351249"/>
          <c:y val="3.24074074074074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7448744738919639E-2"/>
          <c:y val="0.20138934414185505"/>
          <c:w val="0.81916011726398041"/>
          <c:h val="0.5324086109497318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januar-april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kommuner!$B$159:$B$173</c:f>
              <c:strCache>
                <c:ptCount val="15"/>
                <c:pt idx="0">
                  <c:v>Kristiansand</c:v>
                </c:pt>
                <c:pt idx="1">
                  <c:v>Mandal</c:v>
                </c:pt>
                <c:pt idx="2">
                  <c:v>Farsund</c:v>
                </c:pt>
                <c:pt idx="3">
                  <c:v>Flekkefjord</c:v>
                </c:pt>
                <c:pt idx="4">
                  <c:v>Vennesla</c:v>
                </c:pt>
                <c:pt idx="5">
                  <c:v>Songdalen</c:v>
                </c:pt>
                <c:pt idx="6">
                  <c:v>Søgne</c:v>
                </c:pt>
                <c:pt idx="7">
                  <c:v>Marnardal</c:v>
                </c:pt>
                <c:pt idx="8">
                  <c:v>Åseral</c:v>
                </c:pt>
                <c:pt idx="9">
                  <c:v>Audnedal</c:v>
                </c:pt>
                <c:pt idx="10">
                  <c:v>Lindesnes</c:v>
                </c:pt>
                <c:pt idx="11">
                  <c:v>Lyngdal</c:v>
                </c:pt>
                <c:pt idx="12">
                  <c:v>Hægebostad</c:v>
                </c:pt>
                <c:pt idx="13">
                  <c:v>Kvinesdal</c:v>
                </c:pt>
                <c:pt idx="14">
                  <c:v>Sirdal</c:v>
                </c:pt>
              </c:strCache>
            </c:strRef>
          </c:cat>
          <c:val>
            <c:numRef>
              <c:f>kommuner!$E$159:$E$173</c:f>
              <c:numCache>
                <c:formatCode>0.0\ %</c:formatCode>
                <c:ptCount val="15"/>
                <c:pt idx="0">
                  <c:v>0.87158206766706714</c:v>
                </c:pt>
                <c:pt idx="1">
                  <c:v>0.82123325179668505</c:v>
                </c:pt>
                <c:pt idx="2">
                  <c:v>0.82163860208003969</c:v>
                </c:pt>
                <c:pt idx="3">
                  <c:v>0.88751645108907107</c:v>
                </c:pt>
                <c:pt idx="4">
                  <c:v>0.77055814234283837</c:v>
                </c:pt>
                <c:pt idx="5">
                  <c:v>0.68587238276330642</c:v>
                </c:pt>
                <c:pt idx="6">
                  <c:v>0.85518892137974523</c:v>
                </c:pt>
                <c:pt idx="7">
                  <c:v>0.90440338080737792</c:v>
                </c:pt>
                <c:pt idx="8">
                  <c:v>2.5656177394095958</c:v>
                </c:pt>
                <c:pt idx="9">
                  <c:v>0.77167581721833378</c:v>
                </c:pt>
                <c:pt idx="10">
                  <c:v>0.72788318973503374</c:v>
                </c:pt>
                <c:pt idx="11">
                  <c:v>0.72655283028293216</c:v>
                </c:pt>
                <c:pt idx="12">
                  <c:v>0.75213220827007965</c:v>
                </c:pt>
                <c:pt idx="13">
                  <c:v>1.1987775246955972</c:v>
                </c:pt>
                <c:pt idx="14">
                  <c:v>3.304040603930952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0D-43CD-8748-DCCD619D22A0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kommuner!$B$159:$B$173</c:f>
              <c:strCache>
                <c:ptCount val="15"/>
                <c:pt idx="0">
                  <c:v>Kristiansand</c:v>
                </c:pt>
                <c:pt idx="1">
                  <c:v>Mandal</c:v>
                </c:pt>
                <c:pt idx="2">
                  <c:v>Farsund</c:v>
                </c:pt>
                <c:pt idx="3">
                  <c:v>Flekkefjord</c:v>
                </c:pt>
                <c:pt idx="4">
                  <c:v>Vennesla</c:v>
                </c:pt>
                <c:pt idx="5">
                  <c:v>Songdalen</c:v>
                </c:pt>
                <c:pt idx="6">
                  <c:v>Søgne</c:v>
                </c:pt>
                <c:pt idx="7">
                  <c:v>Marnardal</c:v>
                </c:pt>
                <c:pt idx="8">
                  <c:v>Åseral</c:v>
                </c:pt>
                <c:pt idx="9">
                  <c:v>Audnedal</c:v>
                </c:pt>
                <c:pt idx="10">
                  <c:v>Lindesnes</c:v>
                </c:pt>
                <c:pt idx="11">
                  <c:v>Lyngdal</c:v>
                </c:pt>
                <c:pt idx="12">
                  <c:v>Hægebostad</c:v>
                </c:pt>
                <c:pt idx="13">
                  <c:v>Kvinesdal</c:v>
                </c:pt>
                <c:pt idx="14">
                  <c:v>Sirdal</c:v>
                </c:pt>
              </c:strCache>
            </c:strRef>
          </c:cat>
          <c:val>
            <c:numRef>
              <c:f>kommuner!$O$159:$O$173</c:f>
              <c:numCache>
                <c:formatCode>0.0\ %</c:formatCode>
                <c:ptCount val="15"/>
                <c:pt idx="0">
                  <c:v>0.94681064370557111</c:v>
                </c:pt>
                <c:pt idx="1">
                  <c:v>0.94429320291205232</c:v>
                </c:pt>
                <c:pt idx="2">
                  <c:v>0.94431347042621994</c:v>
                </c:pt>
                <c:pt idx="3">
                  <c:v>0.94760736287667136</c:v>
                </c:pt>
                <c:pt idx="4">
                  <c:v>0.94175944743935969</c:v>
                </c:pt>
                <c:pt idx="5">
                  <c:v>0.93752515946038328</c:v>
                </c:pt>
                <c:pt idx="6">
                  <c:v>0.94599098639120516</c:v>
                </c:pt>
                <c:pt idx="7">
                  <c:v>0.94999289264516917</c:v>
                </c:pt>
                <c:pt idx="8">
                  <c:v>1.6144786360860566</c:v>
                </c:pt>
                <c:pt idx="9">
                  <c:v>0.94181533118313465</c:v>
                </c:pt>
                <c:pt idx="10">
                  <c:v>0.93962569980896948</c:v>
                </c:pt>
                <c:pt idx="11">
                  <c:v>0.93955918183636444</c:v>
                </c:pt>
                <c:pt idx="12">
                  <c:v>0.94083815073572186</c:v>
                </c:pt>
                <c:pt idx="13">
                  <c:v>1.0677425502004567</c:v>
                </c:pt>
                <c:pt idx="14">
                  <c:v>1.9098477818945987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D-43CD-8748-DCCD619D2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52960"/>
        <c:axId val="99767424"/>
      </c:lineChart>
      <c:catAx>
        <c:axId val="9975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76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767424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9975296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83800489102689"/>
          <c:y val="9.3161536626103519E-2"/>
          <c:w val="0.14090574044098148"/>
          <c:h val="0.200467926767139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pageSetup paperSize="9" orientation="landscape" verticalDpi="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pageSetup paperSize="9" orientation="landscape" verticalDpi="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440</xdr:row>
      <xdr:rowOff>76200</xdr:rowOff>
    </xdr:from>
    <xdr:to>
      <xdr:col>19</xdr:col>
      <xdr:colOff>0</xdr:colOff>
      <xdr:row>465</xdr:row>
      <xdr:rowOff>114300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467</xdr:row>
      <xdr:rowOff>0</xdr:rowOff>
    </xdr:from>
    <xdr:to>
      <xdr:col>19</xdr:col>
      <xdr:colOff>0</xdr:colOff>
      <xdr:row>491</xdr:row>
      <xdr:rowOff>142875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493</xdr:row>
      <xdr:rowOff>0</xdr:rowOff>
    </xdr:from>
    <xdr:to>
      <xdr:col>19</xdr:col>
      <xdr:colOff>0</xdr:colOff>
      <xdr:row>517</xdr:row>
      <xdr:rowOff>104775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544</xdr:row>
      <xdr:rowOff>66675</xdr:rowOff>
    </xdr:from>
    <xdr:to>
      <xdr:col>19</xdr:col>
      <xdr:colOff>0</xdr:colOff>
      <xdr:row>569</xdr:row>
      <xdr:rowOff>66675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519</xdr:row>
      <xdr:rowOff>38100</xdr:rowOff>
    </xdr:from>
    <xdr:to>
      <xdr:col>19</xdr:col>
      <xdr:colOff>0</xdr:colOff>
      <xdr:row>544</xdr:row>
      <xdr:rowOff>9525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570</xdr:row>
      <xdr:rowOff>114300</xdr:rowOff>
    </xdr:from>
    <xdr:to>
      <xdr:col>19</xdr:col>
      <xdr:colOff>19050</xdr:colOff>
      <xdr:row>595</xdr:row>
      <xdr:rowOff>104775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596</xdr:row>
      <xdr:rowOff>0</xdr:rowOff>
    </xdr:from>
    <xdr:to>
      <xdr:col>19</xdr:col>
      <xdr:colOff>0</xdr:colOff>
      <xdr:row>620</xdr:row>
      <xdr:rowOff>180975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622</xdr:row>
      <xdr:rowOff>0</xdr:rowOff>
    </xdr:from>
    <xdr:to>
      <xdr:col>19</xdr:col>
      <xdr:colOff>0</xdr:colOff>
      <xdr:row>647</xdr:row>
      <xdr:rowOff>28575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648</xdr:row>
      <xdr:rowOff>0</xdr:rowOff>
    </xdr:from>
    <xdr:to>
      <xdr:col>19</xdr:col>
      <xdr:colOff>0</xdr:colOff>
      <xdr:row>673</xdr:row>
      <xdr:rowOff>66675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674</xdr:row>
      <xdr:rowOff>0</xdr:rowOff>
    </xdr:from>
    <xdr:to>
      <xdr:col>19</xdr:col>
      <xdr:colOff>0</xdr:colOff>
      <xdr:row>699</xdr:row>
      <xdr:rowOff>28575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699</xdr:row>
      <xdr:rowOff>142875</xdr:rowOff>
    </xdr:from>
    <xdr:to>
      <xdr:col>19</xdr:col>
      <xdr:colOff>0</xdr:colOff>
      <xdr:row>725</xdr:row>
      <xdr:rowOff>85725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726</xdr:row>
      <xdr:rowOff>0</xdr:rowOff>
    </xdr:from>
    <xdr:to>
      <xdr:col>19</xdr:col>
      <xdr:colOff>0</xdr:colOff>
      <xdr:row>750</xdr:row>
      <xdr:rowOff>142875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752</xdr:row>
      <xdr:rowOff>0</xdr:rowOff>
    </xdr:from>
    <xdr:to>
      <xdr:col>19</xdr:col>
      <xdr:colOff>0</xdr:colOff>
      <xdr:row>777</xdr:row>
      <xdr:rowOff>114300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830</xdr:row>
      <xdr:rowOff>28575</xdr:rowOff>
    </xdr:from>
    <xdr:to>
      <xdr:col>19</xdr:col>
      <xdr:colOff>0</xdr:colOff>
      <xdr:row>855</xdr:row>
      <xdr:rowOff>28575</xdr:rowOff>
    </xdr:to>
    <xdr:graphicFrame macro="">
      <xdr:nvGraphicFramePr>
        <xdr:cNvPr id="1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856</xdr:row>
      <xdr:rowOff>0</xdr:rowOff>
    </xdr:from>
    <xdr:to>
      <xdr:col>19</xdr:col>
      <xdr:colOff>0</xdr:colOff>
      <xdr:row>881</xdr:row>
      <xdr:rowOff>104775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882</xdr:row>
      <xdr:rowOff>0</xdr:rowOff>
    </xdr:from>
    <xdr:to>
      <xdr:col>19</xdr:col>
      <xdr:colOff>0</xdr:colOff>
      <xdr:row>907</xdr:row>
      <xdr:rowOff>142875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171450</xdr:colOff>
      <xdr:row>780</xdr:row>
      <xdr:rowOff>142875</xdr:rowOff>
    </xdr:from>
    <xdr:to>
      <xdr:col>17</xdr:col>
      <xdr:colOff>571500</xdr:colOff>
      <xdr:row>816</xdr:row>
      <xdr:rowOff>9525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0.74162</cdr:x>
      <cdr:y>0.85908</cdr:y>
    </cdr:from>
    <cdr:to>
      <cdr:x>0.9867</cdr:x>
      <cdr:y>1</cdr:y>
    </cdr:to>
    <cdr:sp macro="" textlink="">
      <cdr:nvSpPr>
        <cdr:cNvPr id="10242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6612" y="3690062"/>
          <a:ext cx="2390442" cy="581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Vest-Agder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0.70968</cdr:x>
      <cdr:y>0.85789</cdr:y>
    </cdr:from>
    <cdr:to>
      <cdr:x>0.97828</cdr:x>
      <cdr:y>1</cdr:y>
    </cdr:to>
    <cdr:sp macro="" textlink="">
      <cdr:nvSpPr>
        <cdr:cNvPr id="11266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5131" y="3994881"/>
          <a:ext cx="2619827" cy="5806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Rogaland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0.72176</cdr:x>
      <cdr:y>0.86052</cdr:y>
    </cdr:from>
    <cdr:to>
      <cdr:x>1</cdr:x>
      <cdr:y>1</cdr:y>
    </cdr:to>
    <cdr:sp macro="" textlink="">
      <cdr:nvSpPr>
        <cdr:cNvPr id="1229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3539" y="4030531"/>
          <a:ext cx="2695261" cy="580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Hordaland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0.68164</cdr:x>
      <cdr:y>0.85622</cdr:y>
    </cdr:from>
    <cdr:to>
      <cdr:x>1</cdr:x>
      <cdr:y>1</cdr:y>
    </cdr:to>
    <cdr:sp macro="" textlink="">
      <cdr:nvSpPr>
        <cdr:cNvPr id="1331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36793" y="3889651"/>
          <a:ext cx="3105159" cy="580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Sogn og Fjordane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0.671</cdr:x>
      <cdr:y>0.89715</cdr:y>
    </cdr:from>
    <cdr:to>
      <cdr:x>1</cdr:x>
      <cdr:y>1</cdr:y>
    </cdr:to>
    <cdr:sp macro="" textlink="">
      <cdr:nvSpPr>
        <cdr:cNvPr id="1433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3676" y="4118327"/>
          <a:ext cx="3199493" cy="429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Møre og Romsdal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0.77108</cdr:x>
      <cdr:y>0.89429</cdr:y>
    </cdr:from>
    <cdr:to>
      <cdr:x>0.98398</cdr:x>
      <cdr:y>1</cdr:y>
    </cdr:to>
    <cdr:sp macro="" textlink="">
      <cdr:nvSpPr>
        <cdr:cNvPr id="1741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3948" y="3952773"/>
          <a:ext cx="2076546" cy="428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Nordland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0.84874</cdr:x>
      <cdr:y>0.89691</cdr:y>
    </cdr:from>
    <cdr:to>
      <cdr:x>1</cdr:x>
      <cdr:y>1</cdr:y>
    </cdr:to>
    <cdr:sp macro="" textlink="">
      <cdr:nvSpPr>
        <cdr:cNvPr id="1843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48735" y="4102723"/>
          <a:ext cx="1475313" cy="429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Troms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0.84874</cdr:x>
      <cdr:y>0.90031</cdr:y>
    </cdr:from>
    <cdr:to>
      <cdr:x>1</cdr:x>
      <cdr:y>1</cdr:y>
    </cdr:to>
    <cdr:sp macro="" textlink="">
      <cdr:nvSpPr>
        <cdr:cNvPr id="1945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82540" y="4128364"/>
          <a:ext cx="1475313" cy="418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Finnmark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0.73585</cdr:x>
      <cdr:y>0.06334</cdr:y>
    </cdr:from>
    <cdr:to>
      <cdr:x>0.9712</cdr:x>
      <cdr:y>0.18618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7058025" y="314325"/>
          <a:ext cx="2257425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 b="0"/>
            <a:t>Trøndelag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706754</xdr:colOff>
      <xdr:row>30</xdr:row>
      <xdr:rowOff>57150</xdr:rowOff>
    </xdr:from>
    <xdr:to>
      <xdr:col>11</xdr:col>
      <xdr:colOff>9525</xdr:colOff>
      <xdr:row>50</xdr:row>
      <xdr:rowOff>72389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0.84703</cdr:x>
      <cdr:y>0.89524</cdr:y>
    </cdr:from>
    <cdr:to>
      <cdr:x>1</cdr:x>
      <cdr:y>1</cdr:y>
    </cdr:to>
    <cdr:sp macro="" textlink="">
      <cdr:nvSpPr>
        <cdr:cNvPr id="2051" name="Teks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3593" y="4040299"/>
          <a:ext cx="1476028" cy="429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Østfold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36</xdr:row>
      <xdr:rowOff>0</xdr:rowOff>
    </xdr:from>
    <xdr:to>
      <xdr:col>15</xdr:col>
      <xdr:colOff>295275</xdr:colOff>
      <xdr:row>64</xdr:row>
      <xdr:rowOff>142875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13980" cy="561780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13980" cy="561780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0.8446</cdr:x>
      <cdr:y>0.91969</cdr:y>
    </cdr:from>
    <cdr:to>
      <cdr:x>0.99685</cdr:x>
      <cdr:y>1</cdr:y>
    </cdr:to>
    <cdr:sp macro="" textlink="">
      <cdr:nvSpPr>
        <cdr:cNvPr id="307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1081" y="3967532"/>
          <a:ext cx="1484971" cy="324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Akershus og Oslo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0.71016</cdr:x>
      <cdr:y>0.87627</cdr:y>
    </cdr:from>
    <cdr:to>
      <cdr:x>0.8822</cdr:x>
      <cdr:y>1</cdr:y>
    </cdr:to>
    <cdr:sp macro="" textlink="">
      <cdr:nvSpPr>
        <cdr:cNvPr id="409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82471" y="3948240"/>
          <a:ext cx="1666553" cy="494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Hedmark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0.77899</cdr:x>
      <cdr:y>0.89429</cdr:y>
    </cdr:from>
    <cdr:to>
      <cdr:x>0.98593</cdr:x>
      <cdr:y>1</cdr:y>
    </cdr:to>
    <cdr:sp macro="" textlink="">
      <cdr:nvSpPr>
        <cdr:cNvPr id="5122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63984" y="3992397"/>
          <a:ext cx="2008642" cy="428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Buskerud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0.76931</cdr:x>
      <cdr:y>0.90527</cdr:y>
    </cdr:from>
    <cdr:to>
      <cdr:x>0.93842</cdr:x>
      <cdr:y>0.98337</cdr:y>
    </cdr:to>
    <cdr:sp macro="" textlink="">
      <cdr:nvSpPr>
        <cdr:cNvPr id="6146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96175" y="3630167"/>
          <a:ext cx="1647825" cy="3131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Oppland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0.76588</cdr:x>
      <cdr:y>0.85622</cdr:y>
    </cdr:from>
    <cdr:to>
      <cdr:x>0.9914</cdr:x>
      <cdr:y>1</cdr:y>
    </cdr:to>
    <cdr:sp macro="" textlink="">
      <cdr:nvSpPr>
        <cdr:cNvPr id="717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3242" y="3938943"/>
          <a:ext cx="2199689" cy="580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Vestfold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0.76241</cdr:x>
      <cdr:y>0.85669</cdr:y>
    </cdr:from>
    <cdr:to>
      <cdr:x>0.96566</cdr:x>
      <cdr:y>1</cdr:y>
    </cdr:to>
    <cdr:sp macro="" textlink="">
      <cdr:nvSpPr>
        <cdr:cNvPr id="819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39438" y="3895319"/>
          <a:ext cx="1982376" cy="581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Telemark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0.75888</cdr:x>
      <cdr:y>0.85789</cdr:y>
    </cdr:from>
    <cdr:to>
      <cdr:x>1</cdr:x>
      <cdr:y>1</cdr:y>
    </cdr:to>
    <cdr:sp macro="" textlink="">
      <cdr:nvSpPr>
        <cdr:cNvPr id="921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35019" y="3911071"/>
          <a:ext cx="2351809" cy="5806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Aust-Agder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8"/>
  <sheetViews>
    <sheetView tabSelected="1" workbookViewId="0">
      <pane xSplit="2" ySplit="5" topLeftCell="C6" activePane="bottomRight" state="frozenSplit"/>
      <selection pane="topRight" activeCell="G1" sqref="G1"/>
      <selection pane="bottomLeft"/>
      <selection pane="bottomRight" activeCell="R435" sqref="R435"/>
    </sheetView>
  </sheetViews>
  <sheetFormatPr baseColWidth="10" defaultColWidth="9.140625" defaultRowHeight="12" x14ac:dyDescent="0.2"/>
  <cols>
    <col min="1" max="1" width="5.140625" style="83" customWidth="1"/>
    <col min="2" max="2" width="12.85546875" style="83" customWidth="1"/>
    <col min="3" max="3" width="10.7109375" style="120" customWidth="1"/>
    <col min="4" max="4" width="8.140625" style="120" customWidth="1"/>
    <col min="5" max="5" width="8" style="120" customWidth="1"/>
    <col min="6" max="7" width="8.5703125" style="120" customWidth="1"/>
    <col min="8" max="8" width="7.85546875" style="120" bestFit="1" customWidth="1"/>
    <col min="9" max="9" width="9.5703125" style="120" customWidth="1"/>
    <col min="10" max="10" width="7.85546875" style="133" bestFit="1" customWidth="1"/>
    <col min="11" max="11" width="8.140625" style="133" customWidth="1"/>
    <col min="12" max="12" width="11.5703125" style="135" customWidth="1"/>
    <col min="13" max="13" width="11.7109375" style="133" customWidth="1"/>
    <col min="14" max="14" width="8.5703125" style="133" customWidth="1"/>
    <col min="15" max="15" width="8.85546875" style="133" customWidth="1"/>
    <col min="16" max="16" width="13.5703125" style="133" customWidth="1"/>
    <col min="17" max="17" width="9.5703125" style="120" customWidth="1"/>
    <col min="18" max="18" width="9.85546875" style="120" customWidth="1"/>
    <col min="19" max="19" width="10.5703125" style="133" bestFit="1" customWidth="1"/>
    <col min="20" max="20" width="3.42578125" style="133" customWidth="1"/>
    <col min="21" max="21" width="10.5703125" style="122" customWidth="1"/>
    <col min="22" max="22" width="9.85546875" style="122" customWidth="1"/>
    <col min="23" max="23" width="11.85546875" style="83" customWidth="1"/>
    <col min="24" max="24" width="11.5703125" style="123" customWidth="1"/>
    <col min="25" max="25" width="11.28515625" style="123" customWidth="1"/>
    <col min="26" max="16384" width="9.140625" style="83"/>
  </cols>
  <sheetData>
    <row r="1" spans="1:30" ht="19.5" customHeight="1" x14ac:dyDescent="0.2">
      <c r="A1" s="32" t="s">
        <v>54</v>
      </c>
      <c r="B1" s="32" t="s">
        <v>55</v>
      </c>
      <c r="C1" s="326" t="s">
        <v>22</v>
      </c>
      <c r="D1" s="326"/>
      <c r="E1" s="326"/>
      <c r="F1" s="327" t="s">
        <v>479</v>
      </c>
      <c r="G1" s="327"/>
      <c r="H1" s="326" t="s">
        <v>56</v>
      </c>
      <c r="I1" s="326"/>
      <c r="J1" s="326"/>
      <c r="K1" s="326"/>
      <c r="L1" s="104" t="s">
        <v>503</v>
      </c>
      <c r="M1" s="328" t="s">
        <v>504</v>
      </c>
      <c r="N1" s="328"/>
      <c r="O1" s="328"/>
      <c r="P1" s="233" t="s">
        <v>503</v>
      </c>
      <c r="Q1" s="138" t="s">
        <v>21</v>
      </c>
      <c r="R1" s="326" t="s">
        <v>497</v>
      </c>
      <c r="S1" s="326"/>
      <c r="T1" s="105"/>
      <c r="U1" s="325" t="s">
        <v>507</v>
      </c>
      <c r="V1" s="325"/>
      <c r="W1" s="104" t="s">
        <v>57</v>
      </c>
      <c r="X1" s="106" t="s">
        <v>58</v>
      </c>
      <c r="Y1" s="136" t="s">
        <v>57</v>
      </c>
      <c r="AA1" s="75"/>
      <c r="AB1" s="75"/>
    </row>
    <row r="2" spans="1:30" ht="13.5" customHeight="1" x14ac:dyDescent="0.2">
      <c r="A2" s="107" t="s">
        <v>59</v>
      </c>
      <c r="B2" s="153"/>
      <c r="C2" s="329" t="str">
        <f>L2</f>
        <v>jan.-april 2019</v>
      </c>
      <c r="D2" s="329"/>
      <c r="E2" s="329"/>
      <c r="F2" s="329" t="s">
        <v>502</v>
      </c>
      <c r="G2" s="329"/>
      <c r="H2" s="109" t="s">
        <v>60</v>
      </c>
      <c r="I2" s="109"/>
      <c r="J2" s="109"/>
      <c r="K2" s="109"/>
      <c r="L2" s="110" t="s">
        <v>531</v>
      </c>
      <c r="M2" s="330" t="str">
        <f>L2</f>
        <v>jan.-april 2019</v>
      </c>
      <c r="N2" s="331"/>
      <c r="O2" s="331"/>
      <c r="P2" s="234" t="s">
        <v>529</v>
      </c>
      <c r="Q2" s="139" t="s">
        <v>24</v>
      </c>
      <c r="R2" s="225" t="s">
        <v>22</v>
      </c>
      <c r="S2" s="225" t="s">
        <v>57</v>
      </c>
      <c r="T2" s="112"/>
      <c r="U2" s="332" t="s">
        <v>532</v>
      </c>
      <c r="V2" s="332"/>
      <c r="W2" s="111" t="s">
        <v>506</v>
      </c>
      <c r="X2" s="155" t="s">
        <v>535</v>
      </c>
      <c r="Y2" s="226" t="s">
        <v>506</v>
      </c>
      <c r="AA2" s="75"/>
      <c r="AB2" s="75"/>
    </row>
    <row r="3" spans="1:30" ht="14.25" customHeight="1" x14ac:dyDescent="0.2">
      <c r="A3" s="115" t="s">
        <v>484</v>
      </c>
      <c r="B3" s="44"/>
      <c r="C3" s="108"/>
      <c r="D3" s="108"/>
      <c r="E3" s="116" t="s">
        <v>25</v>
      </c>
      <c r="F3" s="331" t="s">
        <v>61</v>
      </c>
      <c r="G3" s="331"/>
      <c r="H3" s="109" t="s">
        <v>26</v>
      </c>
      <c r="I3" s="109"/>
      <c r="J3" s="109" t="s">
        <v>27</v>
      </c>
      <c r="K3" s="109"/>
      <c r="L3" s="110" t="s">
        <v>483</v>
      </c>
      <c r="M3" s="111" t="s">
        <v>62</v>
      </c>
      <c r="N3" s="109"/>
      <c r="O3" s="111" t="s">
        <v>28</v>
      </c>
      <c r="P3" s="235" t="s">
        <v>515</v>
      </c>
      <c r="Q3" s="162" t="s">
        <v>523</v>
      </c>
      <c r="R3" s="226"/>
      <c r="S3" s="226" t="s">
        <v>505</v>
      </c>
      <c r="T3" s="117"/>
      <c r="U3" s="250"/>
      <c r="V3" s="113" t="s">
        <v>63</v>
      </c>
      <c r="W3" s="113" t="str">
        <f>X2</f>
        <v>jan.-april 2018</v>
      </c>
      <c r="X3" s="113"/>
      <c r="Y3" s="113" t="str">
        <f>X2</f>
        <v>jan.-april 2018</v>
      </c>
      <c r="AA3" s="75"/>
      <c r="AB3" s="75"/>
    </row>
    <row r="4" spans="1:30" ht="13.5" customHeight="1" x14ac:dyDescent="0.2">
      <c r="A4" s="44"/>
      <c r="B4" s="273">
        <f>I432</f>
        <v>-111.191733401588</v>
      </c>
      <c r="C4" s="119" t="s">
        <v>29</v>
      </c>
      <c r="D4" s="108" t="s">
        <v>14</v>
      </c>
      <c r="E4" s="108" t="s">
        <v>30</v>
      </c>
      <c r="F4" s="111" t="s">
        <v>64</v>
      </c>
      <c r="G4" s="111" t="s">
        <v>29</v>
      </c>
      <c r="H4" s="111" t="s">
        <v>14</v>
      </c>
      <c r="I4" s="111" t="s">
        <v>29</v>
      </c>
      <c r="J4" s="111" t="s">
        <v>14</v>
      </c>
      <c r="K4" s="111" t="s">
        <v>29</v>
      </c>
      <c r="L4" s="111" t="s">
        <v>29</v>
      </c>
      <c r="M4" s="111" t="s">
        <v>29</v>
      </c>
      <c r="N4" s="111" t="s">
        <v>14</v>
      </c>
      <c r="O4" s="111" t="s">
        <v>32</v>
      </c>
      <c r="P4" s="234" t="s">
        <v>29</v>
      </c>
      <c r="Q4" s="294"/>
      <c r="R4" s="226" t="s">
        <v>31</v>
      </c>
      <c r="S4" s="226" t="s">
        <v>31</v>
      </c>
      <c r="T4" s="111"/>
      <c r="U4" s="118" t="s">
        <v>29</v>
      </c>
      <c r="V4" s="118" t="s">
        <v>65</v>
      </c>
      <c r="W4" s="111" t="s">
        <v>29</v>
      </c>
      <c r="X4" s="114" t="s">
        <v>14</v>
      </c>
      <c r="Y4" s="114" t="s">
        <v>14</v>
      </c>
      <c r="AA4" s="75"/>
      <c r="AB4" s="75"/>
    </row>
    <row r="5" spans="1:30" s="75" customFormat="1" x14ac:dyDescent="0.2">
      <c r="A5" s="55"/>
      <c r="B5" s="55"/>
      <c r="C5" s="56">
        <v>1</v>
      </c>
      <c r="D5" s="56">
        <v>2</v>
      </c>
      <c r="E5" s="56">
        <v>3</v>
      </c>
      <c r="F5" s="56">
        <v>4</v>
      </c>
      <c r="G5" s="56">
        <v>5</v>
      </c>
      <c r="H5" s="56">
        <v>6</v>
      </c>
      <c r="I5" s="56">
        <v>7</v>
      </c>
      <c r="J5" s="56">
        <v>8</v>
      </c>
      <c r="K5" s="56">
        <v>9</v>
      </c>
      <c r="L5" s="56">
        <v>10</v>
      </c>
      <c r="M5" s="56">
        <v>11</v>
      </c>
      <c r="N5" s="56">
        <v>12</v>
      </c>
      <c r="O5" s="56">
        <v>13</v>
      </c>
      <c r="P5" s="56">
        <v>14</v>
      </c>
      <c r="Q5" s="140">
        <v>15</v>
      </c>
      <c r="R5" s="56">
        <v>16</v>
      </c>
      <c r="S5" s="56">
        <v>17</v>
      </c>
      <c r="T5" s="56"/>
      <c r="U5" s="56">
        <v>18</v>
      </c>
      <c r="V5" s="56">
        <v>19</v>
      </c>
      <c r="W5" s="56">
        <v>20</v>
      </c>
      <c r="X5" s="56">
        <v>21</v>
      </c>
      <c r="Y5" s="56">
        <v>22</v>
      </c>
    </row>
    <row r="6" spans="1:30" x14ac:dyDescent="0.2">
      <c r="A6" s="59"/>
      <c r="B6" s="60"/>
      <c r="D6" s="60"/>
      <c r="E6" s="60"/>
      <c r="F6" s="60"/>
      <c r="G6" s="60"/>
      <c r="J6" s="120"/>
      <c r="K6" s="120"/>
      <c r="L6" s="121"/>
      <c r="M6" s="120"/>
      <c r="N6" s="120"/>
      <c r="O6" s="120"/>
      <c r="P6" s="120"/>
      <c r="Q6" s="141"/>
      <c r="R6" s="60"/>
      <c r="S6" s="120"/>
      <c r="T6" s="120"/>
    </row>
    <row r="7" spans="1:30" ht="15" x14ac:dyDescent="0.25">
      <c r="A7" s="82">
        <v>101</v>
      </c>
      <c r="B7" s="83" t="s">
        <v>66</v>
      </c>
      <c r="C7" s="314">
        <v>222866</v>
      </c>
      <c r="D7" s="124">
        <f t="shared" ref="D7:D70" si="0">C7*1000/Q7</f>
        <v>7148.4106873656865</v>
      </c>
      <c r="E7" s="125">
        <f t="shared" ref="E7:E70" si="1">D7/D$430</f>
        <v>0.75658306927058361</v>
      </c>
      <c r="F7" s="124">
        <f t="shared" ref="F7:F70" si="2">($D$430-D7)*0.6</f>
        <v>1379.9231781299134</v>
      </c>
      <c r="G7" s="124">
        <f t="shared" ref="G7:G70" si="3">F7*Q7/1000</f>
        <v>43021.864924556307</v>
      </c>
      <c r="H7" s="124">
        <f t="shared" ref="H7:H70" si="4">IF(D7&lt;D$430*0.9,(D$430*0.9-D7)*0.35,0)</f>
        <v>474.2652944604057</v>
      </c>
      <c r="I7" s="123">
        <f t="shared" ref="I7:I70" si="5">H7*Q7/1000</f>
        <v>14786.16908539207</v>
      </c>
      <c r="J7" s="124">
        <f t="shared" ref="J7:J70" si="6">H7+I$432</f>
        <v>363.07356105881769</v>
      </c>
      <c r="K7" s="123">
        <f t="shared" ref="K7:K70" si="7">J7*Q7/1000</f>
        <v>11319.544413130758</v>
      </c>
      <c r="L7" s="123">
        <f t="shared" ref="L7:L70" si="8">K7+G7</f>
        <v>54341.409337687066</v>
      </c>
      <c r="M7" s="123">
        <f t="shared" ref="M7:M70" si="9">L7+C7</f>
        <v>277207.40933768707</v>
      </c>
      <c r="N7" s="70">
        <f t="shared" ref="N7:N70" si="10">M7*1000/Q7</f>
        <v>8891.4074265544168</v>
      </c>
      <c r="O7" s="23">
        <f t="shared" ref="O7:O70" si="11">N7/N$430</f>
        <v>0.94106069378574697</v>
      </c>
      <c r="P7" s="279">
        <v>4712.7707135803139</v>
      </c>
      <c r="Q7" s="313">
        <v>31177</v>
      </c>
      <c r="R7" s="125">
        <f t="shared" ref="R7:R70" si="12">(D7-X7)/X7</f>
        <v>9.664856182413044E-4</v>
      </c>
      <c r="S7" s="23">
        <f t="shared" ref="S7:S70" si="13">(N7-Y7)/Y7</f>
        <v>3.5892250444036849E-2</v>
      </c>
      <c r="T7" s="23"/>
      <c r="U7" s="261">
        <v>221651</v>
      </c>
      <c r="V7" s="125">
        <f t="shared" ref="V7:V70" si="14">(C7-U7)/U7</f>
        <v>5.4815904281956766E-3</v>
      </c>
      <c r="W7" s="255">
        <v>266400.88501451537</v>
      </c>
      <c r="X7" s="259">
        <v>7141.5085220865421</v>
      </c>
      <c r="Y7" s="259">
        <v>8583.3323135133996</v>
      </c>
      <c r="Z7" s="137"/>
      <c r="AA7" s="124"/>
      <c r="AB7" s="124"/>
      <c r="AC7" s="124"/>
      <c r="AD7" s="124"/>
    </row>
    <row r="8" spans="1:30" ht="15" x14ac:dyDescent="0.25">
      <c r="A8" s="82">
        <v>104</v>
      </c>
      <c r="B8" s="83" t="s">
        <v>67</v>
      </c>
      <c r="C8" s="314">
        <v>257536</v>
      </c>
      <c r="D8" s="124">
        <f t="shared" si="0"/>
        <v>7869.4615901729512</v>
      </c>
      <c r="E8" s="125">
        <f t="shared" si="1"/>
        <v>0.83289862093725542</v>
      </c>
      <c r="F8" s="124">
        <f t="shared" si="2"/>
        <v>947.29263644555442</v>
      </c>
      <c r="G8" s="124">
        <f t="shared" si="3"/>
        <v>31001.098820317213</v>
      </c>
      <c r="H8" s="124">
        <f t="shared" si="4"/>
        <v>221.89747847786305</v>
      </c>
      <c r="I8" s="123">
        <f t="shared" si="5"/>
        <v>7261.8168806665462</v>
      </c>
      <c r="J8" s="124">
        <f t="shared" si="6"/>
        <v>110.70574507627505</v>
      </c>
      <c r="K8" s="123">
        <f t="shared" si="7"/>
        <v>3622.9562133661775</v>
      </c>
      <c r="L8" s="123">
        <f t="shared" si="8"/>
        <v>34624.055033683391</v>
      </c>
      <c r="M8" s="123">
        <f t="shared" si="9"/>
        <v>292160.05503368337</v>
      </c>
      <c r="N8" s="70">
        <f t="shared" si="10"/>
        <v>8927.4599716947796</v>
      </c>
      <c r="O8" s="23">
        <f t="shared" si="11"/>
        <v>0.94487647136908059</v>
      </c>
      <c r="P8" s="279">
        <v>4537.6169940221771</v>
      </c>
      <c r="Q8" s="313">
        <v>32726</v>
      </c>
      <c r="R8" s="125">
        <f t="shared" si="12"/>
        <v>2.2727782942265944E-2</v>
      </c>
      <c r="S8" s="23">
        <f t="shared" si="13"/>
        <v>3.6752358619386034E-2</v>
      </c>
      <c r="T8" s="23"/>
      <c r="U8" s="261">
        <v>250751</v>
      </c>
      <c r="V8" s="125">
        <f t="shared" si="14"/>
        <v>2.7058715618282679E-2</v>
      </c>
      <c r="W8" s="255">
        <v>280614.80944688682</v>
      </c>
      <c r="X8" s="259">
        <v>7694.5808272983923</v>
      </c>
      <c r="Y8" s="259">
        <v>8610.985928773991</v>
      </c>
      <c r="Z8" s="137"/>
      <c r="AA8" s="124"/>
      <c r="AB8" s="124"/>
      <c r="AC8" s="124"/>
      <c r="AD8" s="124"/>
    </row>
    <row r="9" spans="1:30" ht="15" x14ac:dyDescent="0.25">
      <c r="A9" s="82">
        <v>105</v>
      </c>
      <c r="B9" s="83" t="s">
        <v>68</v>
      </c>
      <c r="C9" s="314">
        <v>421223</v>
      </c>
      <c r="D9" s="124">
        <f t="shared" si="0"/>
        <v>7522.2422629783741</v>
      </c>
      <c r="E9" s="125">
        <f t="shared" si="1"/>
        <v>0.79614915650829587</v>
      </c>
      <c r="F9" s="124">
        <f t="shared" si="2"/>
        <v>1155.6242327623006</v>
      </c>
      <c r="G9" s="124">
        <f t="shared" si="3"/>
        <v>64711.490161990543</v>
      </c>
      <c r="H9" s="124">
        <f t="shared" si="4"/>
        <v>343.42424299596502</v>
      </c>
      <c r="I9" s="123">
        <f t="shared" si="5"/>
        <v>19230.727335045056</v>
      </c>
      <c r="J9" s="124">
        <f t="shared" si="6"/>
        <v>232.23250959437701</v>
      </c>
      <c r="K9" s="123">
        <f t="shared" si="7"/>
        <v>13004.323839756329</v>
      </c>
      <c r="L9" s="123">
        <f t="shared" si="8"/>
        <v>77715.814001746869</v>
      </c>
      <c r="M9" s="123">
        <f t="shared" si="9"/>
        <v>498938.81400174688</v>
      </c>
      <c r="N9" s="70">
        <f t="shared" si="10"/>
        <v>8910.0990053350524</v>
      </c>
      <c r="O9" s="23">
        <f t="shared" si="11"/>
        <v>0.9430389981476327</v>
      </c>
      <c r="P9" s="279">
        <v>5268.4806106539036</v>
      </c>
      <c r="Q9" s="313">
        <v>55997</v>
      </c>
      <c r="R9" s="125">
        <f t="shared" si="12"/>
        <v>2.3687710130366628E-2</v>
      </c>
      <c r="S9" s="23">
        <f t="shared" si="13"/>
        <v>3.6821664509858569E-2</v>
      </c>
      <c r="T9" s="23"/>
      <c r="U9" s="261">
        <v>408140</v>
      </c>
      <c r="V9" s="125">
        <f t="shared" si="14"/>
        <v>3.2055177145097272E-2</v>
      </c>
      <c r="W9" s="255">
        <v>477317.98629736208</v>
      </c>
      <c r="X9" s="259">
        <v>7348.1806888356768</v>
      </c>
      <c r="Y9" s="259">
        <v>8593.6659218508557</v>
      </c>
      <c r="Z9" s="137"/>
      <c r="AA9" s="124"/>
      <c r="AB9" s="124"/>
      <c r="AC9" s="124"/>
      <c r="AD9" s="124"/>
    </row>
    <row r="10" spans="1:30" ht="15" x14ac:dyDescent="0.25">
      <c r="A10" s="82">
        <v>106</v>
      </c>
      <c r="B10" s="83" t="s">
        <v>69</v>
      </c>
      <c r="C10" s="314">
        <v>634390</v>
      </c>
      <c r="D10" s="124">
        <f t="shared" si="0"/>
        <v>7758.0345350486723</v>
      </c>
      <c r="E10" s="125">
        <f t="shared" si="1"/>
        <v>0.82110525496365372</v>
      </c>
      <c r="F10" s="124">
        <f t="shared" si="2"/>
        <v>1014.1488695201218</v>
      </c>
      <c r="G10" s="124">
        <f t="shared" si="3"/>
        <v>82928.981358399411</v>
      </c>
      <c r="H10" s="124">
        <f t="shared" si="4"/>
        <v>260.89694777136066</v>
      </c>
      <c r="I10" s="123">
        <f t="shared" si="5"/>
        <v>21334.065213159702</v>
      </c>
      <c r="J10" s="124">
        <f t="shared" si="6"/>
        <v>149.70521436977265</v>
      </c>
      <c r="K10" s="123">
        <f t="shared" si="7"/>
        <v>12241.694789445048</v>
      </c>
      <c r="L10" s="123">
        <f t="shared" si="8"/>
        <v>95170.676147844453</v>
      </c>
      <c r="M10" s="123">
        <f t="shared" si="9"/>
        <v>729560.67614784441</v>
      </c>
      <c r="N10" s="70">
        <f t="shared" si="10"/>
        <v>8921.8886189385667</v>
      </c>
      <c r="O10" s="23">
        <f t="shared" si="11"/>
        <v>0.94428680307040058</v>
      </c>
      <c r="P10" s="279">
        <v>12650.916523106411</v>
      </c>
      <c r="Q10" s="313">
        <v>81772</v>
      </c>
      <c r="R10" s="125">
        <f t="shared" si="12"/>
        <v>2.7084443779896418E-2</v>
      </c>
      <c r="S10" s="23">
        <f t="shared" si="13"/>
        <v>3.6955097880424344E-2</v>
      </c>
      <c r="T10" s="23"/>
      <c r="U10" s="261">
        <v>611656</v>
      </c>
      <c r="V10" s="125">
        <f t="shared" si="14"/>
        <v>3.7167950612762728E-2</v>
      </c>
      <c r="W10" s="255">
        <v>696720.40397172445</v>
      </c>
      <c r="X10" s="259">
        <v>7553.4534497449895</v>
      </c>
      <c r="Y10" s="259">
        <v>8603.9295598963217</v>
      </c>
      <c r="Z10" s="137"/>
      <c r="AA10" s="124"/>
      <c r="AB10" s="124"/>
      <c r="AC10" s="124"/>
      <c r="AD10" s="124"/>
    </row>
    <row r="11" spans="1:30" ht="15" x14ac:dyDescent="0.25">
      <c r="A11" s="82">
        <v>111</v>
      </c>
      <c r="B11" s="83" t="s">
        <v>70</v>
      </c>
      <c r="C11" s="314">
        <v>43471</v>
      </c>
      <c r="D11" s="124">
        <f t="shared" si="0"/>
        <v>9452.2722330941506</v>
      </c>
      <c r="E11" s="125">
        <f t="shared" si="1"/>
        <v>1.0004222547446993</v>
      </c>
      <c r="F11" s="124">
        <f t="shared" si="2"/>
        <v>-2.3937493071651259</v>
      </c>
      <c r="G11" s="124">
        <f t="shared" si="3"/>
        <v>-11.008853063652413</v>
      </c>
      <c r="H11" s="124">
        <f t="shared" si="4"/>
        <v>0</v>
      </c>
      <c r="I11" s="123">
        <f t="shared" si="5"/>
        <v>0</v>
      </c>
      <c r="J11" s="124">
        <f t="shared" si="6"/>
        <v>-111.191733401588</v>
      </c>
      <c r="K11" s="123">
        <f t="shared" si="7"/>
        <v>-511.37078191390322</v>
      </c>
      <c r="L11" s="123">
        <f t="shared" si="8"/>
        <v>-522.37963497755561</v>
      </c>
      <c r="M11" s="123">
        <f t="shared" si="9"/>
        <v>42948.620365022442</v>
      </c>
      <c r="N11" s="70">
        <f t="shared" si="10"/>
        <v>9338.6867503853973</v>
      </c>
      <c r="O11" s="23">
        <f t="shared" si="11"/>
        <v>0.9884004422200976</v>
      </c>
      <c r="P11" s="279">
        <v>215.48441474302683</v>
      </c>
      <c r="Q11" s="313">
        <v>4599</v>
      </c>
      <c r="R11" s="125">
        <f t="shared" si="12"/>
        <v>3.2811454590792877E-2</v>
      </c>
      <c r="S11" s="23">
        <f t="shared" si="13"/>
        <v>3.5522336096351435E-2</v>
      </c>
      <c r="T11" s="23"/>
      <c r="U11" s="261">
        <v>41550</v>
      </c>
      <c r="V11" s="125">
        <f t="shared" si="14"/>
        <v>4.6233453670276772E-2</v>
      </c>
      <c r="W11" s="255">
        <v>40943.238372411855</v>
      </c>
      <c r="X11" s="259">
        <v>9151.9823788546255</v>
      </c>
      <c r="Y11" s="259">
        <v>9018.3344432625236</v>
      </c>
      <c r="Z11" s="137"/>
      <c r="AA11" s="124"/>
      <c r="AB11" s="124"/>
      <c r="AC11" s="124"/>
      <c r="AD11" s="124"/>
    </row>
    <row r="12" spans="1:30" ht="15" x14ac:dyDescent="0.25">
      <c r="A12" s="82">
        <v>118</v>
      </c>
      <c r="B12" s="83" t="s">
        <v>71</v>
      </c>
      <c r="C12" s="314">
        <v>11022</v>
      </c>
      <c r="D12" s="124">
        <f t="shared" si="0"/>
        <v>8122.3286661753873</v>
      </c>
      <c r="E12" s="125">
        <f t="shared" si="1"/>
        <v>0.85966190537158949</v>
      </c>
      <c r="F12" s="124">
        <f t="shared" si="2"/>
        <v>795.57239084409287</v>
      </c>
      <c r="G12" s="124">
        <f t="shared" si="3"/>
        <v>1079.591734375434</v>
      </c>
      <c r="H12" s="124">
        <f t="shared" si="4"/>
        <v>133.39400187701042</v>
      </c>
      <c r="I12" s="123">
        <f t="shared" si="5"/>
        <v>181.01566054710315</v>
      </c>
      <c r="J12" s="124">
        <f t="shared" si="6"/>
        <v>22.202268475422429</v>
      </c>
      <c r="K12" s="123">
        <f t="shared" si="7"/>
        <v>30.128478321148236</v>
      </c>
      <c r="L12" s="123">
        <f t="shared" si="8"/>
        <v>1109.7202126965822</v>
      </c>
      <c r="M12" s="123">
        <f t="shared" si="9"/>
        <v>12131.720212696582</v>
      </c>
      <c r="N12" s="70">
        <f t="shared" si="10"/>
        <v>8940.1033254949016</v>
      </c>
      <c r="O12" s="23">
        <f t="shared" si="11"/>
        <v>0.94621463559079722</v>
      </c>
      <c r="P12" s="279">
        <v>-665.24057291180998</v>
      </c>
      <c r="Q12" s="313">
        <v>1357</v>
      </c>
      <c r="R12" s="125">
        <f t="shared" si="12"/>
        <v>0.12250694497474726</v>
      </c>
      <c r="S12" s="23">
        <f t="shared" si="13"/>
        <v>4.0993270573994572E-2</v>
      </c>
      <c r="T12" s="23"/>
      <c r="U12" s="261">
        <v>10123</v>
      </c>
      <c r="V12" s="125">
        <f t="shared" si="14"/>
        <v>8.8807665711745531E-2</v>
      </c>
      <c r="W12" s="255">
        <v>12014.683385485292</v>
      </c>
      <c r="X12" s="259">
        <v>7235.8827734095785</v>
      </c>
      <c r="Y12" s="259">
        <v>8588.0510260795509</v>
      </c>
      <c r="Z12" s="137"/>
      <c r="AA12" s="124"/>
      <c r="AB12" s="124"/>
      <c r="AC12" s="124"/>
      <c r="AD12" s="124"/>
    </row>
    <row r="13" spans="1:30" ht="15" x14ac:dyDescent="0.25">
      <c r="A13" s="82">
        <v>119</v>
      </c>
      <c r="B13" s="83" t="s">
        <v>72</v>
      </c>
      <c r="C13" s="314">
        <v>25388</v>
      </c>
      <c r="D13" s="124">
        <f t="shared" si="0"/>
        <v>7067.9287305122498</v>
      </c>
      <c r="E13" s="125">
        <f t="shared" si="1"/>
        <v>0.74806491207450965</v>
      </c>
      <c r="F13" s="124">
        <f t="shared" si="2"/>
        <v>1428.2123522419754</v>
      </c>
      <c r="G13" s="124">
        <f t="shared" si="3"/>
        <v>5130.1387692531753</v>
      </c>
      <c r="H13" s="124">
        <f t="shared" si="4"/>
        <v>502.43397935910855</v>
      </c>
      <c r="I13" s="123">
        <f t="shared" si="5"/>
        <v>1804.7428538579179</v>
      </c>
      <c r="J13" s="124">
        <f t="shared" si="6"/>
        <v>391.24224595752054</v>
      </c>
      <c r="K13" s="123">
        <f t="shared" si="7"/>
        <v>1405.3421474794138</v>
      </c>
      <c r="L13" s="123">
        <f t="shared" si="8"/>
        <v>6535.4809167325893</v>
      </c>
      <c r="M13" s="123">
        <f t="shared" si="9"/>
        <v>31923.480916732588</v>
      </c>
      <c r="N13" s="70">
        <f t="shared" si="10"/>
        <v>8887.383328711745</v>
      </c>
      <c r="O13" s="23">
        <f t="shared" si="11"/>
        <v>0.9406347859259433</v>
      </c>
      <c r="P13" s="279">
        <v>708.99779815827242</v>
      </c>
      <c r="Q13" s="313">
        <v>3592</v>
      </c>
      <c r="R13" s="125">
        <f t="shared" si="12"/>
        <v>1.7898166252309292E-2</v>
      </c>
      <c r="S13" s="23">
        <f t="shared" si="13"/>
        <v>3.6618201934794779E-2</v>
      </c>
      <c r="T13" s="23"/>
      <c r="U13" s="261">
        <v>24768</v>
      </c>
      <c r="V13" s="125">
        <f t="shared" si="14"/>
        <v>2.5032299741602069E-2</v>
      </c>
      <c r="W13" s="255">
        <v>30581.458317388162</v>
      </c>
      <c r="X13" s="259">
        <v>6943.6501261564335</v>
      </c>
      <c r="Y13" s="259">
        <v>8573.4393937168952</v>
      </c>
      <c r="Z13" s="137"/>
      <c r="AA13" s="124"/>
      <c r="AB13" s="124"/>
      <c r="AC13" s="124"/>
      <c r="AD13" s="124"/>
    </row>
    <row r="14" spans="1:30" ht="15" x14ac:dyDescent="0.25">
      <c r="A14" s="82">
        <v>121</v>
      </c>
      <c r="B14" s="83" t="s">
        <v>73</v>
      </c>
      <c r="C14" s="314">
        <v>5404</v>
      </c>
      <c r="D14" s="124">
        <f t="shared" si="0"/>
        <v>8029.7176820208024</v>
      </c>
      <c r="E14" s="125">
        <f t="shared" si="1"/>
        <v>0.8498600199309998</v>
      </c>
      <c r="F14" s="124">
        <f t="shared" si="2"/>
        <v>851.13898133684381</v>
      </c>
      <c r="G14" s="124">
        <f t="shared" si="3"/>
        <v>572.81653443969583</v>
      </c>
      <c r="H14" s="124">
        <f t="shared" si="4"/>
        <v>165.80784633111514</v>
      </c>
      <c r="I14" s="123">
        <f t="shared" si="5"/>
        <v>111.58868058084049</v>
      </c>
      <c r="J14" s="124">
        <f t="shared" si="6"/>
        <v>54.616112929527148</v>
      </c>
      <c r="K14" s="123">
        <f t="shared" si="7"/>
        <v>36.756644001571765</v>
      </c>
      <c r="L14" s="123">
        <f t="shared" si="8"/>
        <v>609.5731784412676</v>
      </c>
      <c r="M14" s="123">
        <f t="shared" si="9"/>
        <v>6013.5731784412674</v>
      </c>
      <c r="N14" s="70">
        <f t="shared" si="10"/>
        <v>8935.4727762871735</v>
      </c>
      <c r="O14" s="23">
        <f t="shared" si="11"/>
        <v>0.94572454131876793</v>
      </c>
      <c r="P14" s="279">
        <v>50.690637015734637</v>
      </c>
      <c r="Q14" s="313">
        <v>673</v>
      </c>
      <c r="R14" s="125">
        <f t="shared" si="12"/>
        <v>-1.6298282892368048E-2</v>
      </c>
      <c r="S14" s="23">
        <f t="shared" si="13"/>
        <v>3.4869619564889591E-2</v>
      </c>
      <c r="T14" s="23"/>
      <c r="U14" s="261">
        <v>5567</v>
      </c>
      <c r="V14" s="125">
        <f t="shared" si="14"/>
        <v>-2.9279683851266392E-2</v>
      </c>
      <c r="W14" s="255">
        <v>5888.6571972129868</v>
      </c>
      <c r="X14" s="259">
        <v>8162.7565982404694</v>
      </c>
      <c r="Y14" s="259">
        <v>8634.3947173210945</v>
      </c>
      <c r="Z14" s="137"/>
      <c r="AA14" s="124"/>
      <c r="AB14" s="124"/>
      <c r="AC14" s="124"/>
      <c r="AD14" s="124"/>
    </row>
    <row r="15" spans="1:30" ht="15" x14ac:dyDescent="0.25">
      <c r="A15" s="82">
        <v>122</v>
      </c>
      <c r="B15" s="83" t="s">
        <v>74</v>
      </c>
      <c r="C15" s="314">
        <v>40468</v>
      </c>
      <c r="D15" s="124">
        <f t="shared" si="0"/>
        <v>7568.3560875257153</v>
      </c>
      <c r="E15" s="125">
        <f t="shared" si="1"/>
        <v>0.80102981326371925</v>
      </c>
      <c r="F15" s="124">
        <f t="shared" si="2"/>
        <v>1127.955938033896</v>
      </c>
      <c r="G15" s="124">
        <f t="shared" si="3"/>
        <v>6031.1804006672419</v>
      </c>
      <c r="H15" s="124">
        <f t="shared" si="4"/>
        <v>327.28440440439562</v>
      </c>
      <c r="I15" s="123">
        <f t="shared" si="5"/>
        <v>1749.9897103503035</v>
      </c>
      <c r="J15" s="124">
        <f t="shared" si="6"/>
        <v>216.09267100280761</v>
      </c>
      <c r="K15" s="123">
        <f t="shared" si="7"/>
        <v>1155.4475118520122</v>
      </c>
      <c r="L15" s="123">
        <f t="shared" si="8"/>
        <v>7186.6279125192541</v>
      </c>
      <c r="M15" s="123">
        <f t="shared" si="9"/>
        <v>47654.627912519252</v>
      </c>
      <c r="N15" s="70">
        <f t="shared" si="10"/>
        <v>8912.4046965624184</v>
      </c>
      <c r="O15" s="23">
        <f t="shared" si="11"/>
        <v>0.94328303098540378</v>
      </c>
      <c r="P15" s="279">
        <v>572.54403584418014</v>
      </c>
      <c r="Q15" s="313">
        <v>5347</v>
      </c>
      <c r="R15" s="125">
        <f t="shared" si="12"/>
        <v>1.9364452722391016E-2</v>
      </c>
      <c r="S15" s="23">
        <f t="shared" si="13"/>
        <v>3.6629155621257646E-2</v>
      </c>
      <c r="T15" s="23"/>
      <c r="U15" s="261">
        <v>39625</v>
      </c>
      <c r="V15" s="125">
        <f t="shared" si="14"/>
        <v>2.1274447949526813E-2</v>
      </c>
      <c r="W15" s="255">
        <v>45884.783008102218</v>
      </c>
      <c r="X15" s="259">
        <v>7424.5830991193552</v>
      </c>
      <c r="Y15" s="259">
        <v>8597.4860423650389</v>
      </c>
      <c r="Z15" s="137"/>
      <c r="AA15" s="124"/>
      <c r="AB15" s="124"/>
      <c r="AC15" s="124"/>
      <c r="AD15" s="124"/>
    </row>
    <row r="16" spans="1:30" ht="15" x14ac:dyDescent="0.25">
      <c r="A16" s="82">
        <v>123</v>
      </c>
      <c r="B16" s="83" t="s">
        <v>75</v>
      </c>
      <c r="C16" s="314">
        <v>53556</v>
      </c>
      <c r="D16" s="124">
        <f t="shared" si="0"/>
        <v>8863.9523336643488</v>
      </c>
      <c r="E16" s="125">
        <f t="shared" si="1"/>
        <v>0.9381548648743514</v>
      </c>
      <c r="F16" s="124">
        <f t="shared" si="2"/>
        <v>350.59819035071592</v>
      </c>
      <c r="G16" s="124">
        <f t="shared" si="3"/>
        <v>2118.3142660990256</v>
      </c>
      <c r="H16" s="124">
        <f t="shared" si="4"/>
        <v>0</v>
      </c>
      <c r="I16" s="123">
        <f t="shared" si="5"/>
        <v>0</v>
      </c>
      <c r="J16" s="124">
        <f t="shared" si="6"/>
        <v>-111.191733401588</v>
      </c>
      <c r="K16" s="123">
        <f t="shared" si="7"/>
        <v>-671.82045321239468</v>
      </c>
      <c r="L16" s="123">
        <f t="shared" si="8"/>
        <v>1446.4938128866311</v>
      </c>
      <c r="M16" s="123">
        <f t="shared" si="9"/>
        <v>55002.493812886634</v>
      </c>
      <c r="N16" s="70">
        <f t="shared" si="10"/>
        <v>9103.358790613478</v>
      </c>
      <c r="O16" s="23">
        <f t="shared" si="11"/>
        <v>0.96349348627195852</v>
      </c>
      <c r="P16" s="279">
        <v>-1553.6640107286316</v>
      </c>
      <c r="Q16" s="313">
        <v>6042</v>
      </c>
      <c r="R16" s="125">
        <f t="shared" si="12"/>
        <v>4.6910828334357731E-2</v>
      </c>
      <c r="S16" s="23">
        <f t="shared" si="13"/>
        <v>4.1068091830299615E-2</v>
      </c>
      <c r="T16" s="23"/>
      <c r="U16" s="261">
        <v>49556</v>
      </c>
      <c r="V16" s="125">
        <f t="shared" si="14"/>
        <v>8.0716764872063931E-2</v>
      </c>
      <c r="W16" s="255">
        <v>51180.090351041101</v>
      </c>
      <c r="X16" s="259">
        <v>8466.7691781992144</v>
      </c>
      <c r="Y16" s="259">
        <v>8744.2491630003587</v>
      </c>
      <c r="Z16" s="137"/>
      <c r="AA16" s="124"/>
      <c r="AB16" s="124"/>
      <c r="AC16" s="124"/>
      <c r="AD16" s="124"/>
    </row>
    <row r="17" spans="1:30" ht="15" x14ac:dyDescent="0.25">
      <c r="A17" s="82">
        <v>124</v>
      </c>
      <c r="B17" s="83" t="s">
        <v>76</v>
      </c>
      <c r="C17" s="314">
        <v>144511</v>
      </c>
      <c r="D17" s="124">
        <f t="shared" si="0"/>
        <v>9108.7929404349197</v>
      </c>
      <c r="E17" s="125">
        <f t="shared" si="1"/>
        <v>0.96406863310257496</v>
      </c>
      <c r="F17" s="124">
        <f t="shared" si="2"/>
        <v>203.69382628837337</v>
      </c>
      <c r="G17" s="124">
        <f t="shared" si="3"/>
        <v>3231.6025540650435</v>
      </c>
      <c r="H17" s="124">
        <f t="shared" si="4"/>
        <v>0</v>
      </c>
      <c r="I17" s="123">
        <f t="shared" si="5"/>
        <v>0</v>
      </c>
      <c r="J17" s="124">
        <f t="shared" si="6"/>
        <v>-111.191733401588</v>
      </c>
      <c r="K17" s="123">
        <f t="shared" si="7"/>
        <v>-1764.0568504161936</v>
      </c>
      <c r="L17" s="123">
        <f t="shared" si="8"/>
        <v>1467.5457036488499</v>
      </c>
      <c r="M17" s="123">
        <f t="shared" si="9"/>
        <v>145978.54570364885</v>
      </c>
      <c r="N17" s="70">
        <f t="shared" si="10"/>
        <v>9201.2950333217068</v>
      </c>
      <c r="O17" s="23">
        <f t="shared" si="11"/>
        <v>0.97385899356324801</v>
      </c>
      <c r="P17" s="279">
        <v>-7473.8746822591511</v>
      </c>
      <c r="Q17" s="313">
        <v>15865</v>
      </c>
      <c r="R17" s="125">
        <f t="shared" si="12"/>
        <v>5.1137312693615336E-2</v>
      </c>
      <c r="S17" s="23">
        <f t="shared" si="13"/>
        <v>4.2781062427319258E-2</v>
      </c>
      <c r="T17" s="23"/>
      <c r="U17" s="261">
        <v>137004</v>
      </c>
      <c r="V17" s="125">
        <f t="shared" si="14"/>
        <v>5.479402061253686E-2</v>
      </c>
      <c r="W17" s="255">
        <v>139504.33098410384</v>
      </c>
      <c r="X17" s="259">
        <v>8665.6546489563571</v>
      </c>
      <c r="Y17" s="259">
        <v>8823.8033513032151</v>
      </c>
      <c r="Z17" s="137"/>
      <c r="AA17" s="124"/>
      <c r="AB17" s="124"/>
      <c r="AC17" s="124"/>
      <c r="AD17" s="124"/>
    </row>
    <row r="18" spans="1:30" ht="15" x14ac:dyDescent="0.25">
      <c r="A18" s="82">
        <v>125</v>
      </c>
      <c r="B18" s="83" t="s">
        <v>77</v>
      </c>
      <c r="C18" s="314">
        <v>83520</v>
      </c>
      <c r="D18" s="124">
        <f t="shared" si="0"/>
        <v>7310.9243697478987</v>
      </c>
      <c r="E18" s="125">
        <f t="shared" si="1"/>
        <v>0.77378341015649732</v>
      </c>
      <c r="F18" s="124">
        <f t="shared" si="2"/>
        <v>1282.4149687005859</v>
      </c>
      <c r="G18" s="124">
        <f t="shared" si="3"/>
        <v>14650.308602435493</v>
      </c>
      <c r="H18" s="124">
        <f t="shared" si="4"/>
        <v>417.38550562663141</v>
      </c>
      <c r="I18" s="123">
        <f t="shared" si="5"/>
        <v>4768.2120162786377</v>
      </c>
      <c r="J18" s="124">
        <f t="shared" si="6"/>
        <v>306.1937722250434</v>
      </c>
      <c r="K18" s="123">
        <f t="shared" si="7"/>
        <v>3497.9576538988958</v>
      </c>
      <c r="L18" s="123">
        <f t="shared" si="8"/>
        <v>18148.266256334387</v>
      </c>
      <c r="M18" s="123">
        <f t="shared" si="9"/>
        <v>101668.26625633439</v>
      </c>
      <c r="N18" s="70">
        <f t="shared" si="10"/>
        <v>8899.5331106735284</v>
      </c>
      <c r="O18" s="23">
        <f t="shared" si="11"/>
        <v>0.94192071083004281</v>
      </c>
      <c r="P18" s="279">
        <v>1651.4927745434652</v>
      </c>
      <c r="Q18" s="313">
        <v>11424</v>
      </c>
      <c r="R18" s="125">
        <f t="shared" si="12"/>
        <v>3.2873596765760044E-2</v>
      </c>
      <c r="S18" s="23">
        <f t="shared" si="13"/>
        <v>3.7221221393617283E-2</v>
      </c>
      <c r="T18" s="23"/>
      <c r="U18" s="261">
        <v>80791</v>
      </c>
      <c r="V18" s="125">
        <f t="shared" si="14"/>
        <v>3.3778514933594087E-2</v>
      </c>
      <c r="W18" s="255">
        <v>97934.046112887154</v>
      </c>
      <c r="X18" s="259">
        <v>7078.2372524969333</v>
      </c>
      <c r="Y18" s="259">
        <v>8580.1687500339194</v>
      </c>
      <c r="Z18" s="137"/>
      <c r="AA18" s="124"/>
      <c r="AB18" s="124"/>
      <c r="AC18" s="124"/>
      <c r="AD18" s="124"/>
    </row>
    <row r="19" spans="1:30" ht="15" x14ac:dyDescent="0.25">
      <c r="A19" s="82">
        <v>127</v>
      </c>
      <c r="B19" s="83" t="s">
        <v>78</v>
      </c>
      <c r="C19" s="314">
        <v>30487</v>
      </c>
      <c r="D19" s="124">
        <f t="shared" si="0"/>
        <v>8029.2336054780089</v>
      </c>
      <c r="E19" s="125">
        <f t="shared" si="1"/>
        <v>0.84980878558919626</v>
      </c>
      <c r="F19" s="124">
        <f t="shared" si="2"/>
        <v>851.42942726251988</v>
      </c>
      <c r="G19" s="124">
        <f t="shared" si="3"/>
        <v>3232.877535315788</v>
      </c>
      <c r="H19" s="124">
        <f t="shared" si="4"/>
        <v>165.97727312109285</v>
      </c>
      <c r="I19" s="123">
        <f t="shared" si="5"/>
        <v>630.21570604078966</v>
      </c>
      <c r="J19" s="124">
        <f t="shared" si="6"/>
        <v>54.785539719504854</v>
      </c>
      <c r="K19" s="123">
        <f t="shared" si="7"/>
        <v>208.02069431495991</v>
      </c>
      <c r="L19" s="123">
        <f t="shared" si="8"/>
        <v>3440.8982296307481</v>
      </c>
      <c r="M19" s="123">
        <f t="shared" si="9"/>
        <v>33927.898229630751</v>
      </c>
      <c r="N19" s="70">
        <f t="shared" si="10"/>
        <v>8935.4485724600345</v>
      </c>
      <c r="O19" s="23">
        <f t="shared" si="11"/>
        <v>0.94572197960167781</v>
      </c>
      <c r="P19" s="279">
        <v>-886.56389487556544</v>
      </c>
      <c r="Q19" s="313">
        <v>3797</v>
      </c>
      <c r="R19" s="125">
        <f t="shared" si="12"/>
        <v>4.1828753347544483E-2</v>
      </c>
      <c r="S19" s="23">
        <f t="shared" si="13"/>
        <v>3.7606069415466722E-2</v>
      </c>
      <c r="T19" s="23"/>
      <c r="U19" s="261">
        <v>29525</v>
      </c>
      <c r="V19" s="125">
        <f t="shared" si="14"/>
        <v>3.258255715495343E-2</v>
      </c>
      <c r="W19" s="255">
        <v>32991.040135664152</v>
      </c>
      <c r="X19" s="259">
        <v>7706.865048290264</v>
      </c>
      <c r="Y19" s="259">
        <v>8611.6001398235858</v>
      </c>
      <c r="Z19" s="137"/>
      <c r="AA19" s="124"/>
      <c r="AB19" s="124"/>
      <c r="AC19" s="124"/>
      <c r="AD19" s="124"/>
    </row>
    <row r="20" spans="1:30" ht="15" x14ac:dyDescent="0.25">
      <c r="A20" s="82">
        <v>128</v>
      </c>
      <c r="B20" s="83" t="s">
        <v>79</v>
      </c>
      <c r="C20" s="314">
        <v>59841</v>
      </c>
      <c r="D20" s="124">
        <f t="shared" si="0"/>
        <v>7271.0814094775214</v>
      </c>
      <c r="E20" s="125">
        <f t="shared" si="1"/>
        <v>0.76956645753743946</v>
      </c>
      <c r="F20" s="124">
        <f t="shared" si="2"/>
        <v>1306.3207448628123</v>
      </c>
      <c r="G20" s="124">
        <f t="shared" si="3"/>
        <v>10751.019730220945</v>
      </c>
      <c r="H20" s="124">
        <f t="shared" si="4"/>
        <v>431.33054172126344</v>
      </c>
      <c r="I20" s="123">
        <f t="shared" si="5"/>
        <v>3549.8503583659981</v>
      </c>
      <c r="J20" s="124">
        <f t="shared" si="6"/>
        <v>320.13880831967543</v>
      </c>
      <c r="K20" s="123">
        <f t="shared" si="7"/>
        <v>2634.7423924709287</v>
      </c>
      <c r="L20" s="123">
        <f t="shared" si="8"/>
        <v>13385.762122691875</v>
      </c>
      <c r="M20" s="123">
        <f t="shared" si="9"/>
        <v>73226.762122691871</v>
      </c>
      <c r="N20" s="70">
        <f t="shared" si="10"/>
        <v>8897.5409626600085</v>
      </c>
      <c r="O20" s="23">
        <f t="shared" si="11"/>
        <v>0.94170986319908978</v>
      </c>
      <c r="P20" s="279">
        <v>1001.9817869829094</v>
      </c>
      <c r="Q20" s="313">
        <v>8230</v>
      </c>
      <c r="R20" s="125">
        <f t="shared" si="12"/>
        <v>3.6433320945667098E-2</v>
      </c>
      <c r="S20" s="23">
        <f t="shared" si="13"/>
        <v>3.736839362215906E-2</v>
      </c>
      <c r="T20" s="23"/>
      <c r="U20" s="261">
        <v>57541</v>
      </c>
      <c r="V20" s="125">
        <f t="shared" si="14"/>
        <v>3.9971498583618634E-2</v>
      </c>
      <c r="W20" s="255">
        <v>70348.808990529214</v>
      </c>
      <c r="X20" s="259">
        <v>7015.484028285784</v>
      </c>
      <c r="Y20" s="259">
        <v>8577.0310888233616</v>
      </c>
      <c r="Z20" s="137"/>
      <c r="AA20" s="124"/>
      <c r="AB20" s="124"/>
      <c r="AC20" s="124"/>
      <c r="AD20" s="124"/>
    </row>
    <row r="21" spans="1:30" ht="15" x14ac:dyDescent="0.25">
      <c r="A21" s="82">
        <v>135</v>
      </c>
      <c r="B21" s="83" t="s">
        <v>80</v>
      </c>
      <c r="C21" s="314">
        <v>60373</v>
      </c>
      <c r="D21" s="124">
        <f t="shared" si="0"/>
        <v>8004.9058605144528</v>
      </c>
      <c r="E21" s="125">
        <f t="shared" si="1"/>
        <v>0.84723395311832406</v>
      </c>
      <c r="F21" s="124">
        <f t="shared" si="2"/>
        <v>866.02607424065354</v>
      </c>
      <c r="G21" s="124">
        <f t="shared" si="3"/>
        <v>6531.5686519230094</v>
      </c>
      <c r="H21" s="124">
        <f t="shared" si="4"/>
        <v>174.49198385833751</v>
      </c>
      <c r="I21" s="123">
        <f t="shared" si="5"/>
        <v>1316.0185422595814</v>
      </c>
      <c r="J21" s="124">
        <f t="shared" si="6"/>
        <v>63.300250456749509</v>
      </c>
      <c r="K21" s="123">
        <f t="shared" si="7"/>
        <v>477.4104889448048</v>
      </c>
      <c r="L21" s="123">
        <f t="shared" si="8"/>
        <v>7008.9791408678138</v>
      </c>
      <c r="M21" s="123">
        <f t="shared" si="9"/>
        <v>67381.979140867814</v>
      </c>
      <c r="N21" s="70">
        <f t="shared" si="10"/>
        <v>8934.2321852118548</v>
      </c>
      <c r="O21" s="23">
        <f t="shared" si="11"/>
        <v>0.94559323797813399</v>
      </c>
      <c r="P21" s="279">
        <v>1070.8663957989147</v>
      </c>
      <c r="Q21" s="313">
        <v>7542</v>
      </c>
      <c r="R21" s="125">
        <f t="shared" si="12"/>
        <v>2.1253776916931085E-2</v>
      </c>
      <c r="S21" s="23">
        <f t="shared" si="13"/>
        <v>3.6673632591650122E-2</v>
      </c>
      <c r="T21" s="23"/>
      <c r="U21" s="261">
        <v>58513</v>
      </c>
      <c r="V21" s="125">
        <f t="shared" si="14"/>
        <v>3.1787807837574553E-2</v>
      </c>
      <c r="W21" s="255">
        <v>64334.657664508719</v>
      </c>
      <c r="X21" s="259">
        <v>7838.3121232417952</v>
      </c>
      <c r="Y21" s="259">
        <v>8618.1724935711609</v>
      </c>
      <c r="Z21" s="137"/>
      <c r="AA21" s="124"/>
      <c r="AB21" s="124"/>
      <c r="AC21" s="124"/>
      <c r="AD21" s="124"/>
    </row>
    <row r="22" spans="1:30" ht="15" x14ac:dyDescent="0.25">
      <c r="A22" s="82">
        <v>136</v>
      </c>
      <c r="B22" s="83" t="s">
        <v>81</v>
      </c>
      <c r="C22" s="314">
        <v>136925</v>
      </c>
      <c r="D22" s="124">
        <f t="shared" si="0"/>
        <v>8480.9538556828738</v>
      </c>
      <c r="E22" s="125">
        <f t="shared" si="1"/>
        <v>0.89761855873999141</v>
      </c>
      <c r="F22" s="124">
        <f t="shared" si="2"/>
        <v>580.39727713960087</v>
      </c>
      <c r="G22" s="124">
        <f t="shared" si="3"/>
        <v>9370.5140394188566</v>
      </c>
      <c r="H22" s="124">
        <f t="shared" si="4"/>
        <v>7.8751855493901521</v>
      </c>
      <c r="I22" s="123">
        <f t="shared" si="5"/>
        <v>127.144870694904</v>
      </c>
      <c r="J22" s="124">
        <f t="shared" si="6"/>
        <v>-103.31654785219784</v>
      </c>
      <c r="K22" s="123">
        <f t="shared" si="7"/>
        <v>-1668.0456650737342</v>
      </c>
      <c r="L22" s="123">
        <f t="shared" si="8"/>
        <v>7702.4683743451224</v>
      </c>
      <c r="M22" s="123">
        <f t="shared" si="9"/>
        <v>144627.46837434513</v>
      </c>
      <c r="N22" s="70">
        <f t="shared" si="10"/>
        <v>8958.0345849702771</v>
      </c>
      <c r="O22" s="23">
        <f t="shared" si="11"/>
        <v>0.94811246825921747</v>
      </c>
      <c r="P22" s="279">
        <v>1555.1277095786045</v>
      </c>
      <c r="Q22" s="313">
        <v>16145</v>
      </c>
      <c r="R22" s="125">
        <f t="shared" si="12"/>
        <v>6.9445209115018267E-2</v>
      </c>
      <c r="S22" s="23">
        <f t="shared" si="13"/>
        <v>3.8881461763389011E-2</v>
      </c>
      <c r="T22" s="23"/>
      <c r="U22" s="261">
        <v>127542</v>
      </c>
      <c r="V22" s="125">
        <f t="shared" si="14"/>
        <v>7.3567922723495008E-2</v>
      </c>
      <c r="W22" s="255">
        <v>138679.98952020009</v>
      </c>
      <c r="X22" s="259">
        <v>7930.2368961014736</v>
      </c>
      <c r="Y22" s="259">
        <v>8622.7687322141464</v>
      </c>
      <c r="Z22" s="137"/>
      <c r="AA22" s="124"/>
      <c r="AB22" s="124"/>
      <c r="AC22" s="124"/>
      <c r="AD22" s="124"/>
    </row>
    <row r="23" spans="1:30" ht="15" x14ac:dyDescent="0.25">
      <c r="A23" s="82">
        <v>137</v>
      </c>
      <c r="B23" s="83" t="s">
        <v>82</v>
      </c>
      <c r="C23" s="314">
        <v>43834</v>
      </c>
      <c r="D23" s="124">
        <f t="shared" si="0"/>
        <v>7837.29662077597</v>
      </c>
      <c r="E23" s="125">
        <f t="shared" si="1"/>
        <v>0.82949430180483996</v>
      </c>
      <c r="F23" s="124">
        <f t="shared" si="2"/>
        <v>966.59161808374313</v>
      </c>
      <c r="G23" s="124">
        <f t="shared" si="3"/>
        <v>5406.1469199423755</v>
      </c>
      <c r="H23" s="124">
        <f t="shared" si="4"/>
        <v>233.15521776680646</v>
      </c>
      <c r="I23" s="123">
        <f t="shared" si="5"/>
        <v>1304.0371329697484</v>
      </c>
      <c r="J23" s="124">
        <f t="shared" si="6"/>
        <v>121.96348436521846</v>
      </c>
      <c r="K23" s="123">
        <f t="shared" si="7"/>
        <v>682.14176805466684</v>
      </c>
      <c r="L23" s="123">
        <f t="shared" si="8"/>
        <v>6088.288687997042</v>
      </c>
      <c r="M23" s="123">
        <f t="shared" si="9"/>
        <v>49922.288687997039</v>
      </c>
      <c r="N23" s="70">
        <f t="shared" si="10"/>
        <v>8925.8517232249305</v>
      </c>
      <c r="O23" s="23">
        <f t="shared" si="11"/>
        <v>0.94470625541245978</v>
      </c>
      <c r="P23" s="279">
        <v>655.91000420356886</v>
      </c>
      <c r="Q23" s="313">
        <v>5593</v>
      </c>
      <c r="R23" s="125">
        <f t="shared" si="12"/>
        <v>3.2454847393819646E-2</v>
      </c>
      <c r="S23" s="23">
        <f t="shared" si="13"/>
        <v>3.7189802410656961E-2</v>
      </c>
      <c r="T23" s="23"/>
      <c r="U23" s="261">
        <v>41530</v>
      </c>
      <c r="V23" s="125">
        <f t="shared" si="14"/>
        <v>5.547796773416807E-2</v>
      </c>
      <c r="W23" s="255">
        <v>47082.351431015028</v>
      </c>
      <c r="X23" s="259">
        <v>7590.9340157192473</v>
      </c>
      <c r="Y23" s="259">
        <v>8605.8035881950345</v>
      </c>
      <c r="Z23" s="137"/>
      <c r="AA23" s="124"/>
      <c r="AB23" s="124"/>
      <c r="AC23" s="124"/>
      <c r="AD23" s="124"/>
    </row>
    <row r="24" spans="1:30" ht="15" x14ac:dyDescent="0.25">
      <c r="A24" s="82">
        <v>138</v>
      </c>
      <c r="B24" s="83" t="s">
        <v>83</v>
      </c>
      <c r="C24" s="314">
        <v>43692</v>
      </c>
      <c r="D24" s="124">
        <f t="shared" si="0"/>
        <v>7744.0623892236799</v>
      </c>
      <c r="E24" s="125">
        <f t="shared" si="1"/>
        <v>0.81962645227101427</v>
      </c>
      <c r="F24" s="124">
        <f t="shared" si="2"/>
        <v>1022.5321570151173</v>
      </c>
      <c r="G24" s="124">
        <f t="shared" si="3"/>
        <v>5769.1264298792921</v>
      </c>
      <c r="H24" s="124">
        <f t="shared" si="4"/>
        <v>265.78719881010801</v>
      </c>
      <c r="I24" s="123">
        <f t="shared" si="5"/>
        <v>1499.5713756866294</v>
      </c>
      <c r="J24" s="124">
        <f t="shared" si="6"/>
        <v>154.59546540852</v>
      </c>
      <c r="K24" s="123">
        <f t="shared" si="7"/>
        <v>872.22761583486977</v>
      </c>
      <c r="L24" s="123">
        <f t="shared" si="8"/>
        <v>6641.3540457141617</v>
      </c>
      <c r="M24" s="123">
        <f t="shared" si="9"/>
        <v>50333.354045714164</v>
      </c>
      <c r="N24" s="70">
        <f t="shared" si="10"/>
        <v>8921.1900116473171</v>
      </c>
      <c r="O24" s="23">
        <f t="shared" si="11"/>
        <v>0.94421286293576856</v>
      </c>
      <c r="P24" s="279">
        <v>1525.6308678198693</v>
      </c>
      <c r="Q24" s="313">
        <v>5642</v>
      </c>
      <c r="R24" s="125">
        <f t="shared" si="12"/>
        <v>1.1252751535051777E-2</v>
      </c>
      <c r="S24" s="23">
        <f t="shared" si="13"/>
        <v>3.6244991792935763E-2</v>
      </c>
      <c r="T24" s="23"/>
      <c r="U24" s="261">
        <v>43045</v>
      </c>
      <c r="V24" s="125">
        <f t="shared" si="14"/>
        <v>1.5030781740039493E-2</v>
      </c>
      <c r="W24" s="255">
        <v>48392.039964126394</v>
      </c>
      <c r="X24" s="259">
        <v>7657.8900551503293</v>
      </c>
      <c r="Y24" s="259">
        <v>8609.1513901665876</v>
      </c>
      <c r="Z24" s="137"/>
      <c r="AA24" s="124"/>
      <c r="AB24" s="124"/>
      <c r="AC24" s="124"/>
      <c r="AD24" s="124"/>
    </row>
    <row r="25" spans="1:30" ht="24" customHeight="1" x14ac:dyDescent="0.25">
      <c r="A25" s="82">
        <v>211</v>
      </c>
      <c r="B25" s="83" t="s">
        <v>84</v>
      </c>
      <c r="C25" s="314">
        <v>163623</v>
      </c>
      <c r="D25" s="124">
        <f t="shared" si="0"/>
        <v>9179.925942549371</v>
      </c>
      <c r="E25" s="125">
        <f t="shared" si="1"/>
        <v>0.97159730309929215</v>
      </c>
      <c r="F25" s="124">
        <f t="shared" si="2"/>
        <v>161.01402501970259</v>
      </c>
      <c r="G25" s="124">
        <f t="shared" si="3"/>
        <v>2869.9139819511788</v>
      </c>
      <c r="H25" s="124">
        <f t="shared" si="4"/>
        <v>0</v>
      </c>
      <c r="I25" s="123">
        <f t="shared" si="5"/>
        <v>0</v>
      </c>
      <c r="J25" s="124">
        <f t="shared" si="6"/>
        <v>-111.191733401588</v>
      </c>
      <c r="K25" s="123">
        <f t="shared" si="7"/>
        <v>-1981.8814561499046</v>
      </c>
      <c r="L25" s="123">
        <f t="shared" si="8"/>
        <v>888.03252580127423</v>
      </c>
      <c r="M25" s="123">
        <f t="shared" si="9"/>
        <v>164511.03252580127</v>
      </c>
      <c r="N25" s="70">
        <f t="shared" si="10"/>
        <v>9229.7482341674859</v>
      </c>
      <c r="O25" s="23">
        <f t="shared" si="11"/>
        <v>0.97687046156193469</v>
      </c>
      <c r="P25" s="279">
        <v>982.55651410734004</v>
      </c>
      <c r="Q25" s="313">
        <v>17824</v>
      </c>
      <c r="R25" s="125">
        <f t="shared" si="12"/>
        <v>3.3247626606277926E-2</v>
      </c>
      <c r="S25" s="23">
        <f t="shared" si="13"/>
        <v>3.5728823233645804E-2</v>
      </c>
      <c r="T25" s="23"/>
      <c r="U25" s="261">
        <v>155355</v>
      </c>
      <c r="V25" s="125">
        <f t="shared" si="14"/>
        <v>5.3220044414405719E-2</v>
      </c>
      <c r="W25" s="255">
        <v>155823.97052422768</v>
      </c>
      <c r="X25" s="259">
        <v>8884.5362003888822</v>
      </c>
      <c r="Y25" s="259">
        <v>8911.3559718762262</v>
      </c>
      <c r="Z25" s="137"/>
      <c r="AA25" s="124"/>
      <c r="AB25" s="124"/>
      <c r="AC25" s="124"/>
      <c r="AD25" s="124"/>
    </row>
    <row r="26" spans="1:30" ht="15" x14ac:dyDescent="0.25">
      <c r="A26" s="82">
        <v>213</v>
      </c>
      <c r="B26" s="83" t="s">
        <v>85</v>
      </c>
      <c r="C26" s="314">
        <v>307534</v>
      </c>
      <c r="D26" s="124">
        <f t="shared" si="0"/>
        <v>9970.9496482183968</v>
      </c>
      <c r="E26" s="125">
        <f t="shared" si="1"/>
        <v>1.0553187300394964</v>
      </c>
      <c r="F26" s="124">
        <f t="shared" si="2"/>
        <v>-313.6001983817128</v>
      </c>
      <c r="G26" s="124">
        <f t="shared" si="3"/>
        <v>-9672.3709186871693</v>
      </c>
      <c r="H26" s="124">
        <f t="shared" si="4"/>
        <v>0</v>
      </c>
      <c r="I26" s="123">
        <f t="shared" si="5"/>
        <v>0</v>
      </c>
      <c r="J26" s="124">
        <f t="shared" si="6"/>
        <v>-111.191733401588</v>
      </c>
      <c r="K26" s="123">
        <f t="shared" si="7"/>
        <v>-3429.4866333051787</v>
      </c>
      <c r="L26" s="123">
        <f t="shared" si="8"/>
        <v>-13101.857551992347</v>
      </c>
      <c r="M26" s="123">
        <f t="shared" si="9"/>
        <v>294432.14244800765</v>
      </c>
      <c r="N26" s="70">
        <f t="shared" si="10"/>
        <v>9546.1577164350947</v>
      </c>
      <c r="O26" s="23">
        <f t="shared" si="11"/>
        <v>1.0103590323380163</v>
      </c>
      <c r="P26" s="279">
        <v>1546.678061300081</v>
      </c>
      <c r="Q26" s="313">
        <v>30843</v>
      </c>
      <c r="R26" s="125">
        <f t="shared" si="12"/>
        <v>5.1099992274656093E-2</v>
      </c>
      <c r="S26" s="23">
        <f t="shared" si="13"/>
        <v>4.3065270274659916E-2</v>
      </c>
      <c r="T26" s="23"/>
      <c r="U26" s="261">
        <v>292934</v>
      </c>
      <c r="V26" s="125">
        <f t="shared" si="14"/>
        <v>4.9840578423808776E-2</v>
      </c>
      <c r="W26" s="255">
        <v>282614.4812643344</v>
      </c>
      <c r="X26" s="259">
        <v>9486.2046632124348</v>
      </c>
      <c r="Y26" s="259">
        <v>9152.0233570056462</v>
      </c>
      <c r="Z26" s="137"/>
      <c r="AA26" s="124"/>
      <c r="AB26" s="124"/>
      <c r="AC26" s="124"/>
      <c r="AD26" s="124"/>
    </row>
    <row r="27" spans="1:30" ht="15" x14ac:dyDescent="0.25">
      <c r="A27" s="82">
        <v>214</v>
      </c>
      <c r="B27" s="83" t="s">
        <v>86</v>
      </c>
      <c r="C27" s="314">
        <v>183650</v>
      </c>
      <c r="D27" s="124">
        <f t="shared" si="0"/>
        <v>9031.2269486107689</v>
      </c>
      <c r="E27" s="125">
        <f t="shared" si="1"/>
        <v>0.95585909972069261</v>
      </c>
      <c r="F27" s="124">
        <f t="shared" si="2"/>
        <v>250.23342138286387</v>
      </c>
      <c r="G27" s="124">
        <f t="shared" si="3"/>
        <v>5088.496623820537</v>
      </c>
      <c r="H27" s="124">
        <f t="shared" si="4"/>
        <v>0</v>
      </c>
      <c r="I27" s="123">
        <f t="shared" si="5"/>
        <v>0</v>
      </c>
      <c r="J27" s="124">
        <f t="shared" si="6"/>
        <v>-111.191733401588</v>
      </c>
      <c r="K27" s="123">
        <f t="shared" si="7"/>
        <v>-2261.0838987212915</v>
      </c>
      <c r="L27" s="123">
        <f t="shared" si="8"/>
        <v>2827.4127250992456</v>
      </c>
      <c r="M27" s="123">
        <f t="shared" si="9"/>
        <v>186477.41272509925</v>
      </c>
      <c r="N27" s="70">
        <f t="shared" si="10"/>
        <v>9170.2686365920454</v>
      </c>
      <c r="O27" s="23">
        <f t="shared" si="11"/>
        <v>0.97057518021049494</v>
      </c>
      <c r="P27" s="279">
        <v>1252.4664000433672</v>
      </c>
      <c r="Q27" s="313">
        <v>20335</v>
      </c>
      <c r="R27" s="125">
        <f t="shared" si="12"/>
        <v>7.9019405329557951E-2</v>
      </c>
      <c r="S27" s="23">
        <f t="shared" si="13"/>
        <v>5.3390333360038227E-2</v>
      </c>
      <c r="T27" s="23"/>
      <c r="U27" s="261">
        <v>168100</v>
      </c>
      <c r="V27" s="125">
        <f t="shared" si="14"/>
        <v>9.250446162998216E-2</v>
      </c>
      <c r="W27" s="255">
        <v>174840.86331971802</v>
      </c>
      <c r="X27" s="259">
        <v>8369.8466440948014</v>
      </c>
      <c r="Y27" s="259">
        <v>8705.4801493585946</v>
      </c>
      <c r="Z27" s="137"/>
      <c r="AA27" s="124"/>
      <c r="AB27" s="124"/>
      <c r="AC27" s="124"/>
      <c r="AD27" s="124"/>
    </row>
    <row r="28" spans="1:30" ht="15" x14ac:dyDescent="0.25">
      <c r="A28" s="82">
        <v>215</v>
      </c>
      <c r="B28" s="83" t="s">
        <v>87</v>
      </c>
      <c r="C28" s="314">
        <v>173594</v>
      </c>
      <c r="D28" s="124">
        <f t="shared" si="0"/>
        <v>11014.148848423323</v>
      </c>
      <c r="E28" s="125">
        <f t="shared" si="1"/>
        <v>1.1657302448880535</v>
      </c>
      <c r="F28" s="124">
        <f t="shared" si="2"/>
        <v>-939.51971850466862</v>
      </c>
      <c r="G28" s="124">
        <f t="shared" si="3"/>
        <v>-14807.770283352083</v>
      </c>
      <c r="H28" s="124">
        <f t="shared" si="4"/>
        <v>0</v>
      </c>
      <c r="I28" s="123">
        <f t="shared" si="5"/>
        <v>0</v>
      </c>
      <c r="J28" s="124">
        <f t="shared" si="6"/>
        <v>-111.191733401588</v>
      </c>
      <c r="K28" s="123">
        <f t="shared" si="7"/>
        <v>-1752.4929101424284</v>
      </c>
      <c r="L28" s="123">
        <f t="shared" si="8"/>
        <v>-16560.263193494513</v>
      </c>
      <c r="M28" s="123">
        <f t="shared" si="9"/>
        <v>157033.73680650548</v>
      </c>
      <c r="N28" s="70">
        <f t="shared" si="10"/>
        <v>9963.4373965170653</v>
      </c>
      <c r="O28" s="23">
        <f t="shared" si="11"/>
        <v>1.0545236382774392</v>
      </c>
      <c r="P28" s="279">
        <v>927.7507416318258</v>
      </c>
      <c r="Q28" s="313">
        <v>15761</v>
      </c>
      <c r="R28" s="125">
        <f t="shared" si="12"/>
        <v>4.0505473249686161E-2</v>
      </c>
      <c r="S28" s="23">
        <f t="shared" si="13"/>
        <v>3.8756732411292523E-2</v>
      </c>
      <c r="T28" s="23"/>
      <c r="U28" s="261">
        <v>166561</v>
      </c>
      <c r="V28" s="125">
        <f t="shared" si="14"/>
        <v>4.2224770504499853E-2</v>
      </c>
      <c r="W28" s="255">
        <v>150925.31537222478</v>
      </c>
      <c r="X28" s="259">
        <v>10585.382904353353</v>
      </c>
      <c r="Y28" s="259">
        <v>9591.6946534620129</v>
      </c>
      <c r="Z28" s="137"/>
      <c r="AA28" s="124"/>
      <c r="AB28" s="124"/>
      <c r="AC28" s="124"/>
      <c r="AD28" s="124"/>
    </row>
    <row r="29" spans="1:30" ht="15" x14ac:dyDescent="0.25">
      <c r="A29" s="82">
        <v>216</v>
      </c>
      <c r="B29" s="83" t="s">
        <v>88</v>
      </c>
      <c r="C29" s="314">
        <v>186121</v>
      </c>
      <c r="D29" s="124">
        <f t="shared" si="0"/>
        <v>9550.5439244663376</v>
      </c>
      <c r="E29" s="125">
        <f t="shared" si="1"/>
        <v>1.0108232657011893</v>
      </c>
      <c r="F29" s="124">
        <f t="shared" si="2"/>
        <v>-61.356764130477309</v>
      </c>
      <c r="G29" s="124">
        <f t="shared" si="3"/>
        <v>-1195.7206193747418</v>
      </c>
      <c r="H29" s="124">
        <f t="shared" si="4"/>
        <v>0</v>
      </c>
      <c r="I29" s="123">
        <f t="shared" si="5"/>
        <v>0</v>
      </c>
      <c r="J29" s="124">
        <f t="shared" si="6"/>
        <v>-111.191733401588</v>
      </c>
      <c r="K29" s="123">
        <f t="shared" si="7"/>
        <v>-2166.9045005301468</v>
      </c>
      <c r="L29" s="123">
        <f t="shared" si="8"/>
        <v>-3362.6251199048884</v>
      </c>
      <c r="M29" s="123">
        <f t="shared" si="9"/>
        <v>182758.3748800951</v>
      </c>
      <c r="N29" s="70">
        <f t="shared" si="10"/>
        <v>9377.9954269342725</v>
      </c>
      <c r="O29" s="23">
        <f t="shared" si="11"/>
        <v>0.99256084660269361</v>
      </c>
      <c r="P29" s="279">
        <v>970.22893553209451</v>
      </c>
      <c r="Q29" s="313">
        <v>19488</v>
      </c>
      <c r="R29" s="125">
        <f t="shared" si="12"/>
        <v>3.9077025797253168E-2</v>
      </c>
      <c r="S29" s="23">
        <f t="shared" si="13"/>
        <v>3.8067469639653413E-2</v>
      </c>
      <c r="T29" s="23"/>
      <c r="U29" s="261">
        <v>177274</v>
      </c>
      <c r="V29" s="125">
        <f t="shared" si="14"/>
        <v>4.9905795548134527E-2</v>
      </c>
      <c r="W29" s="255">
        <v>174240.50275081664</v>
      </c>
      <c r="X29" s="259">
        <v>9191.3724270233834</v>
      </c>
      <c r="Y29" s="259">
        <v>9034.0904625300282</v>
      </c>
      <c r="Z29" s="137"/>
      <c r="AA29" s="124"/>
      <c r="AB29" s="124"/>
      <c r="AC29" s="124"/>
      <c r="AD29" s="124"/>
    </row>
    <row r="30" spans="1:30" ht="15" x14ac:dyDescent="0.25">
      <c r="A30" s="82">
        <v>217</v>
      </c>
      <c r="B30" s="83" t="s">
        <v>89</v>
      </c>
      <c r="C30" s="314">
        <v>311471</v>
      </c>
      <c r="D30" s="124">
        <f t="shared" si="0"/>
        <v>11370.044535299701</v>
      </c>
      <c r="E30" s="125">
        <f t="shared" si="1"/>
        <v>1.2033980094994237</v>
      </c>
      <c r="F30" s="124">
        <f t="shared" si="2"/>
        <v>-1153.0571306304955</v>
      </c>
      <c r="G30" s="124">
        <f t="shared" si="3"/>
        <v>-31586.847036491792</v>
      </c>
      <c r="H30" s="124">
        <f t="shared" si="4"/>
        <v>0</v>
      </c>
      <c r="I30" s="123">
        <f t="shared" si="5"/>
        <v>0</v>
      </c>
      <c r="J30" s="124">
        <f t="shared" si="6"/>
        <v>-111.191733401588</v>
      </c>
      <c r="K30" s="123">
        <f t="shared" si="7"/>
        <v>-3045.9863448031015</v>
      </c>
      <c r="L30" s="123">
        <f t="shared" si="8"/>
        <v>-34632.833381294891</v>
      </c>
      <c r="M30" s="123">
        <f t="shared" si="9"/>
        <v>276838.16661870509</v>
      </c>
      <c r="N30" s="70">
        <f t="shared" si="10"/>
        <v>10105.795671267617</v>
      </c>
      <c r="O30" s="23">
        <f t="shared" si="11"/>
        <v>1.0695907441219872</v>
      </c>
      <c r="P30" s="279">
        <v>1248.1564378061375</v>
      </c>
      <c r="Q30" s="313">
        <v>27394</v>
      </c>
      <c r="R30" s="125">
        <f t="shared" si="12"/>
        <v>3.2021395466592079E-2</v>
      </c>
      <c r="S30" s="23">
        <f t="shared" si="13"/>
        <v>3.4958624683093693E-2</v>
      </c>
      <c r="T30" s="23"/>
      <c r="U30" s="261">
        <v>299427</v>
      </c>
      <c r="V30" s="125">
        <f t="shared" si="14"/>
        <v>4.0223493539326784E-2</v>
      </c>
      <c r="W30" s="255">
        <v>265378.06266198447</v>
      </c>
      <c r="X30" s="259">
        <v>11017.256604606668</v>
      </c>
      <c r="Y30" s="259">
        <v>9764.4441335633401</v>
      </c>
      <c r="Z30" s="137"/>
      <c r="AA30" s="124"/>
      <c r="AB30" s="124"/>
      <c r="AC30" s="124"/>
      <c r="AD30" s="124"/>
    </row>
    <row r="31" spans="1:30" ht="15" x14ac:dyDescent="0.25">
      <c r="A31" s="82">
        <v>219</v>
      </c>
      <c r="B31" s="83" t="s">
        <v>90</v>
      </c>
      <c r="C31" s="314">
        <v>1855255</v>
      </c>
      <c r="D31" s="124">
        <f t="shared" si="0"/>
        <v>14626.619153112952</v>
      </c>
      <c r="E31" s="125">
        <f t="shared" si="1"/>
        <v>1.5480717177418086</v>
      </c>
      <c r="F31" s="124">
        <f t="shared" si="2"/>
        <v>-3107.0019013184456</v>
      </c>
      <c r="G31" s="124">
        <f t="shared" si="3"/>
        <v>-394095.22816513292</v>
      </c>
      <c r="H31" s="124">
        <f t="shared" si="4"/>
        <v>0</v>
      </c>
      <c r="I31" s="123">
        <f t="shared" si="5"/>
        <v>0</v>
      </c>
      <c r="J31" s="124">
        <f t="shared" si="6"/>
        <v>-111.191733401588</v>
      </c>
      <c r="K31" s="123">
        <f t="shared" si="7"/>
        <v>-14103.670656390823</v>
      </c>
      <c r="L31" s="123">
        <f t="shared" si="8"/>
        <v>-408198.89882152376</v>
      </c>
      <c r="M31" s="123">
        <f t="shared" si="9"/>
        <v>1447056.1011784761</v>
      </c>
      <c r="N31" s="70">
        <f t="shared" si="10"/>
        <v>11408.425518392918</v>
      </c>
      <c r="O31" s="23">
        <f t="shared" si="11"/>
        <v>1.2074602274189412</v>
      </c>
      <c r="P31" s="279">
        <v>-10364.831126240548</v>
      </c>
      <c r="Q31" s="313">
        <v>126841</v>
      </c>
      <c r="R31" s="125">
        <f t="shared" si="12"/>
        <v>6.5159828569904876E-2</v>
      </c>
      <c r="S31" s="23">
        <f t="shared" si="13"/>
        <v>5.1440359779667162E-2</v>
      </c>
      <c r="T31" s="23"/>
      <c r="U31" s="261">
        <v>1722716</v>
      </c>
      <c r="V31" s="125">
        <f t="shared" si="14"/>
        <v>7.6936070716241103E-2</v>
      </c>
      <c r="W31" s="255">
        <v>1361211.4103023254</v>
      </c>
      <c r="X31" s="259">
        <v>13731.853906611188</v>
      </c>
      <c r="Y31" s="259">
        <v>10850.283054365149</v>
      </c>
      <c r="Z31" s="137"/>
      <c r="AA31" s="124"/>
      <c r="AB31" s="124"/>
      <c r="AC31" s="124"/>
      <c r="AD31" s="124"/>
    </row>
    <row r="32" spans="1:30" ht="15" x14ac:dyDescent="0.25">
      <c r="A32" s="82">
        <v>220</v>
      </c>
      <c r="B32" s="83" t="s">
        <v>91</v>
      </c>
      <c r="C32" s="314">
        <v>833488</v>
      </c>
      <c r="D32" s="124">
        <f t="shared" si="0"/>
        <v>13547.583830437397</v>
      </c>
      <c r="E32" s="125">
        <f t="shared" si="1"/>
        <v>1.4338673313424457</v>
      </c>
      <c r="F32" s="124">
        <f t="shared" si="2"/>
        <v>-2459.580707713113</v>
      </c>
      <c r="G32" s="124">
        <f t="shared" si="3"/>
        <v>-151320.78388063386</v>
      </c>
      <c r="H32" s="124">
        <f t="shared" si="4"/>
        <v>0</v>
      </c>
      <c r="I32" s="123">
        <f t="shared" si="5"/>
        <v>0</v>
      </c>
      <c r="J32" s="124">
        <f t="shared" si="6"/>
        <v>-111.191733401588</v>
      </c>
      <c r="K32" s="123">
        <f t="shared" si="7"/>
        <v>-6840.8490140658978</v>
      </c>
      <c r="L32" s="123">
        <f t="shared" si="8"/>
        <v>-158161.63289469975</v>
      </c>
      <c r="M32" s="123">
        <f t="shared" si="9"/>
        <v>675326.36710530031</v>
      </c>
      <c r="N32" s="70">
        <f t="shared" si="10"/>
        <v>10976.811389322696</v>
      </c>
      <c r="O32" s="23">
        <f t="shared" si="11"/>
        <v>1.1617784728591962</v>
      </c>
      <c r="P32" s="279">
        <v>-881.22416868121945</v>
      </c>
      <c r="Q32" s="313">
        <v>61523</v>
      </c>
      <c r="R32" s="125">
        <f t="shared" si="12"/>
        <v>3.5946995833406194E-2</v>
      </c>
      <c r="S32" s="23">
        <f t="shared" si="13"/>
        <v>3.6669366084394479E-2</v>
      </c>
      <c r="T32" s="23"/>
      <c r="U32" s="261">
        <v>796759</v>
      </c>
      <c r="V32" s="125">
        <f t="shared" si="14"/>
        <v>4.6098004540896305E-2</v>
      </c>
      <c r="W32" s="255">
        <v>645117.17292457377</v>
      </c>
      <c r="X32" s="259">
        <v>13077.487443784263</v>
      </c>
      <c r="Y32" s="259">
        <v>10588.536469234379</v>
      </c>
      <c r="Z32" s="137"/>
      <c r="AA32" s="124"/>
      <c r="AB32" s="124"/>
      <c r="AC32" s="124"/>
      <c r="AD32" s="124"/>
    </row>
    <row r="33" spans="1:30" ht="15" x14ac:dyDescent="0.25">
      <c r="A33" s="82">
        <v>221</v>
      </c>
      <c r="B33" s="83" t="s">
        <v>92</v>
      </c>
      <c r="C33" s="314">
        <v>122463</v>
      </c>
      <c r="D33" s="124">
        <f t="shared" si="0"/>
        <v>7422</v>
      </c>
      <c r="E33" s="125">
        <f t="shared" si="1"/>
        <v>0.78553958155356474</v>
      </c>
      <c r="F33" s="124">
        <f t="shared" si="2"/>
        <v>1215.7695905493251</v>
      </c>
      <c r="G33" s="124">
        <f t="shared" si="3"/>
        <v>20060.198244063864</v>
      </c>
      <c r="H33" s="124">
        <f t="shared" si="4"/>
        <v>378.50903503839595</v>
      </c>
      <c r="I33" s="123">
        <f t="shared" si="5"/>
        <v>6245.3990781335324</v>
      </c>
      <c r="J33" s="124">
        <f t="shared" si="6"/>
        <v>267.31730163680794</v>
      </c>
      <c r="K33" s="123">
        <f t="shared" si="7"/>
        <v>4410.7354770073316</v>
      </c>
      <c r="L33" s="123">
        <f t="shared" si="8"/>
        <v>24470.933721071196</v>
      </c>
      <c r="M33" s="123">
        <f t="shared" si="9"/>
        <v>146933.9337210712</v>
      </c>
      <c r="N33" s="70">
        <f t="shared" si="10"/>
        <v>8905.0868921861329</v>
      </c>
      <c r="O33" s="23">
        <f t="shared" si="11"/>
        <v>0.94250851939989611</v>
      </c>
      <c r="P33" s="279">
        <v>2915.0295850811672</v>
      </c>
      <c r="Q33" s="313">
        <v>16500</v>
      </c>
      <c r="R33" s="125">
        <f t="shared" si="12"/>
        <v>3.517551249648973E-2</v>
      </c>
      <c r="S33" s="23">
        <f t="shared" si="13"/>
        <v>3.7315028456500143E-2</v>
      </c>
      <c r="T33" s="23"/>
      <c r="U33" s="261">
        <v>117513</v>
      </c>
      <c r="V33" s="125">
        <f t="shared" si="14"/>
        <v>4.2122999157540017E-2</v>
      </c>
      <c r="W33" s="255">
        <v>140704.00038463468</v>
      </c>
      <c r="X33" s="259">
        <v>7169.7986577181209</v>
      </c>
      <c r="Y33" s="259">
        <v>8584.7468202949767</v>
      </c>
      <c r="Z33" s="137"/>
      <c r="AA33" s="124"/>
      <c r="AB33" s="124"/>
      <c r="AC33" s="124"/>
      <c r="AD33" s="124"/>
    </row>
    <row r="34" spans="1:30" ht="15" x14ac:dyDescent="0.25">
      <c r="A34" s="82">
        <v>226</v>
      </c>
      <c r="B34" s="83" t="s">
        <v>93</v>
      </c>
      <c r="C34" s="314">
        <v>173501</v>
      </c>
      <c r="D34" s="124">
        <f t="shared" si="0"/>
        <v>9500.1368887915451</v>
      </c>
      <c r="E34" s="125">
        <f t="shared" si="1"/>
        <v>1.0054882183135132</v>
      </c>
      <c r="F34" s="124">
        <f t="shared" si="2"/>
        <v>-31.112542725601813</v>
      </c>
      <c r="G34" s="124">
        <f t="shared" si="3"/>
        <v>-568.20836779766591</v>
      </c>
      <c r="H34" s="124">
        <f t="shared" si="4"/>
        <v>0</v>
      </c>
      <c r="I34" s="123">
        <f t="shared" si="5"/>
        <v>0</v>
      </c>
      <c r="J34" s="124">
        <f t="shared" si="6"/>
        <v>-111.191733401588</v>
      </c>
      <c r="K34" s="123">
        <f t="shared" si="7"/>
        <v>-2030.6946271132017</v>
      </c>
      <c r="L34" s="123">
        <f t="shared" si="8"/>
        <v>-2598.9029949108676</v>
      </c>
      <c r="M34" s="123">
        <f t="shared" si="9"/>
        <v>170902.09700508913</v>
      </c>
      <c r="N34" s="70">
        <f t="shared" si="10"/>
        <v>9357.8326126643551</v>
      </c>
      <c r="O34" s="23">
        <f t="shared" si="11"/>
        <v>0.99042682764762313</v>
      </c>
      <c r="P34" s="279">
        <v>-795.84012471148571</v>
      </c>
      <c r="Q34" s="313">
        <v>18263</v>
      </c>
      <c r="R34" s="125">
        <f t="shared" si="12"/>
        <v>7.3211885314823167E-3</v>
      </c>
      <c r="S34" s="23">
        <f t="shared" si="13"/>
        <v>2.495680631265855E-2</v>
      </c>
      <c r="T34" s="23"/>
      <c r="U34" s="261">
        <v>169571</v>
      </c>
      <c r="V34" s="125">
        <f t="shared" si="14"/>
        <v>2.3176132711371637E-2</v>
      </c>
      <c r="W34" s="255">
        <v>164156.99602113772</v>
      </c>
      <c r="X34" s="259">
        <v>9431.0901001112343</v>
      </c>
      <c r="Y34" s="259">
        <v>9129.9775317651674</v>
      </c>
      <c r="Z34" s="137"/>
      <c r="AA34" s="124"/>
      <c r="AB34" s="124"/>
      <c r="AC34" s="124"/>
      <c r="AD34" s="124"/>
    </row>
    <row r="35" spans="1:30" ht="15" x14ac:dyDescent="0.25">
      <c r="A35" s="82">
        <v>227</v>
      </c>
      <c r="B35" s="83" t="s">
        <v>94</v>
      </c>
      <c r="C35" s="314">
        <v>111780</v>
      </c>
      <c r="D35" s="124">
        <f t="shared" si="0"/>
        <v>9439.2839047458201</v>
      </c>
      <c r="E35" s="125">
        <f t="shared" si="1"/>
        <v>0.99904757864447991</v>
      </c>
      <c r="F35" s="124">
        <f t="shared" si="2"/>
        <v>5.3992477018331551</v>
      </c>
      <c r="G35" s="124">
        <f t="shared" si="3"/>
        <v>63.937891285108222</v>
      </c>
      <c r="H35" s="124">
        <f t="shared" si="4"/>
        <v>0</v>
      </c>
      <c r="I35" s="123">
        <f t="shared" si="5"/>
        <v>0</v>
      </c>
      <c r="J35" s="124">
        <f t="shared" si="6"/>
        <v>-111.191733401588</v>
      </c>
      <c r="K35" s="123">
        <f t="shared" si="7"/>
        <v>-1316.7325069416052</v>
      </c>
      <c r="L35" s="123">
        <f t="shared" si="8"/>
        <v>-1252.7946156564969</v>
      </c>
      <c r="M35" s="123">
        <f t="shared" si="9"/>
        <v>110527.2053843435</v>
      </c>
      <c r="N35" s="70">
        <f t="shared" si="10"/>
        <v>9333.4914190460659</v>
      </c>
      <c r="O35" s="23">
        <f t="shared" si="11"/>
        <v>0.9878505717800099</v>
      </c>
      <c r="P35" s="279">
        <v>222.65649910564753</v>
      </c>
      <c r="Q35" s="313">
        <v>11842</v>
      </c>
      <c r="R35" s="125">
        <f t="shared" si="12"/>
        <v>5.115262793055203E-2</v>
      </c>
      <c r="S35" s="23">
        <f t="shared" si="13"/>
        <v>4.2904588573447824E-2</v>
      </c>
      <c r="T35" s="23"/>
      <c r="U35" s="261">
        <v>104733</v>
      </c>
      <c r="V35" s="125">
        <f t="shared" si="14"/>
        <v>6.7285382830626447E-2</v>
      </c>
      <c r="W35" s="255">
        <v>104378.20641793821</v>
      </c>
      <c r="X35" s="259">
        <v>8979.9365514876099</v>
      </c>
      <c r="Y35" s="259">
        <v>8949.5161123157177</v>
      </c>
      <c r="Z35" s="137"/>
      <c r="AA35" s="124"/>
      <c r="AB35" s="124"/>
      <c r="AC35" s="124"/>
      <c r="AD35" s="124"/>
    </row>
    <row r="36" spans="1:30" ht="15" x14ac:dyDescent="0.25">
      <c r="A36" s="82">
        <v>228</v>
      </c>
      <c r="B36" s="83" t="s">
        <v>95</v>
      </c>
      <c r="C36" s="314">
        <v>170382</v>
      </c>
      <c r="D36" s="124">
        <f t="shared" si="0"/>
        <v>9381.7521061615553</v>
      </c>
      <c r="E36" s="125">
        <f t="shared" si="1"/>
        <v>0.99295845105273817</v>
      </c>
      <c r="F36" s="124">
        <f t="shared" si="2"/>
        <v>39.918326852392056</v>
      </c>
      <c r="G36" s="124">
        <f t="shared" si="3"/>
        <v>724.95673396629206</v>
      </c>
      <c r="H36" s="124">
        <f t="shared" si="4"/>
        <v>0</v>
      </c>
      <c r="I36" s="123">
        <f t="shared" si="5"/>
        <v>0</v>
      </c>
      <c r="J36" s="124">
        <f t="shared" si="6"/>
        <v>-111.191733401588</v>
      </c>
      <c r="K36" s="123">
        <f t="shared" si="7"/>
        <v>-2019.3530703062397</v>
      </c>
      <c r="L36" s="123">
        <f t="shared" si="8"/>
        <v>-1294.3963363399475</v>
      </c>
      <c r="M36" s="123">
        <f t="shared" si="9"/>
        <v>169087.60366366006</v>
      </c>
      <c r="N36" s="70">
        <f t="shared" si="10"/>
        <v>9310.4786996123585</v>
      </c>
      <c r="O36" s="23">
        <f t="shared" si="11"/>
        <v>0.98541492074331305</v>
      </c>
      <c r="P36" s="279">
        <v>1498.3513494559866</v>
      </c>
      <c r="Q36" s="313">
        <v>18161</v>
      </c>
      <c r="R36" s="125">
        <f t="shared" si="12"/>
        <v>4.952175310295992E-2</v>
      </c>
      <c r="S36" s="23">
        <f t="shared" si="13"/>
        <v>4.22367159855623E-2</v>
      </c>
      <c r="T36" s="23"/>
      <c r="U36" s="261">
        <v>159777</v>
      </c>
      <c r="V36" s="125">
        <f t="shared" si="14"/>
        <v>6.6373758425805965E-2</v>
      </c>
      <c r="W36" s="255">
        <v>159671.49662301532</v>
      </c>
      <c r="X36" s="259">
        <v>8939.0735146022162</v>
      </c>
      <c r="Y36" s="259">
        <v>8933.1708975615602</v>
      </c>
      <c r="Z36" s="137"/>
      <c r="AA36" s="124"/>
      <c r="AB36" s="124"/>
      <c r="AC36" s="124"/>
      <c r="AD36" s="124"/>
    </row>
    <row r="37" spans="1:30" ht="15" x14ac:dyDescent="0.25">
      <c r="A37" s="82">
        <v>229</v>
      </c>
      <c r="B37" s="83" t="s">
        <v>96</v>
      </c>
      <c r="C37" s="314">
        <v>89883</v>
      </c>
      <c r="D37" s="124">
        <f t="shared" si="0"/>
        <v>8151.9136586250679</v>
      </c>
      <c r="E37" s="125">
        <f t="shared" si="1"/>
        <v>0.86279316144666185</v>
      </c>
      <c r="F37" s="124">
        <f t="shared" si="2"/>
        <v>777.82139537428441</v>
      </c>
      <c r="G37" s="124">
        <f t="shared" si="3"/>
        <v>8576.2587053968582</v>
      </c>
      <c r="H37" s="124">
        <f t="shared" si="4"/>
        <v>123.03925451962222</v>
      </c>
      <c r="I37" s="123">
        <f t="shared" si="5"/>
        <v>1356.6308203333547</v>
      </c>
      <c r="J37" s="124">
        <f t="shared" si="6"/>
        <v>11.847521118034223</v>
      </c>
      <c r="K37" s="123">
        <f t="shared" si="7"/>
        <v>130.63076784744536</v>
      </c>
      <c r="L37" s="123">
        <f t="shared" si="8"/>
        <v>8706.8894732443041</v>
      </c>
      <c r="M37" s="123">
        <f t="shared" si="9"/>
        <v>98589.8894732443</v>
      </c>
      <c r="N37" s="70">
        <f t="shared" si="10"/>
        <v>8941.5825751173852</v>
      </c>
      <c r="O37" s="23">
        <f t="shared" si="11"/>
        <v>0.94637119839455086</v>
      </c>
      <c r="P37" s="279">
        <v>1043.8559639457471</v>
      </c>
      <c r="Q37" s="313">
        <v>11026</v>
      </c>
      <c r="R37" s="125">
        <f t="shared" si="12"/>
        <v>-6.5305055217388384E-4</v>
      </c>
      <c r="S37" s="23">
        <f t="shared" si="13"/>
        <v>3.5610309856016688E-2</v>
      </c>
      <c r="T37" s="23"/>
      <c r="U37" s="261">
        <v>89281</v>
      </c>
      <c r="V37" s="125">
        <f t="shared" si="14"/>
        <v>6.742756017517725E-3</v>
      </c>
      <c r="W37" s="255">
        <v>94500.431632692285</v>
      </c>
      <c r="X37" s="259">
        <v>8157.2407492005486</v>
      </c>
      <c r="Y37" s="259">
        <v>8634.1189248690989</v>
      </c>
      <c r="Z37" s="137"/>
      <c r="AA37" s="124"/>
      <c r="AB37" s="124"/>
      <c r="AC37" s="124"/>
      <c r="AD37" s="124"/>
    </row>
    <row r="38" spans="1:30" ht="15" x14ac:dyDescent="0.25">
      <c r="A38" s="82">
        <v>230</v>
      </c>
      <c r="B38" s="83" t="s">
        <v>97</v>
      </c>
      <c r="C38" s="314">
        <v>385439</v>
      </c>
      <c r="D38" s="124">
        <f t="shared" si="0"/>
        <v>9610.5071560365031</v>
      </c>
      <c r="E38" s="125">
        <f t="shared" si="1"/>
        <v>1.0171697345554371</v>
      </c>
      <c r="F38" s="124">
        <f t="shared" si="2"/>
        <v>-97.334703072576659</v>
      </c>
      <c r="G38" s="124">
        <f t="shared" si="3"/>
        <v>-3903.7056014287591</v>
      </c>
      <c r="H38" s="124">
        <f t="shared" si="4"/>
        <v>0</v>
      </c>
      <c r="I38" s="123">
        <f t="shared" si="5"/>
        <v>0</v>
      </c>
      <c r="J38" s="124">
        <f t="shared" si="6"/>
        <v>-111.191733401588</v>
      </c>
      <c r="K38" s="123">
        <f t="shared" si="7"/>
        <v>-4459.4556598040881</v>
      </c>
      <c r="L38" s="123">
        <f t="shared" si="8"/>
        <v>-8363.1612612328463</v>
      </c>
      <c r="M38" s="123">
        <f t="shared" si="9"/>
        <v>377075.83873876714</v>
      </c>
      <c r="N38" s="70">
        <f t="shared" si="10"/>
        <v>9401.980719562338</v>
      </c>
      <c r="O38" s="23">
        <f t="shared" si="11"/>
        <v>0.99509943414439261</v>
      </c>
      <c r="P38" s="279">
        <v>2490.6856572480392</v>
      </c>
      <c r="Q38" s="313">
        <v>40106</v>
      </c>
      <c r="R38" s="125">
        <f t="shared" si="12"/>
        <v>1.6580123267961554E-2</v>
      </c>
      <c r="S38" s="23">
        <f t="shared" si="13"/>
        <v>2.8770417590449061E-2</v>
      </c>
      <c r="T38" s="23"/>
      <c r="U38" s="261">
        <v>365577</v>
      </c>
      <c r="V38" s="125">
        <f t="shared" si="14"/>
        <v>5.4330551429657772E-2</v>
      </c>
      <c r="W38" s="255">
        <v>353406.92948483845</v>
      </c>
      <c r="X38" s="259">
        <v>9453.7626066718385</v>
      </c>
      <c r="Y38" s="259">
        <v>9139.0465343894084</v>
      </c>
      <c r="Z38" s="137"/>
      <c r="AA38" s="124"/>
      <c r="AB38" s="124"/>
      <c r="AC38" s="124"/>
      <c r="AD38" s="124"/>
    </row>
    <row r="39" spans="1:30" ht="15" x14ac:dyDescent="0.25">
      <c r="A39" s="82">
        <v>231</v>
      </c>
      <c r="B39" s="83" t="s">
        <v>98</v>
      </c>
      <c r="C39" s="314">
        <v>537631</v>
      </c>
      <c r="D39" s="124">
        <f t="shared" si="0"/>
        <v>9660.5872205850646</v>
      </c>
      <c r="E39" s="125">
        <f t="shared" si="1"/>
        <v>1.0224701755349106</v>
      </c>
      <c r="F39" s="124">
        <f t="shared" si="2"/>
        <v>-127.38274180171356</v>
      </c>
      <c r="G39" s="124">
        <f t="shared" si="3"/>
        <v>-7089.1043467489626</v>
      </c>
      <c r="H39" s="124">
        <f t="shared" si="4"/>
        <v>0</v>
      </c>
      <c r="I39" s="123">
        <f t="shared" si="5"/>
        <v>0</v>
      </c>
      <c r="J39" s="124">
        <f t="shared" si="6"/>
        <v>-111.191733401588</v>
      </c>
      <c r="K39" s="123">
        <f t="shared" si="7"/>
        <v>-6188.0423472651755</v>
      </c>
      <c r="L39" s="123">
        <f t="shared" si="8"/>
        <v>-13277.146694014138</v>
      </c>
      <c r="M39" s="123">
        <f t="shared" si="9"/>
        <v>524353.85330598592</v>
      </c>
      <c r="N39" s="70">
        <f t="shared" si="10"/>
        <v>9422.012745381764</v>
      </c>
      <c r="O39" s="23">
        <f t="shared" si="11"/>
        <v>0.99721961053618224</v>
      </c>
      <c r="P39" s="279">
        <v>2711.7850944289185</v>
      </c>
      <c r="Q39" s="313">
        <v>55652</v>
      </c>
      <c r="R39" s="125">
        <f t="shared" si="12"/>
        <v>3.8499516728290432E-2</v>
      </c>
      <c r="S39" s="23">
        <f t="shared" si="13"/>
        <v>3.78357089123968E-2</v>
      </c>
      <c r="T39" s="23"/>
      <c r="U39" s="261">
        <v>503988</v>
      </c>
      <c r="V39" s="125">
        <f t="shared" si="14"/>
        <v>6.6753573497781687E-2</v>
      </c>
      <c r="W39" s="255">
        <v>491856.08293844265</v>
      </c>
      <c r="X39" s="259">
        <v>9302.4474879102218</v>
      </c>
      <c r="Y39" s="259">
        <v>9078.5204868847613</v>
      </c>
      <c r="Z39" s="137"/>
      <c r="AA39" s="124"/>
      <c r="AB39" s="124"/>
      <c r="AC39" s="124"/>
      <c r="AD39" s="124"/>
    </row>
    <row r="40" spans="1:30" ht="15" x14ac:dyDescent="0.25">
      <c r="A40" s="82">
        <v>233</v>
      </c>
      <c r="B40" s="83" t="s">
        <v>99</v>
      </c>
      <c r="C40" s="314">
        <v>239508</v>
      </c>
      <c r="D40" s="124">
        <f t="shared" si="0"/>
        <v>9942.6294159159788</v>
      </c>
      <c r="E40" s="125">
        <f t="shared" si="1"/>
        <v>1.0523213353436811</v>
      </c>
      <c r="F40" s="124">
        <f t="shared" si="2"/>
        <v>-296.60805900026207</v>
      </c>
      <c r="G40" s="124">
        <f t="shared" si="3"/>
        <v>-7144.9915332573128</v>
      </c>
      <c r="H40" s="124">
        <f t="shared" si="4"/>
        <v>0</v>
      </c>
      <c r="I40" s="123">
        <f t="shared" si="5"/>
        <v>0</v>
      </c>
      <c r="J40" s="124">
        <f t="shared" si="6"/>
        <v>-111.191733401588</v>
      </c>
      <c r="K40" s="123">
        <f t="shared" si="7"/>
        <v>-2678.4976659108529</v>
      </c>
      <c r="L40" s="123">
        <f t="shared" si="8"/>
        <v>-9823.4891991681652</v>
      </c>
      <c r="M40" s="123">
        <f t="shared" si="9"/>
        <v>229684.51080083183</v>
      </c>
      <c r="N40" s="70">
        <f t="shared" si="10"/>
        <v>9534.8296235141279</v>
      </c>
      <c r="O40" s="23">
        <f t="shared" si="11"/>
        <v>1.0091600744596902</v>
      </c>
      <c r="P40" s="279">
        <v>1184.2468507816138</v>
      </c>
      <c r="Q40" s="313">
        <v>24089</v>
      </c>
      <c r="R40" s="125">
        <f t="shared" si="12"/>
        <v>3.6167317011356323E-2</v>
      </c>
      <c r="S40" s="23">
        <f t="shared" si="13"/>
        <v>3.6870733975352142E-2</v>
      </c>
      <c r="T40" s="23"/>
      <c r="U40" s="261">
        <v>225928</v>
      </c>
      <c r="V40" s="125">
        <f t="shared" si="14"/>
        <v>6.0107644913423748E-2</v>
      </c>
      <c r="W40" s="255">
        <v>216514.51442256325</v>
      </c>
      <c r="X40" s="259">
        <v>9595.5829263113192</v>
      </c>
      <c r="Y40" s="259">
        <v>9195.7746622452014</v>
      </c>
      <c r="Z40" s="137"/>
      <c r="AA40" s="124"/>
      <c r="AB40" s="124"/>
      <c r="AC40" s="124"/>
      <c r="AD40" s="124"/>
    </row>
    <row r="41" spans="1:30" ht="15" x14ac:dyDescent="0.25">
      <c r="A41" s="82">
        <v>234</v>
      </c>
      <c r="B41" s="83" t="s">
        <v>100</v>
      </c>
      <c r="C41" s="314">
        <v>71433</v>
      </c>
      <c r="D41" s="124">
        <f t="shared" si="0"/>
        <v>10469.441594606478</v>
      </c>
      <c r="E41" s="125">
        <f t="shared" si="1"/>
        <v>1.1080787886454673</v>
      </c>
      <c r="F41" s="124">
        <f t="shared" si="2"/>
        <v>-612.69536621456166</v>
      </c>
      <c r="G41" s="124">
        <f t="shared" si="3"/>
        <v>-4180.4204836819536</v>
      </c>
      <c r="H41" s="124">
        <f t="shared" si="4"/>
        <v>0</v>
      </c>
      <c r="I41" s="123">
        <f t="shared" si="5"/>
        <v>0</v>
      </c>
      <c r="J41" s="124">
        <f t="shared" si="6"/>
        <v>-111.191733401588</v>
      </c>
      <c r="K41" s="123">
        <f t="shared" si="7"/>
        <v>-758.66119699903481</v>
      </c>
      <c r="L41" s="123">
        <f t="shared" si="8"/>
        <v>-4939.081680680988</v>
      </c>
      <c r="M41" s="123">
        <f t="shared" si="9"/>
        <v>66493.918319319011</v>
      </c>
      <c r="N41" s="70">
        <f t="shared" si="10"/>
        <v>9745.5544949903287</v>
      </c>
      <c r="O41" s="23">
        <f t="shared" si="11"/>
        <v>1.0314630557804048</v>
      </c>
      <c r="P41" s="279">
        <v>288.73697799340425</v>
      </c>
      <c r="Q41" s="313">
        <v>6823</v>
      </c>
      <c r="R41" s="125">
        <f t="shared" si="12"/>
        <v>5.2044314625524016E-2</v>
      </c>
      <c r="S41" s="23">
        <f t="shared" si="13"/>
        <v>4.3627957115344021E-2</v>
      </c>
      <c r="T41" s="23"/>
      <c r="U41" s="261">
        <v>66715</v>
      </c>
      <c r="V41" s="125">
        <f t="shared" si="14"/>
        <v>7.0718728921531887E-2</v>
      </c>
      <c r="W41" s="255">
        <v>62602.9581604954</v>
      </c>
      <c r="X41" s="259">
        <v>9951.5214797136032</v>
      </c>
      <c r="Y41" s="259">
        <v>9338.150083606115</v>
      </c>
      <c r="Z41" s="137"/>
      <c r="AA41" s="124"/>
      <c r="AB41" s="124"/>
      <c r="AC41" s="124"/>
      <c r="AD41" s="124"/>
    </row>
    <row r="42" spans="1:30" ht="15" x14ac:dyDescent="0.25">
      <c r="A42" s="82">
        <v>235</v>
      </c>
      <c r="B42" s="83" t="s">
        <v>101</v>
      </c>
      <c r="C42" s="314">
        <v>336768</v>
      </c>
      <c r="D42" s="124">
        <f t="shared" si="0"/>
        <v>8808.0765810535122</v>
      </c>
      <c r="E42" s="125">
        <f t="shared" si="1"/>
        <v>0.93224101209546328</v>
      </c>
      <c r="F42" s="124">
        <f t="shared" si="2"/>
        <v>384.12364191721787</v>
      </c>
      <c r="G42" s="124">
        <f t="shared" si="3"/>
        <v>14686.583325062908</v>
      </c>
      <c r="H42" s="124">
        <f t="shared" si="4"/>
        <v>0</v>
      </c>
      <c r="I42" s="123">
        <f t="shared" si="5"/>
        <v>0</v>
      </c>
      <c r="J42" s="124">
        <f t="shared" si="6"/>
        <v>-111.191733401588</v>
      </c>
      <c r="K42" s="123">
        <f t="shared" si="7"/>
        <v>-4251.3047348763148</v>
      </c>
      <c r="L42" s="123">
        <f t="shared" si="8"/>
        <v>10435.278590186594</v>
      </c>
      <c r="M42" s="123">
        <f t="shared" si="9"/>
        <v>347203.27859018662</v>
      </c>
      <c r="N42" s="70">
        <f t="shared" si="10"/>
        <v>9081.0084895691434</v>
      </c>
      <c r="O42" s="23">
        <f t="shared" si="11"/>
        <v>0.96112794516040334</v>
      </c>
      <c r="P42" s="279">
        <v>1169.3291831452207</v>
      </c>
      <c r="Q42" s="313">
        <v>38234</v>
      </c>
      <c r="R42" s="125">
        <f t="shared" si="12"/>
        <v>4.3034684363144768E-2</v>
      </c>
      <c r="S42" s="23">
        <f t="shared" si="13"/>
        <v>3.9563324360147478E-2</v>
      </c>
      <c r="T42" s="23"/>
      <c r="U42" s="261">
        <v>308872</v>
      </c>
      <c r="V42" s="125">
        <f t="shared" si="14"/>
        <v>9.0315729493123359E-2</v>
      </c>
      <c r="W42" s="255">
        <v>319506.23760117532</v>
      </c>
      <c r="X42" s="259">
        <v>8444.6631671041123</v>
      </c>
      <c r="Y42" s="259">
        <v>8735.4067585623179</v>
      </c>
      <c r="Z42" s="137"/>
      <c r="AA42" s="124"/>
      <c r="AB42" s="124"/>
      <c r="AC42" s="124"/>
      <c r="AD42" s="124"/>
    </row>
    <row r="43" spans="1:30" ht="15" x14ac:dyDescent="0.25">
      <c r="A43" s="82">
        <v>236</v>
      </c>
      <c r="B43" s="83" t="s">
        <v>102</v>
      </c>
      <c r="C43" s="314">
        <v>173204</v>
      </c>
      <c r="D43" s="124">
        <f t="shared" si="0"/>
        <v>7914.279186657528</v>
      </c>
      <c r="E43" s="125">
        <f t="shared" si="1"/>
        <v>0.83764208577001364</v>
      </c>
      <c r="F43" s="124">
        <f t="shared" si="2"/>
        <v>920.40207855480833</v>
      </c>
      <c r="G43" s="124">
        <f t="shared" si="3"/>
        <v>20142.999489171983</v>
      </c>
      <c r="H43" s="124">
        <f t="shared" si="4"/>
        <v>206.21131970826116</v>
      </c>
      <c r="I43" s="123">
        <f t="shared" si="5"/>
        <v>4512.934731815295</v>
      </c>
      <c r="J43" s="124">
        <f t="shared" si="6"/>
        <v>95.019586306673162</v>
      </c>
      <c r="K43" s="123">
        <f t="shared" si="7"/>
        <v>2079.503646321542</v>
      </c>
      <c r="L43" s="123">
        <f t="shared" si="8"/>
        <v>22222.503135493527</v>
      </c>
      <c r="M43" s="123">
        <f t="shared" si="9"/>
        <v>195426.50313549352</v>
      </c>
      <c r="N43" s="70">
        <f t="shared" si="10"/>
        <v>8929.70085151901</v>
      </c>
      <c r="O43" s="23">
        <f t="shared" si="11"/>
        <v>0.94511364461071867</v>
      </c>
      <c r="P43" s="279">
        <v>796.66633148492838</v>
      </c>
      <c r="Q43" s="313">
        <v>21885</v>
      </c>
      <c r="R43" s="125">
        <f t="shared" si="12"/>
        <v>4.2039309915902226E-2</v>
      </c>
      <c r="S43" s="23">
        <f t="shared" si="13"/>
        <v>3.7612615811463856E-2</v>
      </c>
      <c r="T43" s="23"/>
      <c r="U43" s="261">
        <v>164667</v>
      </c>
      <c r="V43" s="125">
        <f t="shared" si="14"/>
        <v>5.1844024607237638E-2</v>
      </c>
      <c r="W43" s="255">
        <v>186586.8255759161</v>
      </c>
      <c r="X43" s="259">
        <v>7594.9910059499098</v>
      </c>
      <c r="Y43" s="259">
        <v>8606.0064377065682</v>
      </c>
      <c r="Z43" s="137"/>
      <c r="AA43" s="124"/>
      <c r="AB43" s="124"/>
      <c r="AC43" s="124"/>
      <c r="AD43" s="124"/>
    </row>
    <row r="44" spans="1:30" ht="15" x14ac:dyDescent="0.25">
      <c r="A44" s="82">
        <v>237</v>
      </c>
      <c r="B44" s="83" t="s">
        <v>103</v>
      </c>
      <c r="C44" s="314">
        <v>191085</v>
      </c>
      <c r="D44" s="124">
        <f t="shared" si="0"/>
        <v>7668.2451141699103</v>
      </c>
      <c r="E44" s="125">
        <f t="shared" si="1"/>
        <v>0.81160200191797338</v>
      </c>
      <c r="F44" s="124">
        <f t="shared" si="2"/>
        <v>1068.022522047379</v>
      </c>
      <c r="G44" s="124">
        <f t="shared" si="3"/>
        <v>26614.053226898635</v>
      </c>
      <c r="H44" s="124">
        <f t="shared" si="4"/>
        <v>292.32324507892736</v>
      </c>
      <c r="I44" s="123">
        <f t="shared" si="5"/>
        <v>7284.4029441217908</v>
      </c>
      <c r="J44" s="124">
        <f t="shared" si="6"/>
        <v>181.13151167733935</v>
      </c>
      <c r="K44" s="123">
        <f t="shared" si="7"/>
        <v>4513.6161394876199</v>
      </c>
      <c r="L44" s="123">
        <f t="shared" si="8"/>
        <v>31127.669366386253</v>
      </c>
      <c r="M44" s="123">
        <f t="shared" si="9"/>
        <v>222212.66936638625</v>
      </c>
      <c r="N44" s="70">
        <f t="shared" si="10"/>
        <v>8917.39914789463</v>
      </c>
      <c r="O44" s="23">
        <f t="shared" si="11"/>
        <v>0.94381164041811672</v>
      </c>
      <c r="P44" s="279">
        <v>3143.763274584082</v>
      </c>
      <c r="Q44" s="313">
        <v>24919</v>
      </c>
      <c r="R44" s="125">
        <f t="shared" si="12"/>
        <v>3.3449094656367376E-2</v>
      </c>
      <c r="S44" s="23">
        <f t="shared" si="13"/>
        <v>3.7237413445227831E-2</v>
      </c>
      <c r="T44" s="23"/>
      <c r="U44" s="261">
        <v>182882</v>
      </c>
      <c r="V44" s="125">
        <f t="shared" si="14"/>
        <v>4.4854058901368093E-2</v>
      </c>
      <c r="W44" s="255">
        <v>211896.65350397141</v>
      </c>
      <c r="X44" s="259">
        <v>7420.0511218403863</v>
      </c>
      <c r="Y44" s="259">
        <v>8597.2594435010906</v>
      </c>
      <c r="Z44" s="137"/>
      <c r="AA44" s="124"/>
      <c r="AB44" s="124"/>
      <c r="AC44" s="124"/>
      <c r="AD44" s="124"/>
    </row>
    <row r="45" spans="1:30" ht="15" x14ac:dyDescent="0.25">
      <c r="A45" s="82">
        <v>238</v>
      </c>
      <c r="B45" s="83" t="s">
        <v>104</v>
      </c>
      <c r="C45" s="314">
        <v>111327</v>
      </c>
      <c r="D45" s="124">
        <f t="shared" si="0"/>
        <v>8136.7490133021493</v>
      </c>
      <c r="E45" s="125">
        <f t="shared" si="1"/>
        <v>0.86118814539419974</v>
      </c>
      <c r="F45" s="124">
        <f t="shared" si="2"/>
        <v>786.92018256803567</v>
      </c>
      <c r="G45" s="124">
        <f t="shared" si="3"/>
        <v>10766.641937895864</v>
      </c>
      <c r="H45" s="124">
        <f t="shared" si="4"/>
        <v>128.34688038264375</v>
      </c>
      <c r="I45" s="123">
        <f t="shared" si="5"/>
        <v>1756.0420173953319</v>
      </c>
      <c r="J45" s="124">
        <f t="shared" si="6"/>
        <v>17.155146981055751</v>
      </c>
      <c r="K45" s="123">
        <f t="shared" si="7"/>
        <v>234.71672099480477</v>
      </c>
      <c r="L45" s="123">
        <f t="shared" si="8"/>
        <v>11001.358658890669</v>
      </c>
      <c r="M45" s="123">
        <f t="shared" si="9"/>
        <v>122328.35865889068</v>
      </c>
      <c r="N45" s="70">
        <f t="shared" si="10"/>
        <v>8940.8243428512415</v>
      </c>
      <c r="O45" s="23">
        <f t="shared" si="11"/>
        <v>0.946290947591928</v>
      </c>
      <c r="P45" s="279">
        <v>2322.0991020048641</v>
      </c>
      <c r="Q45" s="313">
        <v>13682</v>
      </c>
      <c r="R45" s="125">
        <f t="shared" si="12"/>
        <v>6.9774357881717305E-2</v>
      </c>
      <c r="S45" s="23">
        <f t="shared" si="13"/>
        <v>3.8838441768958495E-2</v>
      </c>
      <c r="T45" s="23"/>
      <c r="U45" s="261">
        <v>100704</v>
      </c>
      <c r="V45" s="125">
        <f t="shared" si="14"/>
        <v>0.1054873689227836</v>
      </c>
      <c r="W45" s="255">
        <v>113950.84118929612</v>
      </c>
      <c r="X45" s="259">
        <v>7606.0422960725073</v>
      </c>
      <c r="Y45" s="259">
        <v>8606.559002212698</v>
      </c>
      <c r="Z45" s="137"/>
      <c r="AA45" s="124"/>
      <c r="AB45" s="124"/>
      <c r="AC45" s="124"/>
      <c r="AD45" s="124"/>
    </row>
    <row r="46" spans="1:30" ht="15" x14ac:dyDescent="0.25">
      <c r="A46" s="82">
        <v>239</v>
      </c>
      <c r="B46" s="83" t="s">
        <v>105</v>
      </c>
      <c r="C46" s="314">
        <v>19771</v>
      </c>
      <c r="D46" s="124">
        <f t="shared" si="0"/>
        <v>6903.2821229050278</v>
      </c>
      <c r="E46" s="125">
        <f t="shared" si="1"/>
        <v>0.73063882379049039</v>
      </c>
      <c r="F46" s="124">
        <f t="shared" si="2"/>
        <v>1527.0003168063085</v>
      </c>
      <c r="G46" s="124">
        <f t="shared" si="3"/>
        <v>4373.328907333268</v>
      </c>
      <c r="H46" s="124">
        <f t="shared" si="4"/>
        <v>560.0602920216362</v>
      </c>
      <c r="I46" s="123">
        <f t="shared" si="5"/>
        <v>1604.0126763499661</v>
      </c>
      <c r="J46" s="124">
        <f t="shared" si="6"/>
        <v>448.86855862004819</v>
      </c>
      <c r="K46" s="123">
        <f t="shared" si="7"/>
        <v>1285.5595518878179</v>
      </c>
      <c r="L46" s="123">
        <f t="shared" si="8"/>
        <v>5658.8884592210861</v>
      </c>
      <c r="M46" s="123">
        <f t="shared" si="9"/>
        <v>25429.888459221085</v>
      </c>
      <c r="N46" s="70">
        <f t="shared" si="10"/>
        <v>8879.1509983313845</v>
      </c>
      <c r="O46" s="23">
        <f t="shared" si="11"/>
        <v>0.93976348151174238</v>
      </c>
      <c r="P46" s="279">
        <v>390.26639585893736</v>
      </c>
      <c r="Q46" s="313">
        <v>2864</v>
      </c>
      <c r="R46" s="125">
        <f t="shared" si="12"/>
        <v>3.727888213215818E-2</v>
      </c>
      <c r="S46" s="23">
        <f t="shared" si="13"/>
        <v>3.7403235664129265E-2</v>
      </c>
      <c r="T46" s="23"/>
      <c r="U46" s="261">
        <v>19320</v>
      </c>
      <c r="V46" s="125">
        <f t="shared" si="14"/>
        <v>2.3343685300207039E-2</v>
      </c>
      <c r="W46" s="255">
        <v>24846.823744148536</v>
      </c>
      <c r="X46" s="259">
        <v>6655.1842921116086</v>
      </c>
      <c r="Y46" s="259">
        <v>8559.0161020146534</v>
      </c>
      <c r="Z46" s="137"/>
      <c r="AA46" s="124"/>
      <c r="AB46" s="124"/>
      <c r="AC46" s="124"/>
      <c r="AD46" s="124"/>
    </row>
    <row r="47" spans="1:30" ht="22.5" customHeight="1" x14ac:dyDescent="0.25">
      <c r="A47" s="82">
        <v>301</v>
      </c>
      <c r="B47" s="83" t="s">
        <v>106</v>
      </c>
      <c r="C47" s="314">
        <v>8302576</v>
      </c>
      <c r="D47" s="124">
        <f t="shared" si="0"/>
        <v>12190.470597044949</v>
      </c>
      <c r="E47" s="125">
        <f t="shared" si="1"/>
        <v>1.2902313624014716</v>
      </c>
      <c r="F47" s="124">
        <f t="shared" si="2"/>
        <v>-1645.3127676776439</v>
      </c>
      <c r="G47" s="124">
        <f t="shared" si="3"/>
        <v>-1120574.8119949806</v>
      </c>
      <c r="H47" s="124">
        <f t="shared" si="4"/>
        <v>0</v>
      </c>
      <c r="I47" s="123">
        <f t="shared" si="5"/>
        <v>0</v>
      </c>
      <c r="J47" s="124">
        <f t="shared" si="6"/>
        <v>-111.191733401588</v>
      </c>
      <c r="K47" s="123">
        <f t="shared" si="7"/>
        <v>-75729.465059552938</v>
      </c>
      <c r="L47" s="123">
        <f t="shared" si="8"/>
        <v>-1196304.2770545336</v>
      </c>
      <c r="M47" s="123">
        <f t="shared" si="9"/>
        <v>7106271.7229454666</v>
      </c>
      <c r="N47" s="70">
        <f t="shared" si="10"/>
        <v>10433.966095965718</v>
      </c>
      <c r="O47" s="23">
        <f t="shared" si="11"/>
        <v>1.1043240852828067</v>
      </c>
      <c r="P47" s="279">
        <v>-11588.238261916675</v>
      </c>
      <c r="Q47" s="313">
        <v>681071</v>
      </c>
      <c r="R47" s="125">
        <f t="shared" si="12"/>
        <v>3.6251563233574952E-2</v>
      </c>
      <c r="S47" s="23">
        <f t="shared" si="13"/>
        <v>3.6849498739593256E-2</v>
      </c>
      <c r="T47" s="23"/>
      <c r="U47" s="261">
        <v>7922694</v>
      </c>
      <c r="V47" s="125">
        <f t="shared" si="14"/>
        <v>4.7948589204631659E-2</v>
      </c>
      <c r="W47" s="255">
        <v>6777215.7108876305</v>
      </c>
      <c r="X47" s="259">
        <v>11764.006955034307</v>
      </c>
      <c r="Y47" s="259">
        <v>10063.144273734397</v>
      </c>
      <c r="Z47" s="137"/>
      <c r="AA47" s="124"/>
      <c r="AB47" s="124"/>
      <c r="AC47" s="124"/>
      <c r="AD47" s="124"/>
    </row>
    <row r="48" spans="1:30" ht="24.75" customHeight="1" x14ac:dyDescent="0.25">
      <c r="A48" s="82">
        <v>402</v>
      </c>
      <c r="B48" s="83" t="s">
        <v>107</v>
      </c>
      <c r="C48" s="314">
        <v>141524</v>
      </c>
      <c r="D48" s="124">
        <f t="shared" si="0"/>
        <v>7940.5262862593281</v>
      </c>
      <c r="E48" s="125">
        <f t="shared" si="1"/>
        <v>0.84042006146904258</v>
      </c>
      <c r="F48" s="124">
        <f t="shared" si="2"/>
        <v>904.65381879372831</v>
      </c>
      <c r="G48" s="124">
        <f t="shared" si="3"/>
        <v>16123.645012360619</v>
      </c>
      <c r="H48" s="124">
        <f t="shared" si="4"/>
        <v>197.02483484763115</v>
      </c>
      <c r="I48" s="123">
        <f t="shared" si="5"/>
        <v>3511.5736314893302</v>
      </c>
      <c r="J48" s="124">
        <f t="shared" si="6"/>
        <v>85.833101446043159</v>
      </c>
      <c r="K48" s="123">
        <f t="shared" si="7"/>
        <v>1529.8033670728271</v>
      </c>
      <c r="L48" s="123">
        <f t="shared" si="8"/>
        <v>17653.448379433445</v>
      </c>
      <c r="M48" s="123">
        <f t="shared" si="9"/>
        <v>159177.44837943345</v>
      </c>
      <c r="N48" s="70">
        <f t="shared" si="10"/>
        <v>8931.0132064990994</v>
      </c>
      <c r="O48" s="23">
        <f t="shared" si="11"/>
        <v>0.94525254339567</v>
      </c>
      <c r="P48" s="279">
        <v>2485.9929027213002</v>
      </c>
      <c r="Q48" s="313">
        <v>17823</v>
      </c>
      <c r="R48" s="125">
        <f t="shared" si="12"/>
        <v>6.8155314829655061E-2</v>
      </c>
      <c r="S48" s="23">
        <f t="shared" si="13"/>
        <v>3.8737475243106979E-2</v>
      </c>
      <c r="T48" s="23"/>
      <c r="U48" s="261">
        <v>133319</v>
      </c>
      <c r="V48" s="125">
        <f t="shared" si="14"/>
        <v>6.1544115992469194E-2</v>
      </c>
      <c r="W48" s="255">
        <v>154195.6410187943</v>
      </c>
      <c r="X48" s="259">
        <v>7433.8686294189811</v>
      </c>
      <c r="Y48" s="259">
        <v>8597.9503188800209</v>
      </c>
      <c r="Z48" s="137"/>
      <c r="AA48" s="124"/>
      <c r="AB48" s="124"/>
      <c r="AC48" s="124"/>
      <c r="AD48" s="124"/>
    </row>
    <row r="49" spans="1:30" ht="15" x14ac:dyDescent="0.25">
      <c r="A49" s="82">
        <v>403</v>
      </c>
      <c r="B49" s="83" t="s">
        <v>108</v>
      </c>
      <c r="C49" s="314">
        <v>265941</v>
      </c>
      <c r="D49" s="124">
        <f t="shared" si="0"/>
        <v>8539.0765476496272</v>
      </c>
      <c r="E49" s="125">
        <f t="shared" si="1"/>
        <v>0.90377022609735191</v>
      </c>
      <c r="F49" s="124">
        <f t="shared" si="2"/>
        <v>545.52366195954892</v>
      </c>
      <c r="G49" s="124">
        <f t="shared" si="3"/>
        <v>16989.788928068192</v>
      </c>
      <c r="H49" s="124">
        <f t="shared" si="4"/>
        <v>0</v>
      </c>
      <c r="I49" s="123">
        <f t="shared" si="5"/>
        <v>0</v>
      </c>
      <c r="J49" s="124">
        <f t="shared" si="6"/>
        <v>-111.191733401588</v>
      </c>
      <c r="K49" s="123">
        <f t="shared" si="7"/>
        <v>-3462.955345059057</v>
      </c>
      <c r="L49" s="123">
        <f t="shared" si="8"/>
        <v>13526.833583009135</v>
      </c>
      <c r="M49" s="123">
        <f t="shared" si="9"/>
        <v>279467.83358300914</v>
      </c>
      <c r="N49" s="70">
        <f t="shared" si="10"/>
        <v>8973.4084762075872</v>
      </c>
      <c r="O49" s="23">
        <f t="shared" si="11"/>
        <v>0.94973963076115853</v>
      </c>
      <c r="P49" s="279">
        <v>2806.4698875313825</v>
      </c>
      <c r="Q49" s="313">
        <v>31144</v>
      </c>
      <c r="R49" s="125">
        <f t="shared" si="12"/>
        <v>3.7562610463885503E-2</v>
      </c>
      <c r="S49" s="23">
        <f t="shared" si="13"/>
        <v>3.7446201804321587E-2</v>
      </c>
      <c r="T49" s="23"/>
      <c r="U49" s="261">
        <v>254552</v>
      </c>
      <c r="V49" s="125">
        <f t="shared" si="14"/>
        <v>4.4741349508155503E-2</v>
      </c>
      <c r="W49" s="255">
        <v>267529.55833892041</v>
      </c>
      <c r="X49" s="259">
        <v>8229.9385709666985</v>
      </c>
      <c r="Y49" s="259">
        <v>8649.5169201073531</v>
      </c>
      <c r="Z49" s="137"/>
      <c r="AA49" s="124"/>
      <c r="AB49" s="124"/>
      <c r="AC49" s="124"/>
      <c r="AD49" s="124"/>
    </row>
    <row r="50" spans="1:30" ht="15" x14ac:dyDescent="0.25">
      <c r="A50" s="82">
        <v>412</v>
      </c>
      <c r="B50" s="83" t="s">
        <v>109</v>
      </c>
      <c r="C50" s="314">
        <v>254917</v>
      </c>
      <c r="D50" s="124">
        <f t="shared" si="0"/>
        <v>7391.4694966365114</v>
      </c>
      <c r="E50" s="125">
        <f t="shared" si="1"/>
        <v>0.78230825322740272</v>
      </c>
      <c r="F50" s="124">
        <f t="shared" si="2"/>
        <v>1234.0878925674183</v>
      </c>
      <c r="G50" s="124">
        <f t="shared" si="3"/>
        <v>42561.223238865125</v>
      </c>
      <c r="H50" s="124">
        <f t="shared" si="4"/>
        <v>389.19471121561696</v>
      </c>
      <c r="I50" s="123">
        <f t="shared" si="5"/>
        <v>13422.547200404197</v>
      </c>
      <c r="J50" s="124">
        <f t="shared" si="6"/>
        <v>278.00297781402895</v>
      </c>
      <c r="K50" s="123">
        <f t="shared" si="7"/>
        <v>9587.7666988502315</v>
      </c>
      <c r="L50" s="123">
        <f t="shared" si="8"/>
        <v>52148.989937715356</v>
      </c>
      <c r="M50" s="123">
        <f t="shared" si="9"/>
        <v>307065.98993771535</v>
      </c>
      <c r="N50" s="70">
        <f t="shared" si="10"/>
        <v>8903.5603670179589</v>
      </c>
      <c r="O50" s="23">
        <f t="shared" si="11"/>
        <v>0.94234695298358806</v>
      </c>
      <c r="P50" s="279">
        <v>4703.1947836532854</v>
      </c>
      <c r="Q50" s="313">
        <v>34488</v>
      </c>
      <c r="R50" s="125">
        <f t="shared" si="12"/>
        <v>4.1327327396923755E-2</v>
      </c>
      <c r="S50" s="23">
        <f t="shared" si="13"/>
        <v>3.7570353346704964E-2</v>
      </c>
      <c r="T50" s="23"/>
      <c r="U50" s="261">
        <v>242408</v>
      </c>
      <c r="V50" s="125">
        <f t="shared" si="14"/>
        <v>5.1603082406521235E-2</v>
      </c>
      <c r="W50" s="255">
        <v>293055.29896190722</v>
      </c>
      <c r="X50" s="259">
        <v>7098.1230417850138</v>
      </c>
      <c r="Y50" s="259">
        <v>8581.1630394983222</v>
      </c>
      <c r="Z50" s="137"/>
      <c r="AA50" s="124"/>
      <c r="AB50" s="124"/>
      <c r="AC50" s="124"/>
      <c r="AD50" s="124"/>
    </row>
    <row r="51" spans="1:30" ht="15" x14ac:dyDescent="0.25">
      <c r="A51" s="82">
        <v>415</v>
      </c>
      <c r="B51" s="83" t="s">
        <v>110</v>
      </c>
      <c r="C51" s="314">
        <v>51882</v>
      </c>
      <c r="D51" s="124">
        <f t="shared" si="0"/>
        <v>6770.4554352081432</v>
      </c>
      <c r="E51" s="125">
        <f t="shared" si="1"/>
        <v>0.71658053482894946</v>
      </c>
      <c r="F51" s="124">
        <f t="shared" si="2"/>
        <v>1606.6963294244392</v>
      </c>
      <c r="G51" s="124">
        <f t="shared" si="3"/>
        <v>12312.113972379479</v>
      </c>
      <c r="H51" s="124">
        <f t="shared" si="4"/>
        <v>606.54963271554584</v>
      </c>
      <c r="I51" s="123">
        <f t="shared" si="5"/>
        <v>4647.9898354992283</v>
      </c>
      <c r="J51" s="124">
        <f t="shared" si="6"/>
        <v>495.35789931395783</v>
      </c>
      <c r="K51" s="123">
        <f t="shared" si="7"/>
        <v>3795.9275824428587</v>
      </c>
      <c r="L51" s="123">
        <f t="shared" si="8"/>
        <v>16108.041554822337</v>
      </c>
      <c r="M51" s="123">
        <f t="shared" si="9"/>
        <v>67990.041554822339</v>
      </c>
      <c r="N51" s="70">
        <f t="shared" si="10"/>
        <v>8872.509663946541</v>
      </c>
      <c r="O51" s="23">
        <f t="shared" si="11"/>
        <v>0.93906056706366547</v>
      </c>
      <c r="P51" s="279">
        <v>1171.8760794228456</v>
      </c>
      <c r="Q51" s="313">
        <v>7663</v>
      </c>
      <c r="R51" s="125">
        <f t="shared" si="12"/>
        <v>3.9854342169581239E-2</v>
      </c>
      <c r="S51" s="23">
        <f t="shared" si="13"/>
        <v>3.7501382573129488E-2</v>
      </c>
      <c r="T51" s="23"/>
      <c r="U51" s="261">
        <v>49581</v>
      </c>
      <c r="V51" s="125">
        <f t="shared" si="14"/>
        <v>4.640890663762328E-2</v>
      </c>
      <c r="W51" s="255">
        <v>65121.996197620079</v>
      </c>
      <c r="X51" s="259">
        <v>6510.9652002626399</v>
      </c>
      <c r="Y51" s="259">
        <v>8551.8051474222029</v>
      </c>
      <c r="Z51" s="137"/>
      <c r="AA51" s="124"/>
      <c r="AB51" s="124"/>
      <c r="AC51" s="124"/>
      <c r="AD51" s="124"/>
    </row>
    <row r="52" spans="1:30" ht="15" x14ac:dyDescent="0.25">
      <c r="A52" s="82">
        <v>417</v>
      </c>
      <c r="B52" s="83" t="s">
        <v>111</v>
      </c>
      <c r="C52" s="314">
        <v>154959</v>
      </c>
      <c r="D52" s="124">
        <f t="shared" si="0"/>
        <v>7408.6345381526107</v>
      </c>
      <c r="E52" s="125">
        <f t="shared" si="1"/>
        <v>0.7841249898927094</v>
      </c>
      <c r="F52" s="124">
        <f t="shared" si="2"/>
        <v>1223.7888676577588</v>
      </c>
      <c r="G52" s="124">
        <f t="shared" si="3"/>
        <v>25596.767955929685</v>
      </c>
      <c r="H52" s="124">
        <f t="shared" si="4"/>
        <v>383.18694668498222</v>
      </c>
      <c r="I52" s="123">
        <f t="shared" si="5"/>
        <v>8014.7381768630885</v>
      </c>
      <c r="J52" s="124">
        <f t="shared" si="6"/>
        <v>271.99521328339421</v>
      </c>
      <c r="K52" s="123">
        <f t="shared" si="7"/>
        <v>5689.0518810354733</v>
      </c>
      <c r="L52" s="123">
        <f t="shared" si="8"/>
        <v>31285.819836965158</v>
      </c>
      <c r="M52" s="123">
        <f t="shared" si="9"/>
        <v>186244.81983696515</v>
      </c>
      <c r="N52" s="70">
        <f t="shared" si="10"/>
        <v>8904.4186190937635</v>
      </c>
      <c r="O52" s="23">
        <f t="shared" si="11"/>
        <v>0.94243778981685333</v>
      </c>
      <c r="P52" s="279">
        <v>3086.2772122156093</v>
      </c>
      <c r="Q52" s="313">
        <v>20916</v>
      </c>
      <c r="R52" s="125">
        <f t="shared" si="12"/>
        <v>4.4300325491218678E-2</v>
      </c>
      <c r="S52" s="23">
        <f t="shared" si="13"/>
        <v>3.7693167661418329E-2</v>
      </c>
      <c r="T52" s="23"/>
      <c r="U52" s="261">
        <v>146470</v>
      </c>
      <c r="V52" s="125">
        <f t="shared" si="14"/>
        <v>5.7957260872533625E-2</v>
      </c>
      <c r="W52" s="255">
        <v>177162.79969744768</v>
      </c>
      <c r="X52" s="259">
        <v>7094.3524169330622</v>
      </c>
      <c r="Y52" s="259">
        <v>8580.9745082557238</v>
      </c>
      <c r="Z52" s="137"/>
      <c r="AA52" s="124"/>
      <c r="AB52" s="124"/>
      <c r="AC52" s="124"/>
      <c r="AD52" s="124"/>
    </row>
    <row r="53" spans="1:30" ht="15" x14ac:dyDescent="0.25">
      <c r="A53" s="82">
        <v>418</v>
      </c>
      <c r="B53" s="83" t="s">
        <v>112</v>
      </c>
      <c r="C53" s="314">
        <v>32651</v>
      </c>
      <c r="D53" s="124">
        <f t="shared" si="0"/>
        <v>6499.0047770700639</v>
      </c>
      <c r="E53" s="125">
        <f t="shared" si="1"/>
        <v>0.68785037632635893</v>
      </c>
      <c r="F53" s="124">
        <f t="shared" si="2"/>
        <v>1769.5667243072869</v>
      </c>
      <c r="G53" s="124">
        <f t="shared" si="3"/>
        <v>8890.3032229198088</v>
      </c>
      <c r="H53" s="124">
        <f t="shared" si="4"/>
        <v>701.55736306387359</v>
      </c>
      <c r="I53" s="123">
        <f t="shared" si="5"/>
        <v>3524.6241920329012</v>
      </c>
      <c r="J53" s="124">
        <f t="shared" si="6"/>
        <v>590.36562966228564</v>
      </c>
      <c r="K53" s="123">
        <f t="shared" si="7"/>
        <v>2965.9969234233226</v>
      </c>
      <c r="L53" s="123">
        <f t="shared" si="8"/>
        <v>11856.300146343132</v>
      </c>
      <c r="M53" s="123">
        <f t="shared" si="9"/>
        <v>44507.300146343128</v>
      </c>
      <c r="N53" s="70">
        <f t="shared" si="10"/>
        <v>8858.9371310396346</v>
      </c>
      <c r="O53" s="23">
        <f t="shared" si="11"/>
        <v>0.93762405913853564</v>
      </c>
      <c r="P53" s="279">
        <v>787.28099608774028</v>
      </c>
      <c r="Q53" s="313">
        <v>5024</v>
      </c>
      <c r="R53" s="125">
        <f t="shared" si="12"/>
        <v>3.5396097544028934E-2</v>
      </c>
      <c r="S53" s="23">
        <f t="shared" si="13"/>
        <v>3.7334320368278169E-2</v>
      </c>
      <c r="T53" s="23"/>
      <c r="U53" s="261">
        <v>31993</v>
      </c>
      <c r="V53" s="125">
        <f t="shared" si="14"/>
        <v>2.0566999031038039E-2</v>
      </c>
      <c r="W53" s="255">
        <v>43528.881355124046</v>
      </c>
      <c r="X53" s="259">
        <v>6276.8295075534625</v>
      </c>
      <c r="Y53" s="259">
        <v>8540.0983627867463</v>
      </c>
      <c r="Z53" s="137"/>
      <c r="AA53" s="124"/>
      <c r="AB53" s="124"/>
      <c r="AC53" s="124"/>
      <c r="AD53" s="124"/>
    </row>
    <row r="54" spans="1:30" ht="15" x14ac:dyDescent="0.25">
      <c r="A54" s="82">
        <v>419</v>
      </c>
      <c r="B54" s="83" t="s">
        <v>113</v>
      </c>
      <c r="C54" s="314">
        <v>59964</v>
      </c>
      <c r="D54" s="124">
        <f t="shared" si="0"/>
        <v>7610.6104835639044</v>
      </c>
      <c r="E54" s="125">
        <f t="shared" si="1"/>
        <v>0.80550199065291861</v>
      </c>
      <c r="F54" s="124">
        <f t="shared" si="2"/>
        <v>1102.6033004109825</v>
      </c>
      <c r="G54" s="124">
        <f t="shared" si="3"/>
        <v>8687.4114039381311</v>
      </c>
      <c r="H54" s="124">
        <f t="shared" si="4"/>
        <v>312.49536579102943</v>
      </c>
      <c r="I54" s="123">
        <f t="shared" si="5"/>
        <v>2462.1509870675209</v>
      </c>
      <c r="J54" s="124">
        <f t="shared" si="6"/>
        <v>201.30363238944142</v>
      </c>
      <c r="K54" s="123">
        <f t="shared" si="7"/>
        <v>1586.0713195964088</v>
      </c>
      <c r="L54" s="123">
        <f t="shared" si="8"/>
        <v>10273.48272353454</v>
      </c>
      <c r="M54" s="123">
        <f t="shared" si="9"/>
        <v>70237.482723534544</v>
      </c>
      <c r="N54" s="70">
        <f t="shared" si="10"/>
        <v>8914.5174163643278</v>
      </c>
      <c r="O54" s="23">
        <f t="shared" si="11"/>
        <v>0.94350663985486372</v>
      </c>
      <c r="P54" s="279">
        <v>630.84253944572265</v>
      </c>
      <c r="Q54" s="313">
        <v>7879</v>
      </c>
      <c r="R54" s="125">
        <f t="shared" si="12"/>
        <v>5.2630663001610907E-2</v>
      </c>
      <c r="S54" s="23">
        <f t="shared" si="13"/>
        <v>3.8049057119310579E-2</v>
      </c>
      <c r="T54" s="23"/>
      <c r="U54" s="261">
        <v>57002</v>
      </c>
      <c r="V54" s="125">
        <f t="shared" si="14"/>
        <v>5.1963089014420545E-2</v>
      </c>
      <c r="W54" s="255">
        <v>67705.909300333122</v>
      </c>
      <c r="X54" s="259">
        <v>7230.0862506341955</v>
      </c>
      <c r="Y54" s="259">
        <v>8587.7611999407818</v>
      </c>
      <c r="Z54" s="137"/>
      <c r="AA54" s="124"/>
      <c r="AB54" s="124"/>
      <c r="AC54" s="124"/>
      <c r="AD54" s="124"/>
    </row>
    <row r="55" spans="1:30" ht="15" x14ac:dyDescent="0.25">
      <c r="A55" s="82">
        <v>420</v>
      </c>
      <c r="B55" s="83" t="s">
        <v>114</v>
      </c>
      <c r="C55" s="314">
        <v>38748</v>
      </c>
      <c r="D55" s="124">
        <f t="shared" si="0"/>
        <v>6337.5858684985278</v>
      </c>
      <c r="E55" s="125">
        <f t="shared" si="1"/>
        <v>0.67076590557802729</v>
      </c>
      <c r="F55" s="124">
        <f t="shared" si="2"/>
        <v>1866.4180694502083</v>
      </c>
      <c r="G55" s="124">
        <f t="shared" si="3"/>
        <v>11411.280076618574</v>
      </c>
      <c r="H55" s="124">
        <f t="shared" si="4"/>
        <v>758.05398106391124</v>
      </c>
      <c r="I55" s="123">
        <f t="shared" si="5"/>
        <v>4634.7420402247535</v>
      </c>
      <c r="J55" s="124">
        <f t="shared" si="6"/>
        <v>646.86224766232328</v>
      </c>
      <c r="K55" s="123">
        <f t="shared" si="7"/>
        <v>3954.9157822074449</v>
      </c>
      <c r="L55" s="123">
        <f t="shared" si="8"/>
        <v>15366.195858826019</v>
      </c>
      <c r="M55" s="123">
        <f t="shared" si="9"/>
        <v>54114.195858826017</v>
      </c>
      <c r="N55" s="70">
        <f t="shared" si="10"/>
        <v>8850.8661856110593</v>
      </c>
      <c r="O55" s="23">
        <f t="shared" si="11"/>
        <v>0.93676983560111926</v>
      </c>
      <c r="P55" s="279">
        <v>967.02979898098238</v>
      </c>
      <c r="Q55" s="313">
        <v>6114</v>
      </c>
      <c r="R55" s="125">
        <f t="shared" si="12"/>
        <v>2.6379760166590792E-2</v>
      </c>
      <c r="S55" s="23">
        <f t="shared" si="13"/>
        <v>3.7009333440423293E-2</v>
      </c>
      <c r="T55" s="23"/>
      <c r="U55" s="261">
        <v>37925</v>
      </c>
      <c r="V55" s="125">
        <f t="shared" si="14"/>
        <v>2.1700725115359261E-2</v>
      </c>
      <c r="W55" s="255">
        <v>52421.919802466517</v>
      </c>
      <c r="X55" s="259">
        <v>6174.6987951807232</v>
      </c>
      <c r="Y55" s="259">
        <v>8534.9918271681072</v>
      </c>
      <c r="Z55" s="137"/>
      <c r="AA55" s="124"/>
      <c r="AB55" s="124"/>
      <c r="AC55" s="124"/>
      <c r="AD55" s="124"/>
    </row>
    <row r="56" spans="1:30" ht="15" x14ac:dyDescent="0.25">
      <c r="A56" s="82">
        <v>423</v>
      </c>
      <c r="B56" s="83" t="s">
        <v>115</v>
      </c>
      <c r="C56" s="314">
        <v>32095</v>
      </c>
      <c r="D56" s="124">
        <f t="shared" si="0"/>
        <v>6908.0929832113643</v>
      </c>
      <c r="E56" s="125">
        <f t="shared" si="1"/>
        <v>0.73114800207019293</v>
      </c>
      <c r="F56" s="124">
        <f t="shared" si="2"/>
        <v>1524.1138006225067</v>
      </c>
      <c r="G56" s="124">
        <f t="shared" si="3"/>
        <v>7081.0327176921655</v>
      </c>
      <c r="H56" s="124">
        <f t="shared" si="4"/>
        <v>558.37649091441847</v>
      </c>
      <c r="I56" s="123">
        <f t="shared" si="5"/>
        <v>2594.2171767883883</v>
      </c>
      <c r="J56" s="124">
        <f t="shared" si="6"/>
        <v>447.18475751283046</v>
      </c>
      <c r="K56" s="123">
        <f t="shared" si="7"/>
        <v>2077.62038340461</v>
      </c>
      <c r="L56" s="123">
        <f t="shared" si="8"/>
        <v>9158.6531010967756</v>
      </c>
      <c r="M56" s="123">
        <f t="shared" si="9"/>
        <v>41253.653101096774</v>
      </c>
      <c r="N56" s="70">
        <f t="shared" si="10"/>
        <v>8879.3915413467003</v>
      </c>
      <c r="O56" s="23">
        <f t="shared" si="11"/>
        <v>0.93978894042572747</v>
      </c>
      <c r="P56" s="279">
        <v>287.47719104770113</v>
      </c>
      <c r="Q56" s="313">
        <v>4646</v>
      </c>
      <c r="R56" s="125">
        <f t="shared" si="12"/>
        <v>6.9308364588265517E-2</v>
      </c>
      <c r="S56" s="23">
        <f t="shared" si="13"/>
        <v>3.8613546059337589E-2</v>
      </c>
      <c r="T56" s="23"/>
      <c r="U56" s="261">
        <v>30622</v>
      </c>
      <c r="V56" s="125">
        <f t="shared" si="14"/>
        <v>4.8102671282084779E-2</v>
      </c>
      <c r="W56" s="255">
        <v>40523.557646319001</v>
      </c>
      <c r="X56" s="259">
        <v>6460.337552742616</v>
      </c>
      <c r="Y56" s="259">
        <v>8549.2737650462022</v>
      </c>
      <c r="Z56" s="137"/>
      <c r="AA56" s="124"/>
      <c r="AB56" s="124"/>
      <c r="AC56" s="124"/>
      <c r="AD56" s="124"/>
    </row>
    <row r="57" spans="1:30" ht="15" x14ac:dyDescent="0.25">
      <c r="A57" s="82">
        <v>425</v>
      </c>
      <c r="B57" s="83" t="s">
        <v>116</v>
      </c>
      <c r="C57" s="314">
        <v>47415</v>
      </c>
      <c r="D57" s="124">
        <f t="shared" si="0"/>
        <v>6572.636540060993</v>
      </c>
      <c r="E57" s="125">
        <f t="shared" si="1"/>
        <v>0.69564351352508513</v>
      </c>
      <c r="F57" s="124">
        <f t="shared" si="2"/>
        <v>1725.3876665127293</v>
      </c>
      <c r="G57" s="124">
        <f t="shared" si="3"/>
        <v>12446.946626222829</v>
      </c>
      <c r="H57" s="124">
        <f t="shared" si="4"/>
        <v>675.78624601704837</v>
      </c>
      <c r="I57" s="123">
        <f t="shared" si="5"/>
        <v>4875.121978766987</v>
      </c>
      <c r="J57" s="124">
        <f t="shared" si="6"/>
        <v>564.59451261546042</v>
      </c>
      <c r="K57" s="123">
        <f t="shared" si="7"/>
        <v>4072.9848140079312</v>
      </c>
      <c r="L57" s="123">
        <f t="shared" si="8"/>
        <v>16519.931440230761</v>
      </c>
      <c r="M57" s="123">
        <f t="shared" si="9"/>
        <v>63934.931440230765</v>
      </c>
      <c r="N57" s="70">
        <f t="shared" si="10"/>
        <v>8862.6187191891822</v>
      </c>
      <c r="O57" s="23">
        <f t="shared" si="11"/>
        <v>0.93801371599847205</v>
      </c>
      <c r="P57" s="279">
        <v>1224.4451046530576</v>
      </c>
      <c r="Q57" s="313">
        <v>7214</v>
      </c>
      <c r="R57" s="125">
        <f t="shared" si="12"/>
        <v>2.676727921673927E-2</v>
      </c>
      <c r="S57" s="23">
        <f t="shared" si="13"/>
        <v>3.7009754907183723E-2</v>
      </c>
      <c r="T57" s="23"/>
      <c r="U57" s="261">
        <v>46595</v>
      </c>
      <c r="V57" s="125">
        <f t="shared" si="14"/>
        <v>1.7598454769825089E-2</v>
      </c>
      <c r="W57" s="255">
        <v>62208.673883450632</v>
      </c>
      <c r="X57" s="259">
        <v>6401.2913861794204</v>
      </c>
      <c r="Y57" s="259">
        <v>8546.3214567180421</v>
      </c>
      <c r="Z57" s="137"/>
      <c r="AA57" s="124"/>
      <c r="AB57" s="124"/>
      <c r="AC57" s="124"/>
      <c r="AD57" s="124"/>
    </row>
    <row r="58" spans="1:30" ht="15" x14ac:dyDescent="0.25">
      <c r="A58" s="82">
        <v>426</v>
      </c>
      <c r="B58" s="83" t="s">
        <v>82</v>
      </c>
      <c r="C58" s="314">
        <v>25375</v>
      </c>
      <c r="D58" s="124">
        <f t="shared" si="0"/>
        <v>6848.8529014844808</v>
      </c>
      <c r="E58" s="125">
        <f t="shared" si="1"/>
        <v>0.72487807091808631</v>
      </c>
      <c r="F58" s="124">
        <f t="shared" si="2"/>
        <v>1559.6578496586367</v>
      </c>
      <c r="G58" s="124">
        <f t="shared" si="3"/>
        <v>5778.532332985249</v>
      </c>
      <c r="H58" s="124">
        <f t="shared" si="4"/>
        <v>579.11051951882769</v>
      </c>
      <c r="I58" s="123">
        <f t="shared" si="5"/>
        <v>2145.6044748172562</v>
      </c>
      <c r="J58" s="124">
        <f t="shared" si="6"/>
        <v>467.91878611723968</v>
      </c>
      <c r="K58" s="123">
        <f t="shared" si="7"/>
        <v>1733.6391025643732</v>
      </c>
      <c r="L58" s="123">
        <f t="shared" si="8"/>
        <v>7512.1714355496224</v>
      </c>
      <c r="M58" s="123">
        <f t="shared" si="9"/>
        <v>32887.171435549622</v>
      </c>
      <c r="N58" s="70">
        <f t="shared" si="10"/>
        <v>8876.4295372603574</v>
      </c>
      <c r="O58" s="23">
        <f t="shared" si="11"/>
        <v>0.93947544386812221</v>
      </c>
      <c r="P58" s="279">
        <v>93.514279559131865</v>
      </c>
      <c r="Q58" s="313">
        <v>3705</v>
      </c>
      <c r="R58" s="125">
        <f t="shared" si="12"/>
        <v>1.9034434862850849E-2</v>
      </c>
      <c r="S58" s="23">
        <f t="shared" si="13"/>
        <v>3.6687144936570375E-2</v>
      </c>
      <c r="T58" s="23"/>
      <c r="U58" s="261">
        <v>24733</v>
      </c>
      <c r="V58" s="125">
        <f t="shared" si="14"/>
        <v>2.5957223143169044E-2</v>
      </c>
      <c r="W58" s="255">
        <v>31509.275345665385</v>
      </c>
      <c r="X58" s="259">
        <v>6720.923913043478</v>
      </c>
      <c r="Y58" s="259">
        <v>8562.3030830612461</v>
      </c>
      <c r="Z58" s="137"/>
      <c r="AA58" s="124"/>
      <c r="AB58" s="124"/>
      <c r="AC58" s="124"/>
      <c r="AD58" s="124"/>
    </row>
    <row r="59" spans="1:30" ht="15" x14ac:dyDescent="0.25">
      <c r="A59" s="82">
        <v>427</v>
      </c>
      <c r="B59" s="83" t="s">
        <v>117</v>
      </c>
      <c r="C59" s="314">
        <v>160727</v>
      </c>
      <c r="D59" s="124">
        <f t="shared" si="0"/>
        <v>7584.6821763956395</v>
      </c>
      <c r="E59" s="125">
        <f t="shared" si="1"/>
        <v>0.80275775573465524</v>
      </c>
      <c r="F59" s="124">
        <f t="shared" si="2"/>
        <v>1118.1602847119414</v>
      </c>
      <c r="G59" s="124">
        <f t="shared" si="3"/>
        <v>23694.934593330749</v>
      </c>
      <c r="H59" s="124">
        <f t="shared" si="4"/>
        <v>321.57027329992212</v>
      </c>
      <c r="I59" s="123">
        <f t="shared" si="5"/>
        <v>6814.39566149865</v>
      </c>
      <c r="J59" s="124">
        <f t="shared" si="6"/>
        <v>210.37853989833411</v>
      </c>
      <c r="K59" s="123">
        <f t="shared" si="7"/>
        <v>4458.1316389855983</v>
      </c>
      <c r="L59" s="123">
        <f t="shared" si="8"/>
        <v>28153.066232316349</v>
      </c>
      <c r="M59" s="123">
        <f t="shared" si="9"/>
        <v>188880.06623231634</v>
      </c>
      <c r="N59" s="70">
        <f t="shared" si="10"/>
        <v>8913.2210010059152</v>
      </c>
      <c r="O59" s="23">
        <f t="shared" si="11"/>
        <v>0.94336942810895064</v>
      </c>
      <c r="P59" s="279">
        <v>1669.5810386336234</v>
      </c>
      <c r="Q59" s="313">
        <v>21191</v>
      </c>
      <c r="R59" s="125">
        <f t="shared" si="12"/>
        <v>5.7541827478349586E-2</v>
      </c>
      <c r="S59" s="23">
        <f t="shared" si="13"/>
        <v>3.8249268600890805E-2</v>
      </c>
      <c r="T59" s="23"/>
      <c r="U59" s="261">
        <v>151494</v>
      </c>
      <c r="V59" s="125">
        <f t="shared" si="14"/>
        <v>6.0946308104611401E-2</v>
      </c>
      <c r="W59" s="255">
        <v>181337.92423274182</v>
      </c>
      <c r="X59" s="259">
        <v>7171.9926146854141</v>
      </c>
      <c r="Y59" s="259">
        <v>8584.8565181433423</v>
      </c>
      <c r="Z59" s="137"/>
      <c r="AA59" s="124"/>
      <c r="AB59" s="124"/>
      <c r="AC59" s="124"/>
      <c r="AD59" s="124"/>
    </row>
    <row r="60" spans="1:30" ht="15" x14ac:dyDescent="0.25">
      <c r="A60" s="82">
        <v>428</v>
      </c>
      <c r="B60" s="83" t="s">
        <v>118</v>
      </c>
      <c r="C60" s="314">
        <v>50305</v>
      </c>
      <c r="D60" s="124">
        <f t="shared" si="0"/>
        <v>7613.8943544725289</v>
      </c>
      <c r="E60" s="125">
        <f t="shared" si="1"/>
        <v>0.80584955338256525</v>
      </c>
      <c r="F60" s="124">
        <f t="shared" si="2"/>
        <v>1100.6329778658078</v>
      </c>
      <c r="G60" s="124">
        <f t="shared" si="3"/>
        <v>7271.8820847593915</v>
      </c>
      <c r="H60" s="124">
        <f t="shared" si="4"/>
        <v>311.34601097301083</v>
      </c>
      <c r="I60" s="123">
        <f t="shared" si="5"/>
        <v>2057.0630944986824</v>
      </c>
      <c r="J60" s="124">
        <f t="shared" si="6"/>
        <v>200.15427757142282</v>
      </c>
      <c r="K60" s="123">
        <f t="shared" si="7"/>
        <v>1322.4193119143906</v>
      </c>
      <c r="L60" s="123">
        <f t="shared" si="8"/>
        <v>8594.3013966737817</v>
      </c>
      <c r="M60" s="123">
        <f t="shared" si="9"/>
        <v>58899.301396673778</v>
      </c>
      <c r="N60" s="70">
        <f t="shared" si="10"/>
        <v>8914.6816099097596</v>
      </c>
      <c r="O60" s="23">
        <f t="shared" si="11"/>
        <v>0.94352401799134611</v>
      </c>
      <c r="P60" s="279">
        <v>-16.426614022351714</v>
      </c>
      <c r="Q60" s="313">
        <v>6607</v>
      </c>
      <c r="R60" s="125">
        <f t="shared" si="12"/>
        <v>3.9985944211928505E-2</v>
      </c>
      <c r="S60" s="23">
        <f t="shared" si="13"/>
        <v>3.7518082458922422E-2</v>
      </c>
      <c r="T60" s="23"/>
      <c r="U60" s="261">
        <v>48078</v>
      </c>
      <c r="V60" s="125">
        <f t="shared" si="14"/>
        <v>4.6320562419401808E-2</v>
      </c>
      <c r="W60" s="255">
        <v>56425.728979615378</v>
      </c>
      <c r="X60" s="259">
        <v>7321.1512105984466</v>
      </c>
      <c r="Y60" s="259">
        <v>8592.3144479389939</v>
      </c>
      <c r="Z60" s="137"/>
      <c r="AA60" s="124"/>
      <c r="AB60" s="124"/>
      <c r="AC60" s="124"/>
      <c r="AD60" s="124"/>
    </row>
    <row r="61" spans="1:30" ht="15" x14ac:dyDescent="0.25">
      <c r="A61" s="82">
        <v>429</v>
      </c>
      <c r="B61" s="83" t="s">
        <v>119</v>
      </c>
      <c r="C61" s="314">
        <v>36286</v>
      </c>
      <c r="D61" s="124">
        <f t="shared" si="0"/>
        <v>8233.7190832766046</v>
      </c>
      <c r="E61" s="125">
        <f t="shared" si="1"/>
        <v>0.87145139360101109</v>
      </c>
      <c r="F61" s="124">
        <f t="shared" si="2"/>
        <v>728.73814058336245</v>
      </c>
      <c r="G61" s="124">
        <f t="shared" si="3"/>
        <v>3211.5489855508781</v>
      </c>
      <c r="H61" s="124">
        <f t="shared" si="4"/>
        <v>94.407355891584388</v>
      </c>
      <c r="I61" s="123">
        <f t="shared" si="5"/>
        <v>416.05321741421244</v>
      </c>
      <c r="J61" s="124">
        <f t="shared" si="6"/>
        <v>-16.784377510003608</v>
      </c>
      <c r="K61" s="123">
        <f t="shared" si="7"/>
        <v>-73.968751686585904</v>
      </c>
      <c r="L61" s="123">
        <f t="shared" si="8"/>
        <v>3137.580233864292</v>
      </c>
      <c r="M61" s="123">
        <f t="shared" si="9"/>
        <v>39423.58023386429</v>
      </c>
      <c r="N61" s="70">
        <f t="shared" si="10"/>
        <v>8945.6728463499639</v>
      </c>
      <c r="O61" s="23">
        <f t="shared" si="11"/>
        <v>0.9468041100022685</v>
      </c>
      <c r="P61" s="279">
        <v>-1174.4072253665031</v>
      </c>
      <c r="Q61" s="313">
        <v>4407</v>
      </c>
      <c r="R61" s="125">
        <f t="shared" si="12"/>
        <v>8.8949090543755882E-2</v>
      </c>
      <c r="S61" s="23">
        <f t="shared" si="13"/>
        <v>3.9672876490054701E-2</v>
      </c>
      <c r="T61" s="23"/>
      <c r="U61" s="261">
        <v>33874</v>
      </c>
      <c r="V61" s="125">
        <f t="shared" si="14"/>
        <v>7.1205054023735018E-2</v>
      </c>
      <c r="W61" s="255">
        <v>38547.330855592641</v>
      </c>
      <c r="X61" s="259">
        <v>7561.1607142857147</v>
      </c>
      <c r="Y61" s="259">
        <v>8604.3149231233565</v>
      </c>
      <c r="Z61" s="137"/>
      <c r="AA61" s="124"/>
      <c r="AB61" s="124"/>
      <c r="AC61" s="124"/>
      <c r="AD61" s="124"/>
    </row>
    <row r="62" spans="1:30" ht="15" x14ac:dyDescent="0.25">
      <c r="A62" s="82">
        <v>430</v>
      </c>
      <c r="B62" s="83" t="s">
        <v>120</v>
      </c>
      <c r="C62" s="314">
        <v>16681</v>
      </c>
      <c r="D62" s="124">
        <f t="shared" si="0"/>
        <v>6783.6518910126069</v>
      </c>
      <c r="E62" s="125">
        <f t="shared" si="1"/>
        <v>0.7179772390017638</v>
      </c>
      <c r="F62" s="124">
        <f t="shared" si="2"/>
        <v>1598.778455941761</v>
      </c>
      <c r="G62" s="124">
        <f t="shared" si="3"/>
        <v>3931.3962231607902</v>
      </c>
      <c r="H62" s="124">
        <f t="shared" si="4"/>
        <v>601.93087318398352</v>
      </c>
      <c r="I62" s="123">
        <f t="shared" si="5"/>
        <v>1480.1480171594153</v>
      </c>
      <c r="J62" s="124">
        <f t="shared" si="6"/>
        <v>490.73913978239551</v>
      </c>
      <c r="K62" s="123">
        <f t="shared" si="7"/>
        <v>1206.7275447249106</v>
      </c>
      <c r="L62" s="123">
        <f t="shared" si="8"/>
        <v>5138.1237678857005</v>
      </c>
      <c r="M62" s="123">
        <f t="shared" si="9"/>
        <v>21819.1237678857</v>
      </c>
      <c r="N62" s="70">
        <f t="shared" si="10"/>
        <v>8873.1694867367623</v>
      </c>
      <c r="O62" s="23">
        <f t="shared" si="11"/>
        <v>0.93913040227230593</v>
      </c>
      <c r="P62" s="279">
        <v>42.998033316034707</v>
      </c>
      <c r="Q62" s="313">
        <v>2459</v>
      </c>
      <c r="R62" s="125">
        <f t="shared" si="12"/>
        <v>5.084566434125868E-2</v>
      </c>
      <c r="S62" s="23">
        <f t="shared" si="13"/>
        <v>3.7915598833176335E-2</v>
      </c>
      <c r="T62" s="23"/>
      <c r="U62" s="261">
        <v>16074</v>
      </c>
      <c r="V62" s="125">
        <f t="shared" si="14"/>
        <v>3.7762846833395543E-2</v>
      </c>
      <c r="W62" s="255">
        <v>21287.079649648589</v>
      </c>
      <c r="X62" s="259">
        <v>6455.4216867469877</v>
      </c>
      <c r="Y62" s="259">
        <v>8549.0279717464218</v>
      </c>
      <c r="Z62" s="137"/>
      <c r="AA62" s="124"/>
      <c r="AB62" s="124"/>
      <c r="AC62" s="124"/>
      <c r="AD62" s="124"/>
    </row>
    <row r="63" spans="1:30" ht="15" x14ac:dyDescent="0.25">
      <c r="A63" s="82">
        <v>432</v>
      </c>
      <c r="B63" s="83" t="s">
        <v>121</v>
      </c>
      <c r="C63" s="314">
        <v>16554</v>
      </c>
      <c r="D63" s="124">
        <f t="shared" si="0"/>
        <v>9242.8810720268011</v>
      </c>
      <c r="E63" s="125">
        <f t="shared" si="1"/>
        <v>0.97826043245342187</v>
      </c>
      <c r="F63" s="124">
        <f t="shared" si="2"/>
        <v>123.24094733324455</v>
      </c>
      <c r="G63" s="124">
        <f t="shared" si="3"/>
        <v>220.72453667384099</v>
      </c>
      <c r="H63" s="124">
        <f t="shared" si="4"/>
        <v>0</v>
      </c>
      <c r="I63" s="123">
        <f t="shared" si="5"/>
        <v>0</v>
      </c>
      <c r="J63" s="124">
        <f t="shared" si="6"/>
        <v>-111.191733401588</v>
      </c>
      <c r="K63" s="123">
        <f t="shared" si="7"/>
        <v>-199.14439452224411</v>
      </c>
      <c r="L63" s="123">
        <f t="shared" si="8"/>
        <v>21.580142151596874</v>
      </c>
      <c r="M63" s="123">
        <f t="shared" si="9"/>
        <v>16575.580142151597</v>
      </c>
      <c r="N63" s="70">
        <f t="shared" si="10"/>
        <v>9254.9302859584586</v>
      </c>
      <c r="O63" s="23">
        <f t="shared" si="11"/>
        <v>0.97953571330358669</v>
      </c>
      <c r="P63" s="279">
        <v>-1758.2747340640487</v>
      </c>
      <c r="Q63" s="313">
        <v>1791</v>
      </c>
      <c r="R63" s="125">
        <f t="shared" si="12"/>
        <v>4.9452720066681062E-2</v>
      </c>
      <c r="S63" s="23">
        <f t="shared" si="13"/>
        <v>4.2166101694042835E-2</v>
      </c>
      <c r="T63" s="23"/>
      <c r="U63" s="261">
        <v>16091</v>
      </c>
      <c r="V63" s="125">
        <f t="shared" si="14"/>
        <v>2.8773848735317881E-2</v>
      </c>
      <c r="W63" s="255">
        <v>16224.62830537367</v>
      </c>
      <c r="X63" s="259">
        <v>8807.3344280240835</v>
      </c>
      <c r="Y63" s="259">
        <v>8880.4752629303075</v>
      </c>
      <c r="Z63" s="137"/>
      <c r="AA63" s="124"/>
      <c r="AB63" s="124"/>
      <c r="AC63" s="124"/>
      <c r="AD63" s="124"/>
    </row>
    <row r="64" spans="1:30" ht="15" x14ac:dyDescent="0.25">
      <c r="A64" s="82">
        <v>434</v>
      </c>
      <c r="B64" s="83" t="s">
        <v>122</v>
      </c>
      <c r="C64" s="314">
        <v>8176</v>
      </c>
      <c r="D64" s="124">
        <f t="shared" si="0"/>
        <v>6357.6982892690512</v>
      </c>
      <c r="E64" s="125">
        <f t="shared" si="1"/>
        <v>0.67289459091838111</v>
      </c>
      <c r="F64" s="124">
        <f t="shared" si="2"/>
        <v>1854.3506169878945</v>
      </c>
      <c r="G64" s="124">
        <f t="shared" si="3"/>
        <v>2384.6948934464326</v>
      </c>
      <c r="H64" s="124">
        <f t="shared" si="4"/>
        <v>751.01463379422808</v>
      </c>
      <c r="I64" s="123">
        <f t="shared" si="5"/>
        <v>965.80481905937734</v>
      </c>
      <c r="J64" s="124">
        <f t="shared" si="6"/>
        <v>639.82290039264012</v>
      </c>
      <c r="K64" s="123">
        <f t="shared" si="7"/>
        <v>822.81224990493524</v>
      </c>
      <c r="L64" s="123">
        <f t="shared" si="8"/>
        <v>3207.5071433513676</v>
      </c>
      <c r="M64" s="123">
        <f t="shared" si="9"/>
        <v>11383.507143351368</v>
      </c>
      <c r="N64" s="70">
        <f t="shared" si="10"/>
        <v>8851.8718066495858</v>
      </c>
      <c r="O64" s="23">
        <f t="shared" si="11"/>
        <v>0.93687626986813699</v>
      </c>
      <c r="P64" s="279">
        <v>207.28225735844717</v>
      </c>
      <c r="Q64" s="313">
        <v>1286</v>
      </c>
      <c r="R64" s="125">
        <f t="shared" si="12"/>
        <v>6.6069921771951867E-2</v>
      </c>
      <c r="S64" s="23">
        <f t="shared" si="13"/>
        <v>3.8410847186746248E-2</v>
      </c>
      <c r="T64" s="23"/>
      <c r="U64" s="261">
        <v>7717</v>
      </c>
      <c r="V64" s="125">
        <f t="shared" si="14"/>
        <v>5.9479072178307633E-2</v>
      </c>
      <c r="W64" s="255">
        <v>11030.62641230734</v>
      </c>
      <c r="X64" s="259">
        <v>5963.6785162287479</v>
      </c>
      <c r="Y64" s="259">
        <v>8524.4408132205099</v>
      </c>
      <c r="Z64" s="137"/>
      <c r="AA64" s="124"/>
      <c r="AB64" s="124"/>
      <c r="AC64" s="124"/>
      <c r="AD64" s="124"/>
    </row>
    <row r="65" spans="1:30" ht="15" x14ac:dyDescent="0.25">
      <c r="A65" s="82">
        <v>436</v>
      </c>
      <c r="B65" s="83" t="s">
        <v>123</v>
      </c>
      <c r="C65" s="314">
        <v>9159</v>
      </c>
      <c r="D65" s="124">
        <f t="shared" si="0"/>
        <v>5905.2224371373304</v>
      </c>
      <c r="E65" s="125">
        <f t="shared" si="1"/>
        <v>0.62500484535833745</v>
      </c>
      <c r="F65" s="124">
        <f t="shared" si="2"/>
        <v>2125.8361282669271</v>
      </c>
      <c r="G65" s="124">
        <f t="shared" si="3"/>
        <v>3297.1718349420039</v>
      </c>
      <c r="H65" s="124">
        <f t="shared" si="4"/>
        <v>909.38118204033026</v>
      </c>
      <c r="I65" s="123">
        <f t="shared" si="5"/>
        <v>1410.4502133445524</v>
      </c>
      <c r="J65" s="124">
        <f t="shared" si="6"/>
        <v>798.18944863874231</v>
      </c>
      <c r="K65" s="123">
        <f t="shared" si="7"/>
        <v>1237.9918348386893</v>
      </c>
      <c r="L65" s="123">
        <f t="shared" si="8"/>
        <v>4535.1636697806935</v>
      </c>
      <c r="M65" s="123">
        <f t="shared" si="9"/>
        <v>13694.163669780693</v>
      </c>
      <c r="N65" s="70">
        <f t="shared" si="10"/>
        <v>8829.2480140429998</v>
      </c>
      <c r="O65" s="23">
        <f t="shared" si="11"/>
        <v>0.93448178259013481</v>
      </c>
      <c r="P65" s="279">
        <v>369.71958099763015</v>
      </c>
      <c r="Q65" s="313">
        <v>1551</v>
      </c>
      <c r="R65" s="125">
        <f t="shared" si="12"/>
        <v>1.7057829086644528E-2</v>
      </c>
      <c r="S65" s="23">
        <f t="shared" si="13"/>
        <v>3.6714568836578018E-2</v>
      </c>
      <c r="T65" s="23"/>
      <c r="U65" s="261">
        <v>9017</v>
      </c>
      <c r="V65" s="125">
        <f t="shared" si="14"/>
        <v>1.5748031496062992E-2</v>
      </c>
      <c r="W65" s="255">
        <v>13226.226946146289</v>
      </c>
      <c r="X65" s="259">
        <v>5806.1815840309082</v>
      </c>
      <c r="Y65" s="259">
        <v>8516.5659666106167</v>
      </c>
      <c r="Z65" s="137"/>
      <c r="AA65" s="124"/>
      <c r="AB65" s="124"/>
      <c r="AC65" s="124"/>
      <c r="AD65" s="124"/>
    </row>
    <row r="66" spans="1:30" ht="15" x14ac:dyDescent="0.25">
      <c r="A66" s="82">
        <v>437</v>
      </c>
      <c r="B66" s="83" t="s">
        <v>124</v>
      </c>
      <c r="C66" s="314">
        <v>44039</v>
      </c>
      <c r="D66" s="124">
        <f t="shared" si="0"/>
        <v>7876.766231443391</v>
      </c>
      <c r="E66" s="125">
        <f t="shared" si="1"/>
        <v>0.83367173934832794</v>
      </c>
      <c r="F66" s="124">
        <f t="shared" si="2"/>
        <v>942.90985168329053</v>
      </c>
      <c r="G66" s="124">
        <f t="shared" si="3"/>
        <v>5271.8089807612778</v>
      </c>
      <c r="H66" s="124">
        <f t="shared" si="4"/>
        <v>219.34085403320913</v>
      </c>
      <c r="I66" s="123">
        <f t="shared" si="5"/>
        <v>1226.3347148996722</v>
      </c>
      <c r="J66" s="124">
        <f t="shared" si="6"/>
        <v>108.14912063162113</v>
      </c>
      <c r="K66" s="123">
        <f t="shared" si="7"/>
        <v>604.66173345139373</v>
      </c>
      <c r="L66" s="123">
        <f t="shared" si="8"/>
        <v>5876.4707142126717</v>
      </c>
      <c r="M66" s="123">
        <f t="shared" si="9"/>
        <v>49915.470714212672</v>
      </c>
      <c r="N66" s="70">
        <f t="shared" si="10"/>
        <v>8927.8252037583025</v>
      </c>
      <c r="O66" s="23">
        <f t="shared" si="11"/>
        <v>0.94491512728963423</v>
      </c>
      <c r="P66" s="279">
        <v>-1054.6132963521941</v>
      </c>
      <c r="Q66" s="313">
        <v>5591</v>
      </c>
      <c r="R66" s="125">
        <f t="shared" si="12"/>
        <v>7.0129792690522733E-2</v>
      </c>
      <c r="S66" s="23">
        <f t="shared" si="13"/>
        <v>3.8809482532870296E-2</v>
      </c>
      <c r="T66" s="23"/>
      <c r="U66" s="261">
        <v>41256</v>
      </c>
      <c r="V66" s="125">
        <f t="shared" si="14"/>
        <v>6.7456854760519686E-2</v>
      </c>
      <c r="W66" s="255">
        <v>48170.969853927847</v>
      </c>
      <c r="X66" s="259">
        <v>7360.5709188224801</v>
      </c>
      <c r="Y66" s="259">
        <v>8594.2854333501964</v>
      </c>
      <c r="Z66" s="137"/>
      <c r="AA66" s="124"/>
      <c r="AB66" s="124"/>
      <c r="AC66" s="124"/>
      <c r="AD66" s="124"/>
    </row>
    <row r="67" spans="1:30" ht="15" x14ac:dyDescent="0.25">
      <c r="A67" s="82">
        <v>438</v>
      </c>
      <c r="B67" s="83" t="s">
        <v>125</v>
      </c>
      <c r="C67" s="314">
        <v>20520</v>
      </c>
      <c r="D67" s="124">
        <f t="shared" si="0"/>
        <v>8486.3523573201001</v>
      </c>
      <c r="E67" s="125">
        <f t="shared" si="1"/>
        <v>0.89818993259031787</v>
      </c>
      <c r="F67" s="124">
        <f t="shared" si="2"/>
        <v>577.15817615726519</v>
      </c>
      <c r="G67" s="124">
        <f t="shared" si="3"/>
        <v>1395.5684699482674</v>
      </c>
      <c r="H67" s="124">
        <f t="shared" si="4"/>
        <v>5.985709976360976</v>
      </c>
      <c r="I67" s="123">
        <f t="shared" si="5"/>
        <v>14.473446722840839</v>
      </c>
      <c r="J67" s="124">
        <f t="shared" si="6"/>
        <v>-105.20602342522702</v>
      </c>
      <c r="K67" s="123">
        <f t="shared" si="7"/>
        <v>-254.38816464219892</v>
      </c>
      <c r="L67" s="123">
        <f t="shared" si="8"/>
        <v>1141.1803053060685</v>
      </c>
      <c r="M67" s="123">
        <f t="shared" si="9"/>
        <v>21661.180305306068</v>
      </c>
      <c r="N67" s="70">
        <f t="shared" si="10"/>
        <v>8958.3045100521376</v>
      </c>
      <c r="O67" s="23">
        <f t="shared" si="11"/>
        <v>0.94814103695173368</v>
      </c>
      <c r="P67" s="279">
        <v>-1231.2296280771993</v>
      </c>
      <c r="Q67" s="313">
        <v>2418</v>
      </c>
      <c r="R67" s="125">
        <f t="shared" si="12"/>
        <v>9.0023215035180279E-2</v>
      </c>
      <c r="S67" s="23">
        <f t="shared" si="13"/>
        <v>3.9785557340405432E-2</v>
      </c>
      <c r="T67" s="23"/>
      <c r="U67" s="261">
        <v>18872</v>
      </c>
      <c r="V67" s="125">
        <f t="shared" si="14"/>
        <v>8.7325137770241631E-2</v>
      </c>
      <c r="W67" s="255">
        <v>20884.046695079589</v>
      </c>
      <c r="X67" s="259">
        <v>7785.4785478547856</v>
      </c>
      <c r="Y67" s="259">
        <v>8615.5308148018103</v>
      </c>
      <c r="Z67" s="137"/>
      <c r="AA67" s="124"/>
      <c r="AB67" s="124"/>
      <c r="AC67" s="124"/>
      <c r="AD67" s="124"/>
    </row>
    <row r="68" spans="1:30" ht="15" x14ac:dyDescent="0.25">
      <c r="A68" s="82">
        <v>439</v>
      </c>
      <c r="B68" s="83" t="s">
        <v>126</v>
      </c>
      <c r="C68" s="314">
        <v>10464</v>
      </c>
      <c r="D68" s="124">
        <f t="shared" si="0"/>
        <v>6635.3836398224475</v>
      </c>
      <c r="E68" s="125">
        <f t="shared" si="1"/>
        <v>0.70228462515137358</v>
      </c>
      <c r="F68" s="124">
        <f t="shared" si="2"/>
        <v>1687.7394066558566</v>
      </c>
      <c r="G68" s="124">
        <f t="shared" si="3"/>
        <v>2661.5650442962856</v>
      </c>
      <c r="H68" s="124">
        <f t="shared" si="4"/>
        <v>653.82476110053926</v>
      </c>
      <c r="I68" s="123">
        <f t="shared" si="5"/>
        <v>1031.0816482555504</v>
      </c>
      <c r="J68" s="124">
        <f t="shared" si="6"/>
        <v>542.63302769895131</v>
      </c>
      <c r="K68" s="123">
        <f t="shared" si="7"/>
        <v>855.73228468124626</v>
      </c>
      <c r="L68" s="123">
        <f t="shared" si="8"/>
        <v>3517.2973289775318</v>
      </c>
      <c r="M68" s="123">
        <f t="shared" si="9"/>
        <v>13981.297328977533</v>
      </c>
      <c r="N68" s="70">
        <f t="shared" si="10"/>
        <v>8865.7560741772559</v>
      </c>
      <c r="O68" s="23">
        <f t="shared" si="11"/>
        <v>0.9383457715797866</v>
      </c>
      <c r="P68" s="279">
        <v>-222.9275117773941</v>
      </c>
      <c r="Q68" s="313">
        <v>1577</v>
      </c>
      <c r="R68" s="125">
        <f t="shared" si="12"/>
        <v>4.6638879147624393E-2</v>
      </c>
      <c r="S68" s="23">
        <f t="shared" si="13"/>
        <v>3.7750755177571899E-2</v>
      </c>
      <c r="T68" s="23"/>
      <c r="U68" s="261">
        <v>9947</v>
      </c>
      <c r="V68" s="125">
        <f t="shared" si="14"/>
        <v>5.1975469990952046E-2</v>
      </c>
      <c r="W68" s="255">
        <v>13404.347056344834</v>
      </c>
      <c r="X68" s="259">
        <v>6339.706819630338</v>
      </c>
      <c r="Y68" s="259">
        <v>8543.2422283905889</v>
      </c>
      <c r="Z68" s="137"/>
      <c r="AA68" s="124"/>
      <c r="AB68" s="124"/>
      <c r="AC68" s="124"/>
      <c r="AD68" s="124"/>
    </row>
    <row r="69" spans="1:30" ht="15" x14ac:dyDescent="0.25">
      <c r="A69" s="82">
        <v>441</v>
      </c>
      <c r="B69" s="83" t="s">
        <v>127</v>
      </c>
      <c r="C69" s="314">
        <v>13047</v>
      </c>
      <c r="D69" s="124">
        <f t="shared" si="0"/>
        <v>6823.7447698744772</v>
      </c>
      <c r="E69" s="125">
        <f t="shared" si="1"/>
        <v>0.72222064283960152</v>
      </c>
      <c r="F69" s="124">
        <f t="shared" si="2"/>
        <v>1574.7227286246389</v>
      </c>
      <c r="G69" s="124">
        <f t="shared" si="3"/>
        <v>3010.8698571303094</v>
      </c>
      <c r="H69" s="124">
        <f t="shared" si="4"/>
        <v>587.89836558232889</v>
      </c>
      <c r="I69" s="123">
        <f t="shared" si="5"/>
        <v>1124.0616749934129</v>
      </c>
      <c r="J69" s="124">
        <f t="shared" si="6"/>
        <v>476.70663218074088</v>
      </c>
      <c r="K69" s="123">
        <f t="shared" si="7"/>
        <v>911.46308072957652</v>
      </c>
      <c r="L69" s="123">
        <f t="shared" si="8"/>
        <v>3922.332937859886</v>
      </c>
      <c r="M69" s="123">
        <f t="shared" si="9"/>
        <v>16969.332937859886</v>
      </c>
      <c r="N69" s="70">
        <f t="shared" si="10"/>
        <v>8875.1741306798558</v>
      </c>
      <c r="O69" s="23">
        <f t="shared" si="11"/>
        <v>0.93934257246419783</v>
      </c>
      <c r="P69" s="279">
        <v>391.0253313136468</v>
      </c>
      <c r="Q69" s="313">
        <v>1912</v>
      </c>
      <c r="R69" s="125">
        <f t="shared" si="12"/>
        <v>5.5932369473022825E-2</v>
      </c>
      <c r="S69" s="23">
        <f t="shared" si="13"/>
        <v>3.810836523872875E-2</v>
      </c>
      <c r="T69" s="23"/>
      <c r="U69" s="261">
        <v>12511</v>
      </c>
      <c r="V69" s="125">
        <f t="shared" si="14"/>
        <v>4.2842298777076175E-2</v>
      </c>
      <c r="W69" s="255">
        <v>16551.583334023962</v>
      </c>
      <c r="X69" s="259">
        <v>6462.2933884297518</v>
      </c>
      <c r="Y69" s="259">
        <v>8549.3715568305579</v>
      </c>
      <c r="Z69" s="137"/>
      <c r="AA69" s="124"/>
      <c r="AB69" s="124"/>
      <c r="AC69" s="124"/>
      <c r="AD69" s="124"/>
    </row>
    <row r="70" spans="1:30" ht="25.5" customHeight="1" x14ac:dyDescent="0.25">
      <c r="A70" s="82">
        <v>501</v>
      </c>
      <c r="B70" s="83" t="s">
        <v>128</v>
      </c>
      <c r="C70" s="314">
        <v>247341</v>
      </c>
      <c r="D70" s="124">
        <f t="shared" si="0"/>
        <v>8826.3569211005251</v>
      </c>
      <c r="E70" s="125">
        <f t="shared" si="1"/>
        <v>0.93417579122119598</v>
      </c>
      <c r="F70" s="124">
        <f t="shared" si="2"/>
        <v>373.1554378890101</v>
      </c>
      <c r="G70" s="124">
        <f t="shared" si="3"/>
        <v>10456.93483596373</v>
      </c>
      <c r="H70" s="124">
        <f t="shared" si="4"/>
        <v>0</v>
      </c>
      <c r="I70" s="123">
        <f t="shared" si="5"/>
        <v>0</v>
      </c>
      <c r="J70" s="124">
        <f t="shared" si="6"/>
        <v>-111.191733401588</v>
      </c>
      <c r="K70" s="123">
        <f t="shared" si="7"/>
        <v>-3115.9259451127004</v>
      </c>
      <c r="L70" s="123">
        <f t="shared" si="8"/>
        <v>7341.0088908510297</v>
      </c>
      <c r="M70" s="123">
        <f t="shared" si="9"/>
        <v>254682.00889085102</v>
      </c>
      <c r="N70" s="70">
        <f t="shared" si="10"/>
        <v>9088.3206255879468</v>
      </c>
      <c r="O70" s="23">
        <f t="shared" si="11"/>
        <v>0.96190185681069618</v>
      </c>
      <c r="P70" s="279">
        <v>1212.6423471067001</v>
      </c>
      <c r="Q70" s="313">
        <v>28023</v>
      </c>
      <c r="R70" s="125">
        <f t="shared" si="12"/>
        <v>5.0108846036633639E-2</v>
      </c>
      <c r="S70" s="23">
        <f t="shared" si="13"/>
        <v>4.2284663543968218E-2</v>
      </c>
      <c r="T70" s="23"/>
      <c r="U70" s="261">
        <v>234824</v>
      </c>
      <c r="V70" s="125">
        <f t="shared" si="14"/>
        <v>5.3303750894286787E-2</v>
      </c>
      <c r="W70" s="255">
        <v>243608.59419569216</v>
      </c>
      <c r="X70" s="259">
        <v>8405.1829050039378</v>
      </c>
      <c r="Y70" s="259">
        <v>8719.6146537222467</v>
      </c>
      <c r="Z70" s="137"/>
      <c r="AA70" s="124"/>
      <c r="AB70" s="124"/>
      <c r="AC70" s="124"/>
      <c r="AD70" s="124"/>
    </row>
    <row r="71" spans="1:30" ht="15" x14ac:dyDescent="0.25">
      <c r="A71" s="82">
        <v>502</v>
      </c>
      <c r="B71" s="83" t="s">
        <v>129</v>
      </c>
      <c r="C71" s="314">
        <v>240031</v>
      </c>
      <c r="D71" s="124">
        <f t="shared" ref="D71:D129" si="15">C71*1000/Q71</f>
        <v>7824.7163906637106</v>
      </c>
      <c r="E71" s="125">
        <f t="shared" ref="E71:E134" si="16">D71/D$430</f>
        <v>0.82816281855258567</v>
      </c>
      <c r="F71" s="124">
        <f t="shared" ref="F71:F134" si="17">($D$430-D71)*0.6</f>
        <v>974.13975615109882</v>
      </c>
      <c r="G71" s="124">
        <f t="shared" ref="G71:G129" si="18">F71*Q71/1000</f>
        <v>29882.711159691105</v>
      </c>
      <c r="H71" s="124">
        <f t="shared" ref="H71:H134" si="19">IF(D71&lt;D$430*0.9,(D$430*0.9-D71)*0.35,0)</f>
        <v>237.55829830609727</v>
      </c>
      <c r="I71" s="123">
        <f t="shared" ref="I71:I129" si="20">H71*Q71/1000</f>
        <v>7287.3383588378401</v>
      </c>
      <c r="J71" s="124">
        <f t="shared" ref="J71:J134" si="21">H71+I$432</f>
        <v>126.36656490450927</v>
      </c>
      <c r="K71" s="123">
        <f t="shared" ref="K71:K129" si="22">J71*Q71/1000</f>
        <v>3876.4207450107265</v>
      </c>
      <c r="L71" s="123">
        <f t="shared" ref="L71:L129" si="23">K71+G71</f>
        <v>33759.131904701833</v>
      </c>
      <c r="M71" s="123">
        <f t="shared" ref="M71:M129" si="24">L71+C71</f>
        <v>273790.13190470182</v>
      </c>
      <c r="N71" s="70">
        <f t="shared" ref="N71:N129" si="25">M71*1000/Q71</f>
        <v>8925.2227117193197</v>
      </c>
      <c r="O71" s="23">
        <f t="shared" ref="O71:O134" si="26">N71/N$430</f>
        <v>0.94463968124984732</v>
      </c>
      <c r="P71" s="279">
        <v>3207.9839243605893</v>
      </c>
      <c r="Q71" s="313">
        <v>30676</v>
      </c>
      <c r="R71" s="125">
        <f t="shared" ref="R71:R129" si="27">(D71-X71)/X71</f>
        <v>4.7342426374859338E-2</v>
      </c>
      <c r="S71" s="23">
        <f t="shared" ref="S71:S129" si="28">(N71-Y71)/Y71</f>
        <v>3.7839777333661805E-2</v>
      </c>
      <c r="T71" s="23"/>
      <c r="U71" s="261">
        <v>228927</v>
      </c>
      <c r="V71" s="125">
        <f t="shared" ref="V71:V129" si="29">(C71-U71)/U71</f>
        <v>4.8504545117002362E-2</v>
      </c>
      <c r="W71" s="255">
        <v>263515.3135439888</v>
      </c>
      <c r="X71" s="259">
        <v>7471.0201683963187</v>
      </c>
      <c r="Y71" s="259">
        <v>8599.8078958288879</v>
      </c>
      <c r="Z71" s="137"/>
      <c r="AA71" s="124"/>
      <c r="AB71" s="124"/>
      <c r="AC71" s="124"/>
      <c r="AD71" s="124"/>
    </row>
    <row r="72" spans="1:30" ht="15" x14ac:dyDescent="0.25">
      <c r="A72" s="82">
        <v>511</v>
      </c>
      <c r="B72" s="83" t="s">
        <v>130</v>
      </c>
      <c r="C72" s="314">
        <v>18199</v>
      </c>
      <c r="D72" s="124">
        <f t="shared" si="15"/>
        <v>6959.4646271510519</v>
      </c>
      <c r="E72" s="125">
        <f t="shared" si="16"/>
        <v>0.73658514295999356</v>
      </c>
      <c r="F72" s="124">
        <f t="shared" si="17"/>
        <v>1493.2908142586941</v>
      </c>
      <c r="G72" s="124">
        <f t="shared" si="18"/>
        <v>3904.9554792864856</v>
      </c>
      <c r="H72" s="124">
        <f t="shared" si="19"/>
        <v>540.39641553552781</v>
      </c>
      <c r="I72" s="123">
        <f t="shared" si="20"/>
        <v>1413.1366266254051</v>
      </c>
      <c r="J72" s="124">
        <f t="shared" si="21"/>
        <v>429.2046821339398</v>
      </c>
      <c r="K72" s="123">
        <f t="shared" si="22"/>
        <v>1122.3702437802526</v>
      </c>
      <c r="L72" s="123">
        <f t="shared" si="23"/>
        <v>5027.3257230667386</v>
      </c>
      <c r="M72" s="123">
        <f t="shared" si="24"/>
        <v>23226.325723066737</v>
      </c>
      <c r="N72" s="70">
        <f t="shared" si="25"/>
        <v>8881.9601235436858</v>
      </c>
      <c r="O72" s="23">
        <f t="shared" si="26"/>
        <v>0.94006079747021754</v>
      </c>
      <c r="P72" s="279">
        <v>583.51547666589249</v>
      </c>
      <c r="Q72" s="313">
        <v>2615</v>
      </c>
      <c r="R72" s="125">
        <f t="shared" si="27"/>
        <v>2.7890515705113941E-2</v>
      </c>
      <c r="S72" s="23">
        <f t="shared" si="28"/>
        <v>3.7032067731218483E-2</v>
      </c>
      <c r="T72" s="23"/>
      <c r="U72" s="261">
        <v>17888</v>
      </c>
      <c r="V72" s="125">
        <f t="shared" si="29"/>
        <v>1.7385957066189624E-2</v>
      </c>
      <c r="W72" s="255">
        <v>22628.170696534769</v>
      </c>
      <c r="X72" s="259">
        <v>6770.628311884936</v>
      </c>
      <c r="Y72" s="259">
        <v>8564.788303003319</v>
      </c>
      <c r="Z72" s="137"/>
      <c r="AA72" s="124"/>
      <c r="AB72" s="124"/>
      <c r="AC72" s="124"/>
      <c r="AD72" s="124"/>
    </row>
    <row r="73" spans="1:30" ht="15" x14ac:dyDescent="0.25">
      <c r="A73" s="82">
        <v>512</v>
      </c>
      <c r="B73" s="83" t="s">
        <v>131</v>
      </c>
      <c r="C73" s="314">
        <v>15637</v>
      </c>
      <c r="D73" s="124">
        <f t="shared" si="15"/>
        <v>7783.474365355898</v>
      </c>
      <c r="E73" s="125">
        <f t="shared" si="16"/>
        <v>0.82379778981333462</v>
      </c>
      <c r="F73" s="124">
        <f t="shared" si="17"/>
        <v>998.8849713357863</v>
      </c>
      <c r="G73" s="124">
        <f t="shared" si="18"/>
        <v>2006.7599074135946</v>
      </c>
      <c r="H73" s="124">
        <f t="shared" si="19"/>
        <v>251.99300716383166</v>
      </c>
      <c r="I73" s="123">
        <f t="shared" si="20"/>
        <v>506.25395139213782</v>
      </c>
      <c r="J73" s="124">
        <f t="shared" si="21"/>
        <v>140.80127376224368</v>
      </c>
      <c r="K73" s="123">
        <f t="shared" si="22"/>
        <v>282.86975898834754</v>
      </c>
      <c r="L73" s="123">
        <f t="shared" si="23"/>
        <v>2289.6296664019424</v>
      </c>
      <c r="M73" s="123">
        <f t="shared" si="24"/>
        <v>17926.629666401943</v>
      </c>
      <c r="N73" s="70">
        <f t="shared" si="25"/>
        <v>8923.1606104539278</v>
      </c>
      <c r="O73" s="23">
        <f t="shared" si="26"/>
        <v>0.94442142981288457</v>
      </c>
      <c r="P73" s="279">
        <v>-633.34459173163259</v>
      </c>
      <c r="Q73" s="313">
        <v>2009</v>
      </c>
      <c r="R73" s="125">
        <f t="shared" si="27"/>
        <v>2.4525011728690871E-2</v>
      </c>
      <c r="S73" s="23">
        <f t="shared" si="28"/>
        <v>3.6839623277143553E-2</v>
      </c>
      <c r="T73" s="23"/>
      <c r="U73" s="261">
        <v>15483</v>
      </c>
      <c r="V73" s="125">
        <f t="shared" si="29"/>
        <v>9.9463928179293424E-3</v>
      </c>
      <c r="W73" s="255">
        <v>17539.261536539689</v>
      </c>
      <c r="X73" s="259">
        <v>7597.1540726202156</v>
      </c>
      <c r="Y73" s="259">
        <v>8606.1145910400828</v>
      </c>
      <c r="Z73" s="137"/>
      <c r="AA73" s="124"/>
      <c r="AB73" s="124"/>
      <c r="AC73" s="124"/>
      <c r="AD73" s="124"/>
    </row>
    <row r="74" spans="1:30" ht="15" x14ac:dyDescent="0.25">
      <c r="A74" s="82">
        <v>513</v>
      </c>
      <c r="B74" s="83" t="s">
        <v>132</v>
      </c>
      <c r="C74" s="314">
        <v>26279</v>
      </c>
      <c r="D74" s="124">
        <f t="shared" si="15"/>
        <v>11923.321234119781</v>
      </c>
      <c r="E74" s="125">
        <f t="shared" si="16"/>
        <v>1.2619564501454037</v>
      </c>
      <c r="F74" s="124">
        <f t="shared" si="17"/>
        <v>-1485.0231499225436</v>
      </c>
      <c r="G74" s="124">
        <f t="shared" si="18"/>
        <v>-3272.9910224292862</v>
      </c>
      <c r="H74" s="124">
        <f t="shared" si="19"/>
        <v>0</v>
      </c>
      <c r="I74" s="123">
        <f t="shared" si="20"/>
        <v>0</v>
      </c>
      <c r="J74" s="124">
        <f t="shared" si="21"/>
        <v>-111.191733401588</v>
      </c>
      <c r="K74" s="123">
        <f t="shared" si="22"/>
        <v>-245.06658041709994</v>
      </c>
      <c r="L74" s="123">
        <f t="shared" si="23"/>
        <v>-3518.0576028463861</v>
      </c>
      <c r="M74" s="123">
        <f t="shared" si="24"/>
        <v>22760.942397153613</v>
      </c>
      <c r="N74" s="70">
        <f t="shared" si="25"/>
        <v>10327.10635079565</v>
      </c>
      <c r="O74" s="23">
        <f t="shared" si="26"/>
        <v>1.0930141203803794</v>
      </c>
      <c r="P74" s="279">
        <v>-3545.0824418148236</v>
      </c>
      <c r="Q74" s="313">
        <v>2204</v>
      </c>
      <c r="R74" s="125">
        <f t="shared" si="27"/>
        <v>2.4282159240962047E-2</v>
      </c>
      <c r="S74" s="23">
        <f t="shared" si="28"/>
        <v>3.1286857649708261E-2</v>
      </c>
      <c r="T74" s="23"/>
      <c r="U74" s="261">
        <v>25365</v>
      </c>
      <c r="V74" s="125">
        <f t="shared" si="29"/>
        <v>3.6033904987187067E-2</v>
      </c>
      <c r="W74" s="255">
        <v>21820.082910459347</v>
      </c>
      <c r="X74" s="259">
        <v>11640.660853602571</v>
      </c>
      <c r="Y74" s="259">
        <v>10013.805833161701</v>
      </c>
      <c r="Z74" s="137"/>
      <c r="AA74" s="124"/>
      <c r="AB74" s="124"/>
      <c r="AC74" s="124"/>
      <c r="AD74" s="124"/>
    </row>
    <row r="75" spans="1:30" ht="15" x14ac:dyDescent="0.25">
      <c r="A75" s="82">
        <v>514</v>
      </c>
      <c r="B75" s="83" t="s">
        <v>133</v>
      </c>
      <c r="C75" s="314">
        <v>17630</v>
      </c>
      <c r="D75" s="124">
        <f t="shared" si="15"/>
        <v>7688.6175316179679</v>
      </c>
      <c r="E75" s="125">
        <f t="shared" si="16"/>
        <v>0.81375820513508224</v>
      </c>
      <c r="F75" s="124">
        <f t="shared" si="17"/>
        <v>1055.7990715785445</v>
      </c>
      <c r="G75" s="124">
        <f t="shared" si="18"/>
        <v>2420.9472711296025</v>
      </c>
      <c r="H75" s="124">
        <f t="shared" si="19"/>
        <v>285.19289897210723</v>
      </c>
      <c r="I75" s="123">
        <f t="shared" si="20"/>
        <v>653.94731734304185</v>
      </c>
      <c r="J75" s="124">
        <f t="shared" si="21"/>
        <v>174.00116557051922</v>
      </c>
      <c r="K75" s="123">
        <f t="shared" si="22"/>
        <v>398.98467265320056</v>
      </c>
      <c r="L75" s="123">
        <f t="shared" si="23"/>
        <v>2819.931943782803</v>
      </c>
      <c r="M75" s="123">
        <f t="shared" si="24"/>
        <v>20449.931943782802</v>
      </c>
      <c r="N75" s="70">
        <f t="shared" si="25"/>
        <v>8918.4177687670308</v>
      </c>
      <c r="O75" s="23">
        <f t="shared" si="26"/>
        <v>0.94391945057897197</v>
      </c>
      <c r="P75" s="279">
        <v>-697.7359128126609</v>
      </c>
      <c r="Q75" s="313">
        <v>2293</v>
      </c>
      <c r="R75" s="125">
        <f t="shared" si="27"/>
        <v>7.2605629672720232E-2</v>
      </c>
      <c r="S75" s="23">
        <f t="shared" si="28"/>
        <v>3.8877750203279285E-2</v>
      </c>
      <c r="T75" s="23"/>
      <c r="U75" s="261">
        <v>16709</v>
      </c>
      <c r="V75" s="125">
        <f t="shared" si="29"/>
        <v>5.5119995212161113E-2</v>
      </c>
      <c r="W75" s="255">
        <v>20010.854804550545</v>
      </c>
      <c r="X75" s="259">
        <v>7168.1681681681684</v>
      </c>
      <c r="Y75" s="259">
        <v>8584.6652958174782</v>
      </c>
      <c r="Z75" s="137"/>
      <c r="AA75" s="124"/>
      <c r="AB75" s="124"/>
      <c r="AC75" s="124"/>
      <c r="AD75" s="124"/>
    </row>
    <row r="76" spans="1:30" ht="15" x14ac:dyDescent="0.25">
      <c r="A76" s="82">
        <v>515</v>
      </c>
      <c r="B76" s="83" t="s">
        <v>134</v>
      </c>
      <c r="C76" s="314">
        <v>27306</v>
      </c>
      <c r="D76" s="124">
        <f t="shared" si="15"/>
        <v>7608.2474226804125</v>
      </c>
      <c r="E76" s="125">
        <f t="shared" si="16"/>
        <v>0.80525188584860663</v>
      </c>
      <c r="F76" s="124">
        <f t="shared" si="17"/>
        <v>1104.0211369410777</v>
      </c>
      <c r="G76" s="124">
        <f t="shared" si="18"/>
        <v>3962.3318604815277</v>
      </c>
      <c r="H76" s="124">
        <f t="shared" si="19"/>
        <v>313.32243710025159</v>
      </c>
      <c r="I76" s="123">
        <f t="shared" si="20"/>
        <v>1124.5142267528029</v>
      </c>
      <c r="J76" s="124">
        <f t="shared" si="21"/>
        <v>202.13070369866358</v>
      </c>
      <c r="K76" s="123">
        <f t="shared" si="22"/>
        <v>725.44709557450369</v>
      </c>
      <c r="L76" s="123">
        <f t="shared" si="23"/>
        <v>4687.7789560560313</v>
      </c>
      <c r="M76" s="123">
        <f t="shared" si="24"/>
        <v>31993.77895605603</v>
      </c>
      <c r="N76" s="70">
        <f t="shared" si="25"/>
        <v>8914.3992633201524</v>
      </c>
      <c r="O76" s="23">
        <f t="shared" si="26"/>
        <v>0.94349413461464804</v>
      </c>
      <c r="P76" s="279">
        <v>-937.18715267537664</v>
      </c>
      <c r="Q76" s="313">
        <v>3589</v>
      </c>
      <c r="R76" s="125">
        <f t="shared" si="27"/>
        <v>0.10839356574208475</v>
      </c>
      <c r="S76" s="23">
        <f t="shared" si="28"/>
        <v>4.0251255164802373E-2</v>
      </c>
      <c r="T76" s="23"/>
      <c r="U76" s="261">
        <v>24972</v>
      </c>
      <c r="V76" s="125">
        <f t="shared" si="29"/>
        <v>9.3464680442095147E-2</v>
      </c>
      <c r="W76" s="255">
        <v>31175.722556394205</v>
      </c>
      <c r="X76" s="259">
        <v>6864.2111050027488</v>
      </c>
      <c r="Y76" s="259">
        <v>8569.4674426592101</v>
      </c>
      <c r="Z76" s="137"/>
      <c r="AA76" s="124"/>
      <c r="AB76" s="124"/>
      <c r="AC76" s="124"/>
      <c r="AD76" s="124"/>
    </row>
    <row r="77" spans="1:30" ht="15" x14ac:dyDescent="0.25">
      <c r="A77" s="82">
        <v>516</v>
      </c>
      <c r="B77" s="83" t="s">
        <v>135</v>
      </c>
      <c r="C77" s="315">
        <v>61182</v>
      </c>
      <c r="D77" s="124">
        <f t="shared" si="15"/>
        <v>10655.172413793103</v>
      </c>
      <c r="E77" s="125">
        <f t="shared" si="16"/>
        <v>1.1277364159676799</v>
      </c>
      <c r="F77" s="124">
        <f t="shared" si="17"/>
        <v>-724.13385772653669</v>
      </c>
      <c r="G77" s="124">
        <f t="shared" si="18"/>
        <v>-4157.9766110657738</v>
      </c>
      <c r="H77" s="124">
        <f t="shared" si="19"/>
        <v>0</v>
      </c>
      <c r="I77" s="123">
        <f t="shared" si="20"/>
        <v>0</v>
      </c>
      <c r="J77" s="124">
        <f t="shared" si="21"/>
        <v>-111.191733401588</v>
      </c>
      <c r="K77" s="123">
        <f t="shared" si="22"/>
        <v>-638.4629331919183</v>
      </c>
      <c r="L77" s="123">
        <f t="shared" si="23"/>
        <v>-4796.4395442576924</v>
      </c>
      <c r="M77" s="123">
        <f t="shared" si="24"/>
        <v>56385.560455742307</v>
      </c>
      <c r="N77" s="70">
        <f t="shared" si="25"/>
        <v>9819.8468226649784</v>
      </c>
      <c r="O77" s="23">
        <f t="shared" si="26"/>
        <v>1.0393261067092898</v>
      </c>
      <c r="P77" s="279">
        <v>-5212.9200457807256</v>
      </c>
      <c r="Q77" s="313">
        <v>5742</v>
      </c>
      <c r="R77" s="125">
        <f t="shared" si="27"/>
        <v>2.9881333505566793E-2</v>
      </c>
      <c r="S77" s="23">
        <f t="shared" si="28"/>
        <v>3.4109018386771703E-2</v>
      </c>
      <c r="T77" s="23"/>
      <c r="U77" s="261">
        <v>59262</v>
      </c>
      <c r="V77" s="125">
        <f t="shared" si="29"/>
        <v>3.2398501569302421E-2</v>
      </c>
      <c r="W77" s="255">
        <v>54392.797664576021</v>
      </c>
      <c r="X77" s="259">
        <v>10346.019553072625</v>
      </c>
      <c r="Y77" s="259">
        <v>9495.9493129497241</v>
      </c>
      <c r="Z77" s="137"/>
      <c r="AA77" s="124"/>
      <c r="AB77" s="124"/>
      <c r="AC77" s="124"/>
      <c r="AD77" s="124"/>
    </row>
    <row r="78" spans="1:30" ht="15" x14ac:dyDescent="0.25">
      <c r="A78" s="82">
        <v>517</v>
      </c>
      <c r="B78" s="83" t="s">
        <v>136</v>
      </c>
      <c r="C78" s="314">
        <v>36858</v>
      </c>
      <c r="D78" s="124">
        <f t="shared" si="15"/>
        <v>6366.9027465883573</v>
      </c>
      <c r="E78" s="125">
        <f t="shared" si="16"/>
        <v>0.67386878460620592</v>
      </c>
      <c r="F78" s="124">
        <f t="shared" si="17"/>
        <v>1848.8279425963108</v>
      </c>
      <c r="G78" s="124">
        <f t="shared" si="18"/>
        <v>10702.864959690043</v>
      </c>
      <c r="H78" s="124">
        <f t="shared" si="19"/>
        <v>747.79307373247093</v>
      </c>
      <c r="I78" s="123">
        <f t="shared" si="20"/>
        <v>4328.974103837274</v>
      </c>
      <c r="J78" s="124">
        <f t="shared" si="21"/>
        <v>636.60134033088298</v>
      </c>
      <c r="K78" s="123">
        <f t="shared" si="22"/>
        <v>3685.2851591754816</v>
      </c>
      <c r="L78" s="123">
        <f t="shared" si="23"/>
        <v>14388.150118865524</v>
      </c>
      <c r="M78" s="123">
        <f t="shared" si="24"/>
        <v>51246.150118865524</v>
      </c>
      <c r="N78" s="70">
        <f t="shared" si="25"/>
        <v>8852.3320295155518</v>
      </c>
      <c r="O78" s="23">
        <f t="shared" si="26"/>
        <v>0.93692497955252829</v>
      </c>
      <c r="P78" s="279">
        <v>951.34345866877629</v>
      </c>
      <c r="Q78" s="313">
        <v>5789</v>
      </c>
      <c r="R78" s="125">
        <f t="shared" si="27"/>
        <v>4.9945319253168828E-2</v>
      </c>
      <c r="S78" s="23">
        <f t="shared" si="28"/>
        <v>3.7853927817981033E-2</v>
      </c>
      <c r="T78" s="23"/>
      <c r="U78" s="261">
        <v>35608</v>
      </c>
      <c r="V78" s="125">
        <f t="shared" si="29"/>
        <v>3.5104470905414513E-2</v>
      </c>
      <c r="W78" s="255">
        <v>50084.980442866072</v>
      </c>
      <c r="X78" s="259">
        <v>6064.0326975476837</v>
      </c>
      <c r="Y78" s="259">
        <v>8529.4585222864571</v>
      </c>
      <c r="Z78" s="137"/>
      <c r="AA78" s="124"/>
      <c r="AB78" s="124"/>
      <c r="AC78" s="124"/>
      <c r="AD78" s="124"/>
    </row>
    <row r="79" spans="1:30" ht="15" x14ac:dyDescent="0.25">
      <c r="A79" s="82">
        <v>519</v>
      </c>
      <c r="B79" s="83" t="s">
        <v>137</v>
      </c>
      <c r="C79" s="314">
        <v>29237</v>
      </c>
      <c r="D79" s="124">
        <f t="shared" si="15"/>
        <v>9349.8560921010558</v>
      </c>
      <c r="E79" s="125">
        <f t="shared" si="16"/>
        <v>0.98958259797562798</v>
      </c>
      <c r="F79" s="124">
        <f t="shared" si="17"/>
        <v>59.055935288691757</v>
      </c>
      <c r="G79" s="124">
        <f t="shared" si="18"/>
        <v>184.66790964773912</v>
      </c>
      <c r="H79" s="124">
        <f t="shared" si="19"/>
        <v>0</v>
      </c>
      <c r="I79" s="123">
        <f t="shared" si="20"/>
        <v>0</v>
      </c>
      <c r="J79" s="124">
        <f t="shared" si="21"/>
        <v>-111.191733401588</v>
      </c>
      <c r="K79" s="123">
        <f t="shared" si="22"/>
        <v>-347.69655034676566</v>
      </c>
      <c r="L79" s="123">
        <f t="shared" si="23"/>
        <v>-163.02864069902654</v>
      </c>
      <c r="M79" s="123">
        <f t="shared" si="24"/>
        <v>29073.971359300973</v>
      </c>
      <c r="N79" s="70">
        <f t="shared" si="25"/>
        <v>9297.720293988159</v>
      </c>
      <c r="O79" s="23">
        <f t="shared" si="26"/>
        <v>0.98406457951246906</v>
      </c>
      <c r="P79" s="279">
        <v>-1559.9719580557869</v>
      </c>
      <c r="Q79" s="313">
        <v>3127</v>
      </c>
      <c r="R79" s="125">
        <f t="shared" si="27"/>
        <v>5.6522656001936712E-2</v>
      </c>
      <c r="S79" s="23">
        <f t="shared" si="28"/>
        <v>4.4992760693912934E-2</v>
      </c>
      <c r="T79" s="23"/>
      <c r="U79" s="261">
        <v>27841</v>
      </c>
      <c r="V79" s="125">
        <f t="shared" si="29"/>
        <v>5.0141877087748282E-2</v>
      </c>
      <c r="W79" s="255">
        <v>27991.225532953238</v>
      </c>
      <c r="X79" s="259">
        <v>8849.6503496503501</v>
      </c>
      <c r="Y79" s="259">
        <v>8897.401631580813</v>
      </c>
      <c r="Z79" s="137"/>
      <c r="AA79" s="124"/>
      <c r="AB79" s="124"/>
      <c r="AC79" s="124"/>
      <c r="AD79" s="124"/>
    </row>
    <row r="80" spans="1:30" ht="15" x14ac:dyDescent="0.25">
      <c r="A80" s="82">
        <v>520</v>
      </c>
      <c r="B80" s="83" t="s">
        <v>138</v>
      </c>
      <c r="C80" s="314">
        <v>33279</v>
      </c>
      <c r="D80" s="124">
        <f t="shared" si="15"/>
        <v>7520.6779661016953</v>
      </c>
      <c r="E80" s="125">
        <f t="shared" si="16"/>
        <v>0.79598359235928862</v>
      </c>
      <c r="F80" s="124">
        <f t="shared" si="17"/>
        <v>1156.5628108883079</v>
      </c>
      <c r="G80" s="124">
        <f t="shared" si="18"/>
        <v>5117.7904381807621</v>
      </c>
      <c r="H80" s="124">
        <f t="shared" si="19"/>
        <v>343.97174690280258</v>
      </c>
      <c r="I80" s="123">
        <f t="shared" si="20"/>
        <v>1522.0749800449014</v>
      </c>
      <c r="J80" s="124">
        <f t="shared" si="21"/>
        <v>232.78001350121457</v>
      </c>
      <c r="K80" s="123">
        <f t="shared" si="22"/>
        <v>1030.0515597428744</v>
      </c>
      <c r="L80" s="123">
        <f t="shared" si="23"/>
        <v>6147.8419979236369</v>
      </c>
      <c r="M80" s="123">
        <f t="shared" si="24"/>
        <v>39426.841997923635</v>
      </c>
      <c r="N80" s="70">
        <f t="shared" si="25"/>
        <v>8910.0207904912168</v>
      </c>
      <c r="O80" s="23">
        <f t="shared" si="26"/>
        <v>0.94303071994018217</v>
      </c>
      <c r="P80" s="279">
        <v>826.25247963539732</v>
      </c>
      <c r="Q80" s="313">
        <v>4425</v>
      </c>
      <c r="R80" s="125">
        <f t="shared" si="27"/>
        <v>3.1727589891796332E-2</v>
      </c>
      <c r="S80" s="23">
        <f t="shared" si="28"/>
        <v>3.7167257543210777E-2</v>
      </c>
      <c r="T80" s="23"/>
      <c r="U80" s="261">
        <v>32467</v>
      </c>
      <c r="V80" s="125">
        <f t="shared" si="29"/>
        <v>2.5010010164166693E-2</v>
      </c>
      <c r="W80" s="255">
        <v>38263.098176520005</v>
      </c>
      <c r="X80" s="259">
        <v>7289.402784014369</v>
      </c>
      <c r="Y80" s="259">
        <v>8590.7270266097894</v>
      </c>
      <c r="Z80" s="137"/>
      <c r="AA80" s="124"/>
      <c r="AB80" s="124"/>
      <c r="AC80" s="124"/>
      <c r="AD80" s="124"/>
    </row>
    <row r="81" spans="1:30" ht="15" x14ac:dyDescent="0.25">
      <c r="A81" s="82">
        <v>521</v>
      </c>
      <c r="B81" s="83" t="s">
        <v>139</v>
      </c>
      <c r="C81" s="314">
        <v>46586</v>
      </c>
      <c r="D81" s="124">
        <f t="shared" si="15"/>
        <v>9100.6055870287164</v>
      </c>
      <c r="E81" s="125">
        <f t="shared" si="16"/>
        <v>0.96320208902163451</v>
      </c>
      <c r="F81" s="124">
        <f t="shared" si="17"/>
        <v>208.60623833209539</v>
      </c>
      <c r="G81" s="124">
        <f t="shared" si="18"/>
        <v>1067.8553340219962</v>
      </c>
      <c r="H81" s="124">
        <f t="shared" si="19"/>
        <v>0</v>
      </c>
      <c r="I81" s="123">
        <f t="shared" si="20"/>
        <v>0</v>
      </c>
      <c r="J81" s="124">
        <f t="shared" si="21"/>
        <v>-111.191733401588</v>
      </c>
      <c r="K81" s="123">
        <f t="shared" si="22"/>
        <v>-569.19048328272891</v>
      </c>
      <c r="L81" s="123">
        <f t="shared" si="23"/>
        <v>498.66485073926731</v>
      </c>
      <c r="M81" s="123">
        <f t="shared" si="24"/>
        <v>47084.664850739267</v>
      </c>
      <c r="N81" s="70">
        <f t="shared" si="25"/>
        <v>9198.0200919592244</v>
      </c>
      <c r="O81" s="23">
        <f t="shared" si="26"/>
        <v>0.9735123759308717</v>
      </c>
      <c r="P81" s="279">
        <v>-787.40545356174164</v>
      </c>
      <c r="Q81" s="313">
        <v>5119</v>
      </c>
      <c r="R81" s="125">
        <f t="shared" si="27"/>
        <v>6.5698198079284856E-2</v>
      </c>
      <c r="S81" s="23">
        <f t="shared" si="28"/>
        <v>4.8402169580731444E-2</v>
      </c>
      <c r="T81" s="23"/>
      <c r="U81" s="261">
        <v>43808</v>
      </c>
      <c r="V81" s="125">
        <f t="shared" si="29"/>
        <v>6.3413075237399558E-2</v>
      </c>
      <c r="W81" s="255">
        <v>45007.387852527056</v>
      </c>
      <c r="X81" s="259">
        <v>8539.5711500974667</v>
      </c>
      <c r="Y81" s="259">
        <v>8773.3699517596597</v>
      </c>
      <c r="Z81" s="137"/>
      <c r="AA81" s="124"/>
      <c r="AB81" s="124"/>
      <c r="AC81" s="124"/>
      <c r="AD81" s="124"/>
    </row>
    <row r="82" spans="1:30" ht="15" x14ac:dyDescent="0.25">
      <c r="A82" s="82">
        <v>522</v>
      </c>
      <c r="B82" s="83" t="s">
        <v>140</v>
      </c>
      <c r="C82" s="314">
        <v>47348</v>
      </c>
      <c r="D82" s="124">
        <f t="shared" si="15"/>
        <v>7746.7277486910998</v>
      </c>
      <c r="E82" s="125">
        <f t="shared" si="16"/>
        <v>0.81990855215793523</v>
      </c>
      <c r="F82" s="124">
        <f t="shared" si="17"/>
        <v>1020.9329413346653</v>
      </c>
      <c r="G82" s="124">
        <f t="shared" si="18"/>
        <v>6239.9421374374742</v>
      </c>
      <c r="H82" s="124">
        <f t="shared" si="19"/>
        <v>264.85432299651103</v>
      </c>
      <c r="I82" s="123">
        <f t="shared" si="20"/>
        <v>1618.7896221546755</v>
      </c>
      <c r="J82" s="124">
        <f t="shared" si="21"/>
        <v>153.66258959492302</v>
      </c>
      <c r="K82" s="123">
        <f t="shared" si="22"/>
        <v>939.18574760416948</v>
      </c>
      <c r="L82" s="123">
        <f t="shared" si="23"/>
        <v>7179.1278850416438</v>
      </c>
      <c r="M82" s="123">
        <f t="shared" si="24"/>
        <v>54527.127885041642</v>
      </c>
      <c r="N82" s="70">
        <f t="shared" si="25"/>
        <v>8921.3232796206867</v>
      </c>
      <c r="O82" s="23">
        <f t="shared" si="26"/>
        <v>0.94422696793011451</v>
      </c>
      <c r="P82" s="279">
        <v>797.40649842521179</v>
      </c>
      <c r="Q82" s="313">
        <v>6112</v>
      </c>
      <c r="R82" s="125">
        <f t="shared" si="27"/>
        <v>6.7867313877867236E-2</v>
      </c>
      <c r="S82" s="23">
        <f t="shared" si="28"/>
        <v>3.8694576673811154E-2</v>
      </c>
      <c r="T82" s="23"/>
      <c r="U82" s="261">
        <v>44600</v>
      </c>
      <c r="V82" s="125">
        <f t="shared" si="29"/>
        <v>6.1614349775784755E-2</v>
      </c>
      <c r="W82" s="255">
        <v>52805.027343790971</v>
      </c>
      <c r="X82" s="259">
        <v>7254.3916720884845</v>
      </c>
      <c r="Y82" s="259">
        <v>8588.976471013495</v>
      </c>
      <c r="Z82" s="137"/>
      <c r="AA82" s="124"/>
      <c r="AB82" s="124"/>
      <c r="AC82" s="124"/>
      <c r="AD82" s="124"/>
    </row>
    <row r="83" spans="1:30" ht="15" x14ac:dyDescent="0.25">
      <c r="A83" s="82">
        <v>528</v>
      </c>
      <c r="B83" s="83" t="s">
        <v>141</v>
      </c>
      <c r="C83" s="314">
        <v>111855</v>
      </c>
      <c r="D83" s="124">
        <f t="shared" si="15"/>
        <v>7482.940861653733</v>
      </c>
      <c r="E83" s="125">
        <f t="shared" si="16"/>
        <v>0.79198952213063112</v>
      </c>
      <c r="F83" s="124">
        <f t="shared" si="17"/>
        <v>1179.2050735570854</v>
      </c>
      <c r="G83" s="124">
        <f t="shared" si="18"/>
        <v>17626.757439531313</v>
      </c>
      <c r="H83" s="124">
        <f t="shared" si="19"/>
        <v>357.17973345958944</v>
      </c>
      <c r="I83" s="123">
        <f t="shared" si="20"/>
        <v>5339.122655753943</v>
      </c>
      <c r="J83" s="124">
        <f t="shared" si="21"/>
        <v>245.98800005800143</v>
      </c>
      <c r="K83" s="123">
        <f t="shared" si="22"/>
        <v>3677.0286248670054</v>
      </c>
      <c r="L83" s="123">
        <f t="shared" si="23"/>
        <v>21303.786064398319</v>
      </c>
      <c r="M83" s="123">
        <f t="shared" si="24"/>
        <v>133158.78606439833</v>
      </c>
      <c r="N83" s="70">
        <f t="shared" si="25"/>
        <v>8908.133935268821</v>
      </c>
      <c r="O83" s="23">
        <f t="shared" si="26"/>
        <v>0.94283101642874956</v>
      </c>
      <c r="P83" s="279">
        <v>2049.1483538056491</v>
      </c>
      <c r="Q83" s="313">
        <v>14948</v>
      </c>
      <c r="R83" s="125">
        <f t="shared" si="27"/>
        <v>2.2064233798779673E-2</v>
      </c>
      <c r="S83" s="23">
        <f t="shared" si="28"/>
        <v>3.6754544274197755E-2</v>
      </c>
      <c r="T83" s="23"/>
      <c r="U83" s="261">
        <v>109001</v>
      </c>
      <c r="V83" s="125">
        <f t="shared" si="29"/>
        <v>2.6183246025265824E-2</v>
      </c>
      <c r="W83" s="255">
        <v>127922.56253974627</v>
      </c>
      <c r="X83" s="259">
        <v>7321.3997850617943</v>
      </c>
      <c r="Y83" s="259">
        <v>8592.3268766621622</v>
      </c>
      <c r="Z83" s="137"/>
      <c r="AA83" s="124"/>
      <c r="AB83" s="124"/>
      <c r="AC83" s="124"/>
      <c r="AD83" s="124"/>
    </row>
    <row r="84" spans="1:30" ht="15" x14ac:dyDescent="0.25">
      <c r="A84" s="82">
        <v>529</v>
      </c>
      <c r="B84" s="83" t="s">
        <v>142</v>
      </c>
      <c r="C84" s="314">
        <v>98449</v>
      </c>
      <c r="D84" s="124">
        <f t="shared" si="15"/>
        <v>7355.7232516437534</v>
      </c>
      <c r="E84" s="125">
        <f t="shared" si="16"/>
        <v>0.77852489424953653</v>
      </c>
      <c r="F84" s="124">
        <f t="shared" si="17"/>
        <v>1255.5356395630731</v>
      </c>
      <c r="G84" s="124">
        <f t="shared" si="18"/>
        <v>16804.088999912168</v>
      </c>
      <c r="H84" s="124">
        <f t="shared" si="19"/>
        <v>401.7058969630823</v>
      </c>
      <c r="I84" s="123">
        <f t="shared" si="20"/>
        <v>5376.4317249538935</v>
      </c>
      <c r="J84" s="124">
        <f t="shared" si="21"/>
        <v>290.51416356149429</v>
      </c>
      <c r="K84" s="123">
        <f t="shared" si="22"/>
        <v>3888.2415651070396</v>
      </c>
      <c r="L84" s="123">
        <f t="shared" si="23"/>
        <v>20692.330565019209</v>
      </c>
      <c r="M84" s="123">
        <f t="shared" si="24"/>
        <v>119141.33056501921</v>
      </c>
      <c r="N84" s="70">
        <f t="shared" si="25"/>
        <v>8901.7730547683204</v>
      </c>
      <c r="O84" s="23">
        <f t="shared" si="26"/>
        <v>0.94215778503469472</v>
      </c>
      <c r="P84" s="279">
        <v>2264.0773191955377</v>
      </c>
      <c r="Q84" s="313">
        <v>13384</v>
      </c>
      <c r="R84" s="125">
        <f t="shared" si="27"/>
        <v>3.3103710835741332E-2</v>
      </c>
      <c r="S84" s="23">
        <f t="shared" si="28"/>
        <v>3.7229708346874835E-2</v>
      </c>
      <c r="T84" s="23"/>
      <c r="U84" s="261">
        <v>94796</v>
      </c>
      <c r="V84" s="125">
        <f t="shared" si="29"/>
        <v>3.8535381239714755E-2</v>
      </c>
      <c r="W84" s="255">
        <v>114264.18419896439</v>
      </c>
      <c r="X84" s="259">
        <v>7120.0240348505331</v>
      </c>
      <c r="Y84" s="259">
        <v>8582.2580891515991</v>
      </c>
      <c r="Z84" s="137"/>
      <c r="AA84" s="124"/>
      <c r="AB84" s="124"/>
      <c r="AC84" s="124"/>
      <c r="AD84" s="124"/>
    </row>
    <row r="85" spans="1:30" ht="15" x14ac:dyDescent="0.25">
      <c r="A85" s="82">
        <v>532</v>
      </c>
      <c r="B85" s="83" t="s">
        <v>143</v>
      </c>
      <c r="C85" s="314">
        <v>51192</v>
      </c>
      <c r="D85" s="124">
        <f t="shared" si="15"/>
        <v>7477.6511831726557</v>
      </c>
      <c r="E85" s="125">
        <f t="shared" si="16"/>
        <v>0.79142966605132925</v>
      </c>
      <c r="F85" s="124">
        <f t="shared" si="17"/>
        <v>1182.3788806457317</v>
      </c>
      <c r="G85" s="124">
        <f t="shared" si="18"/>
        <v>8094.5658169006792</v>
      </c>
      <c r="H85" s="124">
        <f t="shared" si="19"/>
        <v>359.03112092796647</v>
      </c>
      <c r="I85" s="123">
        <f t="shared" si="20"/>
        <v>2457.9270538728588</v>
      </c>
      <c r="J85" s="124">
        <f t="shared" si="21"/>
        <v>247.83938752637846</v>
      </c>
      <c r="K85" s="123">
        <f t="shared" si="22"/>
        <v>1696.708447005587</v>
      </c>
      <c r="L85" s="123">
        <f t="shared" si="23"/>
        <v>9791.2742639062672</v>
      </c>
      <c r="M85" s="123">
        <f t="shared" si="24"/>
        <v>60983.274263906264</v>
      </c>
      <c r="N85" s="70">
        <f t="shared" si="25"/>
        <v>8907.8694513447645</v>
      </c>
      <c r="O85" s="23">
        <f t="shared" si="26"/>
        <v>0.94280302362478419</v>
      </c>
      <c r="P85" s="279">
        <v>1245.9578023918584</v>
      </c>
      <c r="Q85" s="313">
        <v>6846</v>
      </c>
      <c r="R85" s="125">
        <f t="shared" si="27"/>
        <v>1.6917345300525549E-2</v>
      </c>
      <c r="S85" s="23">
        <f t="shared" si="28"/>
        <v>3.6531628993629488E-2</v>
      </c>
      <c r="T85" s="23"/>
      <c r="U85" s="261">
        <v>49833</v>
      </c>
      <c r="V85" s="125">
        <f t="shared" si="29"/>
        <v>2.7271085425320571E-2</v>
      </c>
      <c r="W85" s="255">
        <v>58240.992925971281</v>
      </c>
      <c r="X85" s="259">
        <v>7353.2536520584326</v>
      </c>
      <c r="Y85" s="259">
        <v>8593.9195700119944</v>
      </c>
      <c r="Z85" s="137"/>
      <c r="AA85" s="124"/>
      <c r="AB85" s="124"/>
      <c r="AC85" s="124"/>
      <c r="AD85" s="124"/>
    </row>
    <row r="86" spans="1:30" ht="15" x14ac:dyDescent="0.25">
      <c r="A86" s="82">
        <v>533</v>
      </c>
      <c r="B86" s="83" t="s">
        <v>144</v>
      </c>
      <c r="C86" s="314">
        <v>76581</v>
      </c>
      <c r="D86" s="124">
        <f t="shared" si="15"/>
        <v>8461.0540271793179</v>
      </c>
      <c r="E86" s="125">
        <f t="shared" si="16"/>
        <v>0.89551237402486461</v>
      </c>
      <c r="F86" s="124">
        <f t="shared" si="17"/>
        <v>592.33717424173449</v>
      </c>
      <c r="G86" s="124">
        <f t="shared" si="18"/>
        <v>5361.2437640619391</v>
      </c>
      <c r="H86" s="124">
        <f t="shared" si="19"/>
        <v>14.84012552563472</v>
      </c>
      <c r="I86" s="123">
        <f t="shared" si="20"/>
        <v>134.31797613251987</v>
      </c>
      <c r="J86" s="124">
        <f t="shared" si="21"/>
        <v>-96.351607875953277</v>
      </c>
      <c r="K86" s="123">
        <f t="shared" si="22"/>
        <v>-872.07840288525313</v>
      </c>
      <c r="L86" s="123">
        <f t="shared" si="23"/>
        <v>4489.165361176686</v>
      </c>
      <c r="M86" s="123">
        <f t="shared" si="24"/>
        <v>81070.165361176681</v>
      </c>
      <c r="N86" s="70">
        <f t="shared" si="25"/>
        <v>8957.0395935450979</v>
      </c>
      <c r="O86" s="23">
        <f t="shared" si="26"/>
        <v>0.948007159023461</v>
      </c>
      <c r="P86" s="279">
        <v>781.37451838933976</v>
      </c>
      <c r="Q86" s="313">
        <v>9051</v>
      </c>
      <c r="R86" s="125">
        <f t="shared" si="27"/>
        <v>4.387085247401213E-2</v>
      </c>
      <c r="S86" s="23">
        <f t="shared" si="28"/>
        <v>3.7711701307996691E-2</v>
      </c>
      <c r="T86" s="23"/>
      <c r="U86" s="261">
        <v>73476</v>
      </c>
      <c r="V86" s="125">
        <f t="shared" si="29"/>
        <v>4.2258696717295444E-2</v>
      </c>
      <c r="W86" s="255">
        <v>78244.818684363243</v>
      </c>
      <c r="X86" s="259">
        <v>8105.4605626034199</v>
      </c>
      <c r="Y86" s="259">
        <v>8631.529915539244</v>
      </c>
      <c r="Z86" s="137"/>
      <c r="AA86" s="124"/>
      <c r="AB86" s="124"/>
      <c r="AC86" s="124"/>
      <c r="AD86" s="124"/>
    </row>
    <row r="87" spans="1:30" ht="15" x14ac:dyDescent="0.25">
      <c r="A87" s="82">
        <v>534</v>
      </c>
      <c r="B87" s="83" t="s">
        <v>145</v>
      </c>
      <c r="C87" s="314">
        <v>106697</v>
      </c>
      <c r="D87" s="124">
        <f t="shared" si="15"/>
        <v>7821.2138982553879</v>
      </c>
      <c r="E87" s="125">
        <f t="shared" si="16"/>
        <v>0.82779211706769906</v>
      </c>
      <c r="F87" s="124">
        <f t="shared" si="17"/>
        <v>976.24125159609241</v>
      </c>
      <c r="G87" s="124">
        <f t="shared" si="18"/>
        <v>13317.883154273892</v>
      </c>
      <c r="H87" s="124">
        <f t="shared" si="19"/>
        <v>238.78417064901021</v>
      </c>
      <c r="I87" s="123">
        <f t="shared" si="20"/>
        <v>3257.4936559937973</v>
      </c>
      <c r="J87" s="124">
        <f t="shared" si="21"/>
        <v>127.59243724742221</v>
      </c>
      <c r="K87" s="123">
        <f t="shared" si="22"/>
        <v>1740.6160289293339</v>
      </c>
      <c r="L87" s="123">
        <f t="shared" si="23"/>
        <v>15058.499183203225</v>
      </c>
      <c r="M87" s="123">
        <f t="shared" si="24"/>
        <v>121755.49918320322</v>
      </c>
      <c r="N87" s="70">
        <f t="shared" si="25"/>
        <v>8925.0475870989012</v>
      </c>
      <c r="O87" s="23">
        <f t="shared" si="26"/>
        <v>0.94462114617560267</v>
      </c>
      <c r="P87" s="279">
        <v>1127.9330908895226</v>
      </c>
      <c r="Q87" s="313">
        <v>13642</v>
      </c>
      <c r="R87" s="125">
        <f t="shared" si="27"/>
        <v>4.5064872581138872E-2</v>
      </c>
      <c r="S87" s="23">
        <f t="shared" si="28"/>
        <v>3.7741397493599026E-2</v>
      </c>
      <c r="T87" s="23"/>
      <c r="U87" s="261">
        <v>103054</v>
      </c>
      <c r="V87" s="125">
        <f t="shared" si="29"/>
        <v>3.53503988200361E-2</v>
      </c>
      <c r="W87" s="255">
        <v>118428.25733962291</v>
      </c>
      <c r="X87" s="259">
        <v>7483.950617283951</v>
      </c>
      <c r="Y87" s="259">
        <v>8600.4544182732698</v>
      </c>
      <c r="Z87" s="137"/>
      <c r="AA87" s="124"/>
      <c r="AB87" s="124"/>
      <c r="AC87" s="124"/>
      <c r="AD87" s="124"/>
    </row>
    <row r="88" spans="1:30" ht="15" x14ac:dyDescent="0.25">
      <c r="A88" s="82">
        <v>536</v>
      </c>
      <c r="B88" s="83" t="s">
        <v>146</v>
      </c>
      <c r="C88" s="314">
        <v>36959</v>
      </c>
      <c r="D88" s="124">
        <f t="shared" si="15"/>
        <v>6572.8258936510756</v>
      </c>
      <c r="E88" s="125">
        <f t="shared" si="16"/>
        <v>0.69566355458408802</v>
      </c>
      <c r="F88" s="124">
        <f t="shared" si="17"/>
        <v>1725.2740543586799</v>
      </c>
      <c r="G88" s="124">
        <f t="shared" si="18"/>
        <v>9701.2160076588571</v>
      </c>
      <c r="H88" s="124">
        <f t="shared" si="19"/>
        <v>675.71997226051951</v>
      </c>
      <c r="I88" s="123">
        <f t="shared" si="20"/>
        <v>3799.5734040209013</v>
      </c>
      <c r="J88" s="124">
        <f t="shared" si="21"/>
        <v>564.52823885893156</v>
      </c>
      <c r="K88" s="123">
        <f t="shared" si="22"/>
        <v>3174.3422871037724</v>
      </c>
      <c r="L88" s="123">
        <f t="shared" si="23"/>
        <v>12875.55829476263</v>
      </c>
      <c r="M88" s="123">
        <f t="shared" si="24"/>
        <v>49834.558294762632</v>
      </c>
      <c r="N88" s="70">
        <f t="shared" si="25"/>
        <v>8862.6281868686874</v>
      </c>
      <c r="O88" s="23">
        <f t="shared" si="26"/>
        <v>0.93801471805142234</v>
      </c>
      <c r="P88" s="279">
        <v>1026.6595125400836</v>
      </c>
      <c r="Q88" s="313">
        <v>5623</v>
      </c>
      <c r="R88" s="125">
        <f t="shared" si="27"/>
        <v>3.2888310038620951E-2</v>
      </c>
      <c r="S88" s="23">
        <f t="shared" si="28"/>
        <v>3.7239952094148043E-2</v>
      </c>
      <c r="T88" s="23"/>
      <c r="U88" s="261">
        <v>35954</v>
      </c>
      <c r="V88" s="125">
        <f t="shared" si="29"/>
        <v>2.7952383601268286E-2</v>
      </c>
      <c r="W88" s="255">
        <v>48276.051413861256</v>
      </c>
      <c r="X88" s="259">
        <v>6363.5398230088495</v>
      </c>
      <c r="Y88" s="259">
        <v>8544.4338785595155</v>
      </c>
      <c r="Z88" s="137"/>
      <c r="AA88" s="124"/>
      <c r="AB88" s="124"/>
      <c r="AC88" s="124"/>
      <c r="AD88" s="124"/>
    </row>
    <row r="89" spans="1:30" ht="15" x14ac:dyDescent="0.25">
      <c r="A89" s="82">
        <v>538</v>
      </c>
      <c r="B89" s="83" t="s">
        <v>147</v>
      </c>
      <c r="C89" s="314">
        <v>51616</v>
      </c>
      <c r="D89" s="124">
        <f t="shared" si="15"/>
        <v>7737.3707090391244</v>
      </c>
      <c r="E89" s="125">
        <f t="shared" si="16"/>
        <v>0.81891820925672354</v>
      </c>
      <c r="F89" s="124">
        <f t="shared" si="17"/>
        <v>1026.5471651258506</v>
      </c>
      <c r="G89" s="124">
        <f t="shared" si="18"/>
        <v>6848.0961385545497</v>
      </c>
      <c r="H89" s="124">
        <f t="shared" si="19"/>
        <v>268.12928687470242</v>
      </c>
      <c r="I89" s="123">
        <f t="shared" si="20"/>
        <v>1788.6904727411397</v>
      </c>
      <c r="J89" s="124">
        <f t="shared" si="21"/>
        <v>156.93755347311441</v>
      </c>
      <c r="K89" s="123">
        <f t="shared" si="22"/>
        <v>1046.9304192191462</v>
      </c>
      <c r="L89" s="123">
        <f t="shared" si="23"/>
        <v>7895.0265577736955</v>
      </c>
      <c r="M89" s="123">
        <f t="shared" si="24"/>
        <v>59511.026557773694</v>
      </c>
      <c r="N89" s="70">
        <f t="shared" si="25"/>
        <v>8920.8554276380892</v>
      </c>
      <c r="O89" s="23">
        <f t="shared" si="26"/>
        <v>0.944177450785054</v>
      </c>
      <c r="P89" s="279">
        <v>-2579.8809962377909</v>
      </c>
      <c r="Q89" s="313">
        <v>6671</v>
      </c>
      <c r="R89" s="125">
        <f t="shared" si="27"/>
        <v>4.8003457128806916E-2</v>
      </c>
      <c r="S89" s="23">
        <f t="shared" si="28"/>
        <v>3.7863299138848457E-2</v>
      </c>
      <c r="T89" s="23"/>
      <c r="U89" s="261">
        <v>49835</v>
      </c>
      <c r="V89" s="125">
        <f t="shared" si="29"/>
        <v>3.5737935186114178E-2</v>
      </c>
      <c r="W89" s="255">
        <v>58018.983990011242</v>
      </c>
      <c r="X89" s="259">
        <v>7382.9629629629626</v>
      </c>
      <c r="Y89" s="259">
        <v>8595.4050355572217</v>
      </c>
      <c r="Z89" s="137"/>
      <c r="AA89" s="124"/>
      <c r="AB89" s="124"/>
      <c r="AC89" s="124"/>
      <c r="AD89" s="124"/>
    </row>
    <row r="90" spans="1:30" ht="15" x14ac:dyDescent="0.25">
      <c r="A90" s="82">
        <v>540</v>
      </c>
      <c r="B90" s="83" t="s">
        <v>148</v>
      </c>
      <c r="C90" s="314">
        <v>24397</v>
      </c>
      <c r="D90" s="124">
        <f t="shared" si="15"/>
        <v>8184.1663871184164</v>
      </c>
      <c r="E90" s="125">
        <f t="shared" si="16"/>
        <v>0.86620676894391679</v>
      </c>
      <c r="F90" s="124">
        <f t="shared" si="17"/>
        <v>758.46975827827532</v>
      </c>
      <c r="G90" s="124">
        <f t="shared" si="18"/>
        <v>2260.9983494275389</v>
      </c>
      <c r="H90" s="124">
        <f t="shared" si="19"/>
        <v>111.75079954695025</v>
      </c>
      <c r="I90" s="123">
        <f t="shared" si="20"/>
        <v>333.12913344945866</v>
      </c>
      <c r="J90" s="124">
        <f t="shared" si="21"/>
        <v>0.55906614536225163</v>
      </c>
      <c r="K90" s="123">
        <f t="shared" si="22"/>
        <v>1.6665761793248721</v>
      </c>
      <c r="L90" s="123">
        <f t="shared" si="23"/>
        <v>2262.6649256068636</v>
      </c>
      <c r="M90" s="123">
        <f t="shared" si="24"/>
        <v>26659.664925606863</v>
      </c>
      <c r="N90" s="70">
        <f t="shared" si="25"/>
        <v>8943.1952115420536</v>
      </c>
      <c r="O90" s="23">
        <f t="shared" si="26"/>
        <v>0.94654187876941365</v>
      </c>
      <c r="P90" s="279">
        <v>-1411.6705216286696</v>
      </c>
      <c r="Q90" s="313">
        <v>2981</v>
      </c>
      <c r="R90" s="125">
        <f t="shared" si="27"/>
        <v>6.273221708564504E-2</v>
      </c>
      <c r="S90" s="23">
        <f t="shared" si="28"/>
        <v>3.8540621528278321E-2</v>
      </c>
      <c r="T90" s="23"/>
      <c r="U90" s="261">
        <v>23211</v>
      </c>
      <c r="V90" s="125">
        <f t="shared" si="29"/>
        <v>5.1096462883977421E-2</v>
      </c>
      <c r="W90" s="255">
        <v>25954.488258650941</v>
      </c>
      <c r="X90" s="259">
        <v>7701.0617120106172</v>
      </c>
      <c r="Y90" s="259">
        <v>8611.3099730096019</v>
      </c>
      <c r="Z90" s="137"/>
      <c r="AA90" s="124"/>
      <c r="AB90" s="124"/>
      <c r="AC90" s="124"/>
      <c r="AD90" s="124"/>
    </row>
    <row r="91" spans="1:30" ht="15" x14ac:dyDescent="0.25">
      <c r="A91" s="82">
        <v>541</v>
      </c>
      <c r="B91" s="83" t="s">
        <v>149</v>
      </c>
      <c r="C91" s="314">
        <v>8559</v>
      </c>
      <c r="D91" s="124">
        <f t="shared" si="15"/>
        <v>6558.6206896551721</v>
      </c>
      <c r="E91" s="125">
        <f t="shared" si="16"/>
        <v>0.6941600851684554</v>
      </c>
      <c r="F91" s="124">
        <f t="shared" si="17"/>
        <v>1733.7971767562219</v>
      </c>
      <c r="G91" s="124">
        <f t="shared" si="18"/>
        <v>2262.60531566687</v>
      </c>
      <c r="H91" s="124">
        <f t="shared" si="19"/>
        <v>680.69179365908576</v>
      </c>
      <c r="I91" s="123">
        <f t="shared" si="20"/>
        <v>888.302790725107</v>
      </c>
      <c r="J91" s="124">
        <f t="shared" si="21"/>
        <v>569.50006025749781</v>
      </c>
      <c r="K91" s="123">
        <f t="shared" si="22"/>
        <v>743.19757863603468</v>
      </c>
      <c r="L91" s="123">
        <f t="shared" si="23"/>
        <v>3005.8028943029049</v>
      </c>
      <c r="M91" s="123">
        <f t="shared" si="24"/>
        <v>11564.802894302906</v>
      </c>
      <c r="N91" s="70">
        <f t="shared" si="25"/>
        <v>8861.9179266688934</v>
      </c>
      <c r="O91" s="23">
        <f t="shared" si="26"/>
        <v>0.93793954458064088</v>
      </c>
      <c r="P91" s="279">
        <v>225.55361263823852</v>
      </c>
      <c r="Q91" s="313">
        <v>1305</v>
      </c>
      <c r="R91" s="125">
        <f t="shared" si="27"/>
        <v>-2.728661996338393E-2</v>
      </c>
      <c r="S91" s="23">
        <f t="shared" si="28"/>
        <v>3.4861306569666586E-2</v>
      </c>
      <c r="T91" s="23"/>
      <c r="U91" s="261">
        <v>9116</v>
      </c>
      <c r="V91" s="125">
        <f t="shared" si="29"/>
        <v>-6.1101360245721804E-2</v>
      </c>
      <c r="W91" s="255">
        <v>11577.699311777065</v>
      </c>
      <c r="X91" s="259">
        <v>6742.6035502958584</v>
      </c>
      <c r="Y91" s="259">
        <v>8563.3870649238652</v>
      </c>
      <c r="Z91" s="137"/>
      <c r="AA91" s="124"/>
      <c r="AB91" s="124"/>
      <c r="AC91" s="124"/>
      <c r="AD91" s="124"/>
    </row>
    <row r="92" spans="1:30" ht="15" x14ac:dyDescent="0.25">
      <c r="A92" s="82">
        <v>542</v>
      </c>
      <c r="B92" s="83" t="s">
        <v>150</v>
      </c>
      <c r="C92" s="314">
        <v>56402</v>
      </c>
      <c r="D92" s="124">
        <f t="shared" si="15"/>
        <v>8788.0959800560922</v>
      </c>
      <c r="E92" s="125">
        <f t="shared" si="16"/>
        <v>0.93012627847289497</v>
      </c>
      <c r="F92" s="124">
        <f t="shared" si="17"/>
        <v>396.11200251566987</v>
      </c>
      <c r="G92" s="124">
        <f t="shared" si="18"/>
        <v>2542.2468321455694</v>
      </c>
      <c r="H92" s="124">
        <f t="shared" si="19"/>
        <v>0</v>
      </c>
      <c r="I92" s="123">
        <f t="shared" si="20"/>
        <v>0</v>
      </c>
      <c r="J92" s="124">
        <f t="shared" si="21"/>
        <v>-111.191733401588</v>
      </c>
      <c r="K92" s="123">
        <f t="shared" si="22"/>
        <v>-713.62854497139176</v>
      </c>
      <c r="L92" s="123">
        <f t="shared" si="23"/>
        <v>1828.6182871741776</v>
      </c>
      <c r="M92" s="123">
        <f t="shared" si="24"/>
        <v>58230.618287174177</v>
      </c>
      <c r="N92" s="70">
        <f t="shared" si="25"/>
        <v>9073.016249170174</v>
      </c>
      <c r="O92" s="23">
        <f t="shared" si="26"/>
        <v>0.96028205171137582</v>
      </c>
      <c r="P92" s="279">
        <v>-1563.0381034187958</v>
      </c>
      <c r="Q92" s="313">
        <v>6418</v>
      </c>
      <c r="R92" s="125">
        <f t="shared" si="27"/>
        <v>4.1912674803131982E-2</v>
      </c>
      <c r="S92" s="23">
        <f t="shared" si="28"/>
        <v>3.9128172605451081E-2</v>
      </c>
      <c r="T92" s="23"/>
      <c r="U92" s="261">
        <v>54344</v>
      </c>
      <c r="V92" s="125">
        <f t="shared" si="29"/>
        <v>3.7869866038569115E-2</v>
      </c>
      <c r="W92" s="255">
        <v>56256.239831156301</v>
      </c>
      <c r="X92" s="259">
        <v>8434.5801645196334</v>
      </c>
      <c r="Y92" s="259">
        <v>8731.3735575285264</v>
      </c>
      <c r="Z92" s="137"/>
      <c r="AA92" s="124"/>
      <c r="AB92" s="124"/>
      <c r="AC92" s="124"/>
      <c r="AD92" s="124"/>
    </row>
    <row r="93" spans="1:30" ht="15" x14ac:dyDescent="0.25">
      <c r="A93" s="82">
        <v>543</v>
      </c>
      <c r="B93" s="83" t="s">
        <v>151</v>
      </c>
      <c r="C93" s="314">
        <v>18833</v>
      </c>
      <c r="D93" s="124">
        <f t="shared" si="15"/>
        <v>8821.0772833723659</v>
      </c>
      <c r="E93" s="125">
        <f t="shared" si="16"/>
        <v>0.93361699784855612</v>
      </c>
      <c r="F93" s="124">
        <f t="shared" si="17"/>
        <v>376.3232205259057</v>
      </c>
      <c r="G93" s="124">
        <f t="shared" si="18"/>
        <v>803.45007582280869</v>
      </c>
      <c r="H93" s="124">
        <f t="shared" si="19"/>
        <v>0</v>
      </c>
      <c r="I93" s="123">
        <f t="shared" si="20"/>
        <v>0</v>
      </c>
      <c r="J93" s="124">
        <f t="shared" si="21"/>
        <v>-111.191733401588</v>
      </c>
      <c r="K93" s="123">
        <f t="shared" si="22"/>
        <v>-237.39435081239037</v>
      </c>
      <c r="L93" s="123">
        <f t="shared" si="23"/>
        <v>566.05572501041831</v>
      </c>
      <c r="M93" s="123">
        <f t="shared" si="24"/>
        <v>19399.055725010418</v>
      </c>
      <c r="N93" s="70">
        <f t="shared" si="25"/>
        <v>9086.2087704966834</v>
      </c>
      <c r="O93" s="23">
        <f t="shared" si="26"/>
        <v>0.96167833946164027</v>
      </c>
      <c r="P93" s="279">
        <v>-387.38820928976793</v>
      </c>
      <c r="Q93" s="313">
        <v>2135</v>
      </c>
      <c r="R93" s="125">
        <f t="shared" si="27"/>
        <v>4.9929570370791251E-2</v>
      </c>
      <c r="S93" s="23">
        <f t="shared" si="28"/>
        <v>4.2214267370900435E-2</v>
      </c>
      <c r="T93" s="23"/>
      <c r="U93" s="261">
        <v>17971</v>
      </c>
      <c r="V93" s="125">
        <f t="shared" si="29"/>
        <v>4.7966167714651384E-2</v>
      </c>
      <c r="W93" s="255">
        <v>18648.18125079052</v>
      </c>
      <c r="X93" s="259">
        <v>8401.5895278167372</v>
      </c>
      <c r="Y93" s="259">
        <v>8718.177302847369</v>
      </c>
      <c r="Z93" s="137"/>
      <c r="AA93" s="124"/>
      <c r="AB93" s="124"/>
      <c r="AC93" s="124"/>
      <c r="AD93" s="124"/>
    </row>
    <row r="94" spans="1:30" ht="15" x14ac:dyDescent="0.25">
      <c r="A94" s="82">
        <v>544</v>
      </c>
      <c r="B94" s="83" t="s">
        <v>152</v>
      </c>
      <c r="C94" s="314">
        <v>28458</v>
      </c>
      <c r="D94" s="124">
        <f t="shared" si="15"/>
        <v>8870.9476309226939</v>
      </c>
      <c r="E94" s="125">
        <f t="shared" si="16"/>
        <v>0.93889524251934775</v>
      </c>
      <c r="F94" s="124">
        <f t="shared" si="17"/>
        <v>346.40101199570887</v>
      </c>
      <c r="G94" s="124">
        <f t="shared" si="18"/>
        <v>1111.2544464822342</v>
      </c>
      <c r="H94" s="124">
        <f t="shared" si="19"/>
        <v>0</v>
      </c>
      <c r="I94" s="123">
        <f t="shared" si="20"/>
        <v>0</v>
      </c>
      <c r="J94" s="124">
        <f t="shared" si="21"/>
        <v>-111.191733401588</v>
      </c>
      <c r="K94" s="123">
        <f t="shared" si="22"/>
        <v>-356.70308075229428</v>
      </c>
      <c r="L94" s="123">
        <f t="shared" si="23"/>
        <v>754.55136572994002</v>
      </c>
      <c r="M94" s="123">
        <f t="shared" si="24"/>
        <v>29212.551365729942</v>
      </c>
      <c r="N94" s="70">
        <f t="shared" si="25"/>
        <v>9106.1569095168143</v>
      </c>
      <c r="O94" s="23">
        <f t="shared" si="26"/>
        <v>0.96378963732995693</v>
      </c>
      <c r="P94" s="279">
        <v>-219.86518754172198</v>
      </c>
      <c r="Q94" s="313">
        <v>3208</v>
      </c>
      <c r="R94" s="125">
        <f t="shared" si="27"/>
        <v>3.2497012329334392E-2</v>
      </c>
      <c r="S94" s="23">
        <f t="shared" si="28"/>
        <v>3.5468534479544109E-2</v>
      </c>
      <c r="T94" s="23"/>
      <c r="U94" s="261">
        <v>27674</v>
      </c>
      <c r="V94" s="125">
        <f t="shared" si="29"/>
        <v>2.8329840283298404E-2</v>
      </c>
      <c r="W94" s="255">
        <v>28326.241144832289</v>
      </c>
      <c r="X94" s="259">
        <v>8591.7416951257364</v>
      </c>
      <c r="Y94" s="259">
        <v>8794.2381697709698</v>
      </c>
      <c r="Z94" s="137"/>
      <c r="AA94" s="124"/>
      <c r="AB94" s="124"/>
      <c r="AC94" s="124"/>
      <c r="AD94" s="124"/>
    </row>
    <row r="95" spans="1:30" ht="15" x14ac:dyDescent="0.25">
      <c r="A95" s="82">
        <v>545</v>
      </c>
      <c r="B95" s="83" t="s">
        <v>153</v>
      </c>
      <c r="C95" s="314">
        <v>18349</v>
      </c>
      <c r="D95" s="124">
        <f t="shared" si="15"/>
        <v>11396.894409937888</v>
      </c>
      <c r="E95" s="125">
        <f t="shared" si="16"/>
        <v>1.2062397825104783</v>
      </c>
      <c r="F95" s="124">
        <f t="shared" si="17"/>
        <v>-1169.1670554134073</v>
      </c>
      <c r="G95" s="124">
        <f t="shared" si="18"/>
        <v>-1882.3589592155859</v>
      </c>
      <c r="H95" s="124">
        <f t="shared" si="19"/>
        <v>0</v>
      </c>
      <c r="I95" s="123">
        <f t="shared" si="20"/>
        <v>0</v>
      </c>
      <c r="J95" s="124">
        <f t="shared" si="21"/>
        <v>-111.191733401588</v>
      </c>
      <c r="K95" s="123">
        <f t="shared" si="22"/>
        <v>-179.01869077655667</v>
      </c>
      <c r="L95" s="123">
        <f t="shared" si="23"/>
        <v>-2061.3776499921423</v>
      </c>
      <c r="M95" s="123">
        <f t="shared" si="24"/>
        <v>16287.622350007858</v>
      </c>
      <c r="N95" s="70">
        <f t="shared" si="25"/>
        <v>10116.535621122894</v>
      </c>
      <c r="O95" s="23">
        <f t="shared" si="26"/>
        <v>1.0707274533264093</v>
      </c>
      <c r="P95" s="279">
        <v>-1803.3320922513001</v>
      </c>
      <c r="Q95" s="313">
        <v>1610</v>
      </c>
      <c r="R95" s="125">
        <f t="shared" si="27"/>
        <v>3.3967697076588629E-2</v>
      </c>
      <c r="S95" s="23">
        <f t="shared" si="28"/>
        <v>3.5836631896832477E-2</v>
      </c>
      <c r="T95" s="23"/>
      <c r="U95" s="261">
        <v>17647</v>
      </c>
      <c r="V95" s="125">
        <f t="shared" si="29"/>
        <v>3.9780132600442004E-2</v>
      </c>
      <c r="W95" s="255">
        <v>15636.223928244799</v>
      </c>
      <c r="X95" s="259">
        <v>11022.485946283572</v>
      </c>
      <c r="Y95" s="259">
        <v>9766.5358702341036</v>
      </c>
      <c r="Z95" s="137"/>
      <c r="AA95" s="124"/>
      <c r="AB95" s="124"/>
      <c r="AC95" s="124"/>
      <c r="AD95" s="124"/>
    </row>
    <row r="96" spans="1:30" ht="23.25" customHeight="1" x14ac:dyDescent="0.25">
      <c r="A96" s="82">
        <v>602</v>
      </c>
      <c r="B96" s="83" t="s">
        <v>154</v>
      </c>
      <c r="C96" s="314">
        <v>610771</v>
      </c>
      <c r="D96" s="124">
        <f t="shared" si="15"/>
        <v>8860.3571584001857</v>
      </c>
      <c r="E96" s="125">
        <f t="shared" si="16"/>
        <v>0.93777435389717234</v>
      </c>
      <c r="F96" s="124">
        <f t="shared" si="17"/>
        <v>352.75529550921379</v>
      </c>
      <c r="G96" s="124">
        <f t="shared" si="18"/>
        <v>24316.480785336636</v>
      </c>
      <c r="H96" s="124">
        <f t="shared" si="19"/>
        <v>0</v>
      </c>
      <c r="I96" s="123">
        <f t="shared" si="20"/>
        <v>0</v>
      </c>
      <c r="J96" s="124">
        <f t="shared" si="21"/>
        <v>-111.191733401588</v>
      </c>
      <c r="K96" s="123">
        <f t="shared" si="22"/>
        <v>-7664.7797585716653</v>
      </c>
      <c r="L96" s="123">
        <f t="shared" si="23"/>
        <v>16651.701026764971</v>
      </c>
      <c r="M96" s="123">
        <f t="shared" si="24"/>
        <v>627422.70102676493</v>
      </c>
      <c r="N96" s="70">
        <f t="shared" si="25"/>
        <v>9101.920720507811</v>
      </c>
      <c r="O96" s="23">
        <f t="shared" si="26"/>
        <v>0.96334128188108681</v>
      </c>
      <c r="P96" s="279">
        <v>5670.3952079758692</v>
      </c>
      <c r="Q96" s="313">
        <v>68933</v>
      </c>
      <c r="R96" s="125">
        <f t="shared" si="27"/>
        <v>2.7179678199786596E-2</v>
      </c>
      <c r="S96" s="23">
        <f t="shared" si="28"/>
        <v>3.3380938799666908E-2</v>
      </c>
      <c r="T96" s="23"/>
      <c r="U96" s="261">
        <v>592712</v>
      </c>
      <c r="V96" s="125">
        <f t="shared" si="29"/>
        <v>3.0468423112742782E-2</v>
      </c>
      <c r="W96" s="255">
        <v>605217.54852060264</v>
      </c>
      <c r="X96" s="259">
        <v>8625.907761267883</v>
      </c>
      <c r="Y96" s="259">
        <v>8807.9045962278251</v>
      </c>
      <c r="Z96" s="137"/>
      <c r="AA96" s="124"/>
      <c r="AB96" s="124"/>
      <c r="AC96" s="124"/>
      <c r="AD96" s="124"/>
    </row>
    <row r="97" spans="1:30" ht="15" x14ac:dyDescent="0.25">
      <c r="A97" s="82">
        <v>604</v>
      </c>
      <c r="B97" s="83" t="s">
        <v>155</v>
      </c>
      <c r="C97" s="314">
        <v>263541</v>
      </c>
      <c r="D97" s="124">
        <f t="shared" si="15"/>
        <v>9589.9348640879161</v>
      </c>
      <c r="E97" s="125">
        <f t="shared" si="16"/>
        <v>1.0149923767531075</v>
      </c>
      <c r="F97" s="124">
        <f t="shared" si="17"/>
        <v>-84.991327903424462</v>
      </c>
      <c r="G97" s="124">
        <f t="shared" si="18"/>
        <v>-2335.6466821140079</v>
      </c>
      <c r="H97" s="124">
        <f t="shared" si="19"/>
        <v>0</v>
      </c>
      <c r="I97" s="123">
        <f t="shared" si="20"/>
        <v>0</v>
      </c>
      <c r="J97" s="124">
        <f t="shared" si="21"/>
        <v>-111.191733401588</v>
      </c>
      <c r="K97" s="123">
        <f t="shared" si="22"/>
        <v>-3055.6600256090396</v>
      </c>
      <c r="L97" s="123">
        <f t="shared" si="23"/>
        <v>-5391.306707723048</v>
      </c>
      <c r="M97" s="123">
        <f t="shared" si="24"/>
        <v>258149.69329227696</v>
      </c>
      <c r="N97" s="70">
        <f t="shared" si="25"/>
        <v>9393.7518027829028</v>
      </c>
      <c r="O97" s="23">
        <f t="shared" si="26"/>
        <v>0.99422849102346078</v>
      </c>
      <c r="P97" s="279">
        <v>-885.33629016027317</v>
      </c>
      <c r="Q97" s="313">
        <v>27481</v>
      </c>
      <c r="R97" s="125">
        <f t="shared" si="27"/>
        <v>-1.8991992414042216E-2</v>
      </c>
      <c r="S97" s="23">
        <f t="shared" si="28"/>
        <v>1.3592596062308485E-2</v>
      </c>
      <c r="T97" s="23"/>
      <c r="U97" s="261">
        <v>267949</v>
      </c>
      <c r="V97" s="125">
        <f t="shared" si="29"/>
        <v>-1.6450891774180909E-2</v>
      </c>
      <c r="W97" s="255">
        <v>254029.81228806367</v>
      </c>
      <c r="X97" s="259">
        <v>9775.5928493250631</v>
      </c>
      <c r="Y97" s="259">
        <v>9267.7786314506993</v>
      </c>
      <c r="Z97" s="137"/>
      <c r="AA97" s="124"/>
      <c r="AB97" s="124"/>
      <c r="AC97" s="124"/>
      <c r="AD97" s="124"/>
    </row>
    <row r="98" spans="1:30" ht="15" x14ac:dyDescent="0.25">
      <c r="A98" s="82">
        <v>605</v>
      </c>
      <c r="B98" s="83" t="s">
        <v>156</v>
      </c>
      <c r="C98" s="314">
        <v>245736</v>
      </c>
      <c r="D98" s="124">
        <f t="shared" si="15"/>
        <v>8072.2685763090467</v>
      </c>
      <c r="E98" s="125">
        <f t="shared" si="16"/>
        <v>0.85436357849929911</v>
      </c>
      <c r="F98" s="124">
        <f t="shared" si="17"/>
        <v>825.60844476389718</v>
      </c>
      <c r="G98" s="124">
        <f t="shared" si="18"/>
        <v>25133.172275502558</v>
      </c>
      <c r="H98" s="124">
        <f t="shared" si="19"/>
        <v>150.91503333022965</v>
      </c>
      <c r="I98" s="123">
        <f t="shared" si="20"/>
        <v>4594.1554446388509</v>
      </c>
      <c r="J98" s="124">
        <f t="shared" si="21"/>
        <v>39.723299928641651</v>
      </c>
      <c r="K98" s="123">
        <f t="shared" si="22"/>
        <v>1209.2566964277091</v>
      </c>
      <c r="L98" s="123">
        <f t="shared" si="23"/>
        <v>26342.428971930269</v>
      </c>
      <c r="M98" s="123">
        <f t="shared" si="24"/>
        <v>272078.42897193029</v>
      </c>
      <c r="N98" s="70">
        <f t="shared" si="25"/>
        <v>8937.6003210015861</v>
      </c>
      <c r="O98" s="23">
        <f t="shared" si="26"/>
        <v>0.94594971924718285</v>
      </c>
      <c r="P98" s="279">
        <v>933.25775933580371</v>
      </c>
      <c r="Q98" s="313">
        <v>30442</v>
      </c>
      <c r="R98" s="125">
        <f t="shared" si="27"/>
        <v>3.0067417405271652E-2</v>
      </c>
      <c r="S98" s="23">
        <f t="shared" si="28"/>
        <v>3.7074505135743778E-2</v>
      </c>
      <c r="T98" s="23"/>
      <c r="U98" s="261">
        <v>237317</v>
      </c>
      <c r="V98" s="125">
        <f t="shared" si="29"/>
        <v>3.5475756056245443E-2</v>
      </c>
      <c r="W98" s="255">
        <v>260981.58732140891</v>
      </c>
      <c r="X98" s="259">
        <v>7836.6410197140312</v>
      </c>
      <c r="Y98" s="259">
        <v>8618.0889383947724</v>
      </c>
      <c r="Z98" s="137"/>
      <c r="AA98" s="124"/>
      <c r="AB98" s="124"/>
      <c r="AC98" s="124"/>
      <c r="AD98" s="124"/>
    </row>
    <row r="99" spans="1:30" ht="15" x14ac:dyDescent="0.25">
      <c r="A99" s="82">
        <v>612</v>
      </c>
      <c r="B99" s="83" t="s">
        <v>157</v>
      </c>
      <c r="C99" s="314">
        <v>72600</v>
      </c>
      <c r="D99" s="124">
        <f t="shared" si="15"/>
        <v>10606.28195763331</v>
      </c>
      <c r="E99" s="125">
        <f t="shared" si="16"/>
        <v>1.1225618823549439</v>
      </c>
      <c r="F99" s="124">
        <f t="shared" si="17"/>
        <v>-694.79958403066041</v>
      </c>
      <c r="G99" s="124">
        <f t="shared" si="18"/>
        <v>-4755.9031526898707</v>
      </c>
      <c r="H99" s="124">
        <f t="shared" si="19"/>
        <v>0</v>
      </c>
      <c r="I99" s="123">
        <f t="shared" si="20"/>
        <v>0</v>
      </c>
      <c r="J99" s="124">
        <f t="shared" si="21"/>
        <v>-111.191733401588</v>
      </c>
      <c r="K99" s="123">
        <f t="shared" si="22"/>
        <v>-761.10741513386984</v>
      </c>
      <c r="L99" s="123">
        <f t="shared" si="23"/>
        <v>-5517.0105678237405</v>
      </c>
      <c r="M99" s="123">
        <f t="shared" si="24"/>
        <v>67082.989432176255</v>
      </c>
      <c r="N99" s="70">
        <f t="shared" si="25"/>
        <v>9800.2906402010594</v>
      </c>
      <c r="O99" s="23">
        <f t="shared" si="26"/>
        <v>1.0372562932641953</v>
      </c>
      <c r="P99" s="279">
        <v>-1296.9945164348819</v>
      </c>
      <c r="Q99" s="313">
        <v>6845</v>
      </c>
      <c r="R99" s="125">
        <f t="shared" si="27"/>
        <v>8.4742401947409896E-2</v>
      </c>
      <c r="S99" s="23">
        <f t="shared" si="28"/>
        <v>5.7362428780027223E-2</v>
      </c>
      <c r="T99" s="23"/>
      <c r="U99" s="261">
        <v>66811</v>
      </c>
      <c r="V99" s="125">
        <f t="shared" si="29"/>
        <v>8.6647408360898653E-2</v>
      </c>
      <c r="W99" s="255">
        <v>63332.481012927361</v>
      </c>
      <c r="X99" s="259">
        <v>9777.696472998683</v>
      </c>
      <c r="Y99" s="259">
        <v>9268.6200809201473</v>
      </c>
      <c r="Z99" s="137"/>
      <c r="AA99" s="124"/>
      <c r="AB99" s="124"/>
      <c r="AC99" s="124"/>
      <c r="AD99" s="124"/>
    </row>
    <row r="100" spans="1:30" ht="15" x14ac:dyDescent="0.25">
      <c r="A100" s="82">
        <v>615</v>
      </c>
      <c r="B100" s="83" t="s">
        <v>158</v>
      </c>
      <c r="C100" s="314">
        <v>9010</v>
      </c>
      <c r="D100" s="124">
        <f t="shared" si="15"/>
        <v>8564.638783269962</v>
      </c>
      <c r="E100" s="125">
        <f t="shared" si="16"/>
        <v>0.90647571624458601</v>
      </c>
      <c r="F100" s="124">
        <f t="shared" si="17"/>
        <v>530.18632058734795</v>
      </c>
      <c r="G100" s="124">
        <f t="shared" si="18"/>
        <v>557.75600925789001</v>
      </c>
      <c r="H100" s="124">
        <f t="shared" si="19"/>
        <v>0</v>
      </c>
      <c r="I100" s="123">
        <f t="shared" si="20"/>
        <v>0</v>
      </c>
      <c r="J100" s="124">
        <f t="shared" si="21"/>
        <v>-111.191733401588</v>
      </c>
      <c r="K100" s="123">
        <f t="shared" si="22"/>
        <v>-116.97370353847057</v>
      </c>
      <c r="L100" s="123">
        <f t="shared" si="23"/>
        <v>440.78230571941947</v>
      </c>
      <c r="M100" s="123">
        <f t="shared" si="24"/>
        <v>9450.78230571942</v>
      </c>
      <c r="N100" s="70">
        <f t="shared" si="25"/>
        <v>8983.6333704557219</v>
      </c>
      <c r="O100" s="23">
        <f t="shared" si="26"/>
        <v>0.95082182682005223</v>
      </c>
      <c r="P100" s="279">
        <v>98.021266429584614</v>
      </c>
      <c r="Q100" s="313">
        <v>1052</v>
      </c>
      <c r="R100" s="125">
        <f t="shared" si="27"/>
        <v>8.119967634808567E-2</v>
      </c>
      <c r="S100" s="23">
        <f t="shared" si="28"/>
        <v>4.1903461492615743E-2</v>
      </c>
      <c r="T100" s="23"/>
      <c r="U100" s="261">
        <v>8468</v>
      </c>
      <c r="V100" s="125">
        <f t="shared" si="29"/>
        <v>6.4005668398677371E-2</v>
      </c>
      <c r="W100" s="255">
        <v>9217.2686126402987</v>
      </c>
      <c r="X100" s="259">
        <v>7921.4218896164639</v>
      </c>
      <c r="Y100" s="259">
        <v>8622.3279818898955</v>
      </c>
      <c r="Z100" s="137"/>
      <c r="AA100" s="124"/>
      <c r="AB100" s="124"/>
      <c r="AC100" s="124"/>
      <c r="AD100" s="124"/>
    </row>
    <row r="101" spans="1:30" ht="15" x14ac:dyDescent="0.25">
      <c r="A101" s="82">
        <v>616</v>
      </c>
      <c r="B101" s="83" t="s">
        <v>102</v>
      </c>
      <c r="C101" s="314">
        <v>31703</v>
      </c>
      <c r="D101" s="124">
        <f t="shared" si="15"/>
        <v>9563.4992458521865</v>
      </c>
      <c r="E101" s="125">
        <f t="shared" si="16"/>
        <v>1.0121944483662837</v>
      </c>
      <c r="F101" s="124">
        <f t="shared" si="17"/>
        <v>-69.129956961986679</v>
      </c>
      <c r="G101" s="124">
        <f t="shared" si="18"/>
        <v>-229.16580732898584</v>
      </c>
      <c r="H101" s="124">
        <f t="shared" si="19"/>
        <v>0</v>
      </c>
      <c r="I101" s="123">
        <f t="shared" si="20"/>
        <v>0</v>
      </c>
      <c r="J101" s="124">
        <f t="shared" si="21"/>
        <v>-111.191733401588</v>
      </c>
      <c r="K101" s="123">
        <f t="shared" si="22"/>
        <v>-368.6005962262642</v>
      </c>
      <c r="L101" s="123">
        <f t="shared" si="23"/>
        <v>-597.76640355525001</v>
      </c>
      <c r="M101" s="123">
        <f t="shared" si="24"/>
        <v>31105.233596444748</v>
      </c>
      <c r="N101" s="70">
        <f t="shared" si="25"/>
        <v>9383.1775554886117</v>
      </c>
      <c r="O101" s="23">
        <f t="shared" si="26"/>
        <v>0.99310931966873139</v>
      </c>
      <c r="P101" s="279">
        <v>-965.22291044289341</v>
      </c>
      <c r="Q101" s="313">
        <v>3315</v>
      </c>
      <c r="R101" s="125">
        <f t="shared" si="27"/>
        <v>1.9549155378032406E-2</v>
      </c>
      <c r="S101" s="23">
        <f t="shared" si="28"/>
        <v>3.0032715641629116E-2</v>
      </c>
      <c r="T101" s="23"/>
      <c r="U101" s="261">
        <v>31339</v>
      </c>
      <c r="V101" s="125">
        <f t="shared" si="29"/>
        <v>1.1614920705829796E-2</v>
      </c>
      <c r="W101" s="255">
        <v>30435.146123838771</v>
      </c>
      <c r="X101" s="259">
        <v>9380.1257108650098</v>
      </c>
      <c r="Y101" s="259">
        <v>9109.591776066678</v>
      </c>
      <c r="Z101" s="137"/>
      <c r="AA101" s="124"/>
      <c r="AB101" s="124"/>
      <c r="AC101" s="124"/>
      <c r="AD101" s="124"/>
    </row>
    <row r="102" spans="1:30" ht="15" x14ac:dyDescent="0.25">
      <c r="A102" s="82">
        <v>617</v>
      </c>
      <c r="B102" s="83" t="s">
        <v>159</v>
      </c>
      <c r="C102" s="314">
        <v>46379</v>
      </c>
      <c r="D102" s="124">
        <f t="shared" si="15"/>
        <v>10135.270979020979</v>
      </c>
      <c r="E102" s="125">
        <f t="shared" si="16"/>
        <v>1.0727103912411922</v>
      </c>
      <c r="F102" s="124">
        <f t="shared" si="17"/>
        <v>-412.19299686326229</v>
      </c>
      <c r="G102" s="124">
        <f t="shared" si="18"/>
        <v>-1886.1951536462882</v>
      </c>
      <c r="H102" s="124">
        <f t="shared" si="19"/>
        <v>0</v>
      </c>
      <c r="I102" s="123">
        <f t="shared" si="20"/>
        <v>0</v>
      </c>
      <c r="J102" s="124">
        <f t="shared" si="21"/>
        <v>-111.191733401588</v>
      </c>
      <c r="K102" s="123">
        <f t="shared" si="22"/>
        <v>-508.81337204566665</v>
      </c>
      <c r="L102" s="123">
        <f t="shared" si="23"/>
        <v>-2395.0085256919547</v>
      </c>
      <c r="M102" s="123">
        <f t="shared" si="24"/>
        <v>43983.991474308044</v>
      </c>
      <c r="N102" s="70">
        <f t="shared" si="25"/>
        <v>9611.8862487561291</v>
      </c>
      <c r="O102" s="23">
        <f t="shared" si="26"/>
        <v>1.0173156968186947</v>
      </c>
      <c r="P102" s="279">
        <v>-2056.3508410819582</v>
      </c>
      <c r="Q102" s="313">
        <v>4576</v>
      </c>
      <c r="R102" s="125">
        <f t="shared" si="27"/>
        <v>3.719681048477725E-2</v>
      </c>
      <c r="S102" s="23">
        <f t="shared" si="28"/>
        <v>3.7299647021992954E-2</v>
      </c>
      <c r="T102" s="23"/>
      <c r="U102" s="261">
        <v>44618</v>
      </c>
      <c r="V102" s="125">
        <f t="shared" si="29"/>
        <v>3.9468375991752208E-2</v>
      </c>
      <c r="W102" s="255">
        <v>42309.734451196593</v>
      </c>
      <c r="X102" s="259">
        <v>9771.7915024091108</v>
      </c>
      <c r="Y102" s="259">
        <v>9266.2580926843184</v>
      </c>
      <c r="Z102" s="137"/>
      <c r="AA102" s="124"/>
      <c r="AB102" s="124"/>
      <c r="AC102" s="124"/>
      <c r="AD102" s="124"/>
    </row>
    <row r="103" spans="1:30" ht="15" x14ac:dyDescent="0.25">
      <c r="A103" s="82">
        <v>618</v>
      </c>
      <c r="B103" s="83" t="s">
        <v>160</v>
      </c>
      <c r="C103" s="314">
        <v>27436</v>
      </c>
      <c r="D103" s="124">
        <f t="shared" si="15"/>
        <v>11058.444175735591</v>
      </c>
      <c r="E103" s="125">
        <f t="shared" si="16"/>
        <v>1.170418433096307</v>
      </c>
      <c r="F103" s="124">
        <f t="shared" si="17"/>
        <v>-966.09691489202919</v>
      </c>
      <c r="G103" s="124">
        <f t="shared" si="18"/>
        <v>-2396.8864458471244</v>
      </c>
      <c r="H103" s="124">
        <f t="shared" si="19"/>
        <v>0</v>
      </c>
      <c r="I103" s="123">
        <f t="shared" si="20"/>
        <v>0</v>
      </c>
      <c r="J103" s="124">
        <f t="shared" si="21"/>
        <v>-111.191733401588</v>
      </c>
      <c r="K103" s="123">
        <f t="shared" si="22"/>
        <v>-275.86669056933982</v>
      </c>
      <c r="L103" s="123">
        <f t="shared" si="23"/>
        <v>-2672.7531364164643</v>
      </c>
      <c r="M103" s="123">
        <f t="shared" si="24"/>
        <v>24763.246863583536</v>
      </c>
      <c r="N103" s="70">
        <f t="shared" si="25"/>
        <v>9981.1555274419734</v>
      </c>
      <c r="O103" s="23">
        <f t="shared" si="26"/>
        <v>1.0563989135607406</v>
      </c>
      <c r="P103" s="279">
        <v>-1554.2926216617868</v>
      </c>
      <c r="Q103" s="313">
        <v>2481</v>
      </c>
      <c r="R103" s="125">
        <f t="shared" si="27"/>
        <v>1.1563564399938482E-2</v>
      </c>
      <c r="S103" s="23">
        <f t="shared" si="28"/>
        <v>2.5775184171163014E-2</v>
      </c>
      <c r="T103" s="23"/>
      <c r="U103" s="261">
        <v>26860</v>
      </c>
      <c r="V103" s="125">
        <f t="shared" si="29"/>
        <v>2.1444527177959791E-2</v>
      </c>
      <c r="W103" s="255">
        <v>23907.479445157696</v>
      </c>
      <c r="X103" s="259">
        <v>10932.030932030932</v>
      </c>
      <c r="Y103" s="259">
        <v>9730.3538645330464</v>
      </c>
      <c r="Z103" s="137"/>
      <c r="AA103" s="124"/>
      <c r="AB103" s="124"/>
      <c r="AC103" s="124"/>
      <c r="AD103" s="124"/>
    </row>
    <row r="104" spans="1:30" ht="15" x14ac:dyDescent="0.25">
      <c r="A104" s="82">
        <v>619</v>
      </c>
      <c r="B104" s="83" t="s">
        <v>161</v>
      </c>
      <c r="C104" s="314">
        <v>50933</v>
      </c>
      <c r="D104" s="124">
        <f t="shared" si="15"/>
        <v>10904.089060158425</v>
      </c>
      <c r="E104" s="125">
        <f t="shared" si="16"/>
        <v>1.1540815895364662</v>
      </c>
      <c r="F104" s="124">
        <f t="shared" si="17"/>
        <v>-873.48384554572988</v>
      </c>
      <c r="G104" s="124">
        <f t="shared" si="18"/>
        <v>-4080.0430425441041</v>
      </c>
      <c r="H104" s="124">
        <f t="shared" si="19"/>
        <v>0</v>
      </c>
      <c r="I104" s="123">
        <f t="shared" si="20"/>
        <v>0</v>
      </c>
      <c r="J104" s="124">
        <f t="shared" si="21"/>
        <v>-111.191733401588</v>
      </c>
      <c r="K104" s="123">
        <f t="shared" si="22"/>
        <v>-519.37658671881752</v>
      </c>
      <c r="L104" s="123">
        <f t="shared" si="23"/>
        <v>-4599.4196292629213</v>
      </c>
      <c r="M104" s="123">
        <f t="shared" si="24"/>
        <v>46333.58037073708</v>
      </c>
      <c r="N104" s="70">
        <f t="shared" si="25"/>
        <v>9919.4134812111079</v>
      </c>
      <c r="O104" s="23">
        <f t="shared" si="26"/>
        <v>1.0498641761368044</v>
      </c>
      <c r="P104" s="279">
        <v>-3403.1095670222558</v>
      </c>
      <c r="Q104" s="313">
        <v>4671</v>
      </c>
      <c r="R104" s="125">
        <f t="shared" si="27"/>
        <v>4.9133028125891764E-2</v>
      </c>
      <c r="S104" s="23">
        <f t="shared" si="28"/>
        <v>4.2512276866669772E-2</v>
      </c>
      <c r="T104" s="23"/>
      <c r="U104" s="261">
        <v>48080</v>
      </c>
      <c r="V104" s="125">
        <f t="shared" si="29"/>
        <v>5.9338602329450915E-2</v>
      </c>
      <c r="W104" s="255">
        <v>44015.986940699833</v>
      </c>
      <c r="X104" s="259">
        <v>10393.428447903156</v>
      </c>
      <c r="Y104" s="259">
        <v>9514.9128708819353</v>
      </c>
      <c r="Z104" s="137"/>
      <c r="AA104" s="124"/>
      <c r="AB104" s="124"/>
      <c r="AC104" s="124"/>
      <c r="AD104" s="124"/>
    </row>
    <row r="105" spans="1:30" ht="15" x14ac:dyDescent="0.25">
      <c r="A105" s="82">
        <v>620</v>
      </c>
      <c r="B105" s="83" t="s">
        <v>162</v>
      </c>
      <c r="C105" s="314">
        <v>70687</v>
      </c>
      <c r="D105" s="124">
        <f t="shared" si="15"/>
        <v>15803.040465012296</v>
      </c>
      <c r="E105" s="125">
        <f t="shared" si="16"/>
        <v>1.6725833729668298</v>
      </c>
      <c r="F105" s="124">
        <f t="shared" si="17"/>
        <v>-3812.8546884580524</v>
      </c>
      <c r="G105" s="124">
        <f t="shared" si="18"/>
        <v>-17054.899021472869</v>
      </c>
      <c r="H105" s="124">
        <f t="shared" si="19"/>
        <v>0</v>
      </c>
      <c r="I105" s="123">
        <f t="shared" si="20"/>
        <v>0</v>
      </c>
      <c r="J105" s="124">
        <f t="shared" si="21"/>
        <v>-111.191733401588</v>
      </c>
      <c r="K105" s="123">
        <f t="shared" si="22"/>
        <v>-497.36062350530312</v>
      </c>
      <c r="L105" s="123">
        <f t="shared" si="23"/>
        <v>-17552.259644978174</v>
      </c>
      <c r="M105" s="123">
        <f t="shared" si="24"/>
        <v>53134.74035502183</v>
      </c>
      <c r="N105" s="70">
        <f t="shared" si="25"/>
        <v>11878.994043152656</v>
      </c>
      <c r="O105" s="23">
        <f t="shared" si="26"/>
        <v>1.2572648895089498</v>
      </c>
      <c r="P105" s="279">
        <v>-7622.9261171677499</v>
      </c>
      <c r="Q105" s="313">
        <v>4473</v>
      </c>
      <c r="R105" s="125">
        <f t="shared" si="27"/>
        <v>0.15268756296565295</v>
      </c>
      <c r="S105" s="23">
        <f t="shared" si="28"/>
        <v>9.5703079684149261E-2</v>
      </c>
      <c r="T105" s="23"/>
      <c r="U105" s="261">
        <v>61968</v>
      </c>
      <c r="V105" s="125">
        <f t="shared" si="29"/>
        <v>0.14070165246578881</v>
      </c>
      <c r="W105" s="255">
        <v>49003.28754257744</v>
      </c>
      <c r="X105" s="259">
        <v>13709.734513274336</v>
      </c>
      <c r="Y105" s="259">
        <v>10841.435297030406</v>
      </c>
      <c r="Z105" s="137"/>
      <c r="AA105" s="124"/>
      <c r="AB105" s="124"/>
      <c r="AC105" s="124"/>
      <c r="AD105" s="124"/>
    </row>
    <row r="106" spans="1:30" ht="15" x14ac:dyDescent="0.25">
      <c r="A106" s="82">
        <v>621</v>
      </c>
      <c r="B106" s="83" t="s">
        <v>163</v>
      </c>
      <c r="C106" s="314">
        <v>29325</v>
      </c>
      <c r="D106" s="124">
        <f t="shared" si="15"/>
        <v>8402.5787965616055</v>
      </c>
      <c r="E106" s="125">
        <f t="shared" si="16"/>
        <v>0.88932339420935846</v>
      </c>
      <c r="F106" s="124">
        <f t="shared" si="17"/>
        <v>627.42231261236191</v>
      </c>
      <c r="G106" s="124">
        <f t="shared" si="18"/>
        <v>2189.7038710171432</v>
      </c>
      <c r="H106" s="124">
        <f t="shared" si="19"/>
        <v>35.30645624183407</v>
      </c>
      <c r="I106" s="123">
        <f t="shared" si="20"/>
        <v>123.21953228400091</v>
      </c>
      <c r="J106" s="124">
        <f t="shared" si="21"/>
        <v>-75.885277159753926</v>
      </c>
      <c r="K106" s="123">
        <f t="shared" si="22"/>
        <v>-264.83961728754122</v>
      </c>
      <c r="L106" s="123">
        <f t="shared" si="23"/>
        <v>1924.8642537296021</v>
      </c>
      <c r="M106" s="123">
        <f t="shared" si="24"/>
        <v>31249.864253729604</v>
      </c>
      <c r="N106" s="70">
        <f t="shared" si="25"/>
        <v>8954.1158320142131</v>
      </c>
      <c r="O106" s="23">
        <f t="shared" si="26"/>
        <v>0.94769771003268577</v>
      </c>
      <c r="P106" s="279">
        <v>409.97791616161362</v>
      </c>
      <c r="Q106" s="313">
        <v>3490</v>
      </c>
      <c r="R106" s="125">
        <f t="shared" si="27"/>
        <v>3.1433920197321136E-2</v>
      </c>
      <c r="S106" s="23">
        <f t="shared" si="28"/>
        <v>3.7126401283815134E-2</v>
      </c>
      <c r="T106" s="23"/>
      <c r="U106" s="261">
        <v>28415</v>
      </c>
      <c r="V106" s="125">
        <f t="shared" si="29"/>
        <v>3.2025338729544252E-2</v>
      </c>
      <c r="W106" s="255">
        <v>30113.934023282844</v>
      </c>
      <c r="X106" s="259">
        <v>8146.5022935779816</v>
      </c>
      <c r="Y106" s="259">
        <v>8633.582002087971</v>
      </c>
      <c r="Z106" s="137"/>
      <c r="AA106" s="124"/>
      <c r="AB106" s="124"/>
      <c r="AC106" s="124"/>
      <c r="AD106" s="124"/>
    </row>
    <row r="107" spans="1:30" ht="15" x14ac:dyDescent="0.25">
      <c r="A107" s="82">
        <v>622</v>
      </c>
      <c r="B107" s="83" t="s">
        <v>164</v>
      </c>
      <c r="C107" s="314">
        <v>22160</v>
      </c>
      <c r="D107" s="124">
        <f t="shared" si="15"/>
        <v>9897.2755694506468</v>
      </c>
      <c r="E107" s="125">
        <f t="shared" si="16"/>
        <v>1.0475211141668797</v>
      </c>
      <c r="F107" s="124">
        <f t="shared" si="17"/>
        <v>-269.39575112106286</v>
      </c>
      <c r="G107" s="124">
        <f t="shared" si="18"/>
        <v>-603.17708676005975</v>
      </c>
      <c r="H107" s="124">
        <f t="shared" si="19"/>
        <v>0</v>
      </c>
      <c r="I107" s="123">
        <f t="shared" si="20"/>
        <v>0</v>
      </c>
      <c r="J107" s="124">
        <f t="shared" si="21"/>
        <v>-111.191733401588</v>
      </c>
      <c r="K107" s="123">
        <f t="shared" si="22"/>
        <v>-248.95829108615553</v>
      </c>
      <c r="L107" s="123">
        <f t="shared" si="23"/>
        <v>-852.13537784621531</v>
      </c>
      <c r="M107" s="123">
        <f t="shared" si="24"/>
        <v>21307.864622153786</v>
      </c>
      <c r="N107" s="70">
        <f t="shared" si="25"/>
        <v>9516.6880849279969</v>
      </c>
      <c r="O107" s="23">
        <f t="shared" si="26"/>
        <v>1.0072399859889698</v>
      </c>
      <c r="P107" s="279">
        <v>-97.046182950720549</v>
      </c>
      <c r="Q107" s="313">
        <v>2239</v>
      </c>
      <c r="R107" s="125">
        <f t="shared" si="27"/>
        <v>3.6762040375356478E-2</v>
      </c>
      <c r="S107" s="23">
        <f t="shared" si="28"/>
        <v>3.7119732408300264E-2</v>
      </c>
      <c r="T107" s="23"/>
      <c r="U107" s="261">
        <v>21737</v>
      </c>
      <c r="V107" s="125">
        <f t="shared" si="29"/>
        <v>1.9459907070892946E-2</v>
      </c>
      <c r="W107" s="255">
        <v>20893.921976647973</v>
      </c>
      <c r="X107" s="259">
        <v>9546.3328941589807</v>
      </c>
      <c r="Y107" s="259">
        <v>9176.0746493842653</v>
      </c>
      <c r="Z107" s="137"/>
      <c r="AA107" s="124"/>
      <c r="AB107" s="124"/>
      <c r="AC107" s="124"/>
      <c r="AD107" s="124"/>
    </row>
    <row r="108" spans="1:30" ht="15" x14ac:dyDescent="0.25">
      <c r="A108" s="82">
        <v>623</v>
      </c>
      <c r="B108" s="83" t="s">
        <v>165</v>
      </c>
      <c r="C108" s="314">
        <v>122271</v>
      </c>
      <c r="D108" s="124">
        <f t="shared" si="15"/>
        <v>8746.1373390557947</v>
      </c>
      <c r="E108" s="125">
        <f t="shared" si="16"/>
        <v>0.9256854036017107</v>
      </c>
      <c r="F108" s="124">
        <f t="shared" si="17"/>
        <v>421.28718711584844</v>
      </c>
      <c r="G108" s="124">
        <f t="shared" si="18"/>
        <v>5889.5948758795612</v>
      </c>
      <c r="H108" s="124">
        <f t="shared" si="19"/>
        <v>0</v>
      </c>
      <c r="I108" s="123">
        <f t="shared" si="20"/>
        <v>0</v>
      </c>
      <c r="J108" s="124">
        <f t="shared" si="21"/>
        <v>-111.191733401588</v>
      </c>
      <c r="K108" s="123">
        <f t="shared" si="22"/>
        <v>-1554.4604329542001</v>
      </c>
      <c r="L108" s="123">
        <f t="shared" si="23"/>
        <v>4335.1344429253613</v>
      </c>
      <c r="M108" s="123">
        <f t="shared" si="24"/>
        <v>126606.13444292537</v>
      </c>
      <c r="N108" s="70">
        <f t="shared" si="25"/>
        <v>9056.2327927700553</v>
      </c>
      <c r="O108" s="23">
        <f t="shared" si="26"/>
        <v>0.95850570176290217</v>
      </c>
      <c r="P108" s="279">
        <v>-5013.7814250225574</v>
      </c>
      <c r="Q108" s="313">
        <v>13980</v>
      </c>
      <c r="R108" s="125">
        <f t="shared" si="27"/>
        <v>5.9268317563910787E-2</v>
      </c>
      <c r="S108" s="23">
        <f t="shared" si="28"/>
        <v>4.5724124347335332E-2</v>
      </c>
      <c r="T108" s="23"/>
      <c r="U108" s="261">
        <v>114604</v>
      </c>
      <c r="V108" s="125">
        <f t="shared" si="29"/>
        <v>6.6899933684688148E-2</v>
      </c>
      <c r="W108" s="255">
        <v>120204.27590508295</v>
      </c>
      <c r="X108" s="259">
        <v>8256.772334293948</v>
      </c>
      <c r="Y108" s="259">
        <v>8660.2504254382529</v>
      </c>
      <c r="Z108" s="137"/>
      <c r="AA108" s="124"/>
      <c r="AB108" s="124"/>
      <c r="AC108" s="124"/>
      <c r="AD108" s="124"/>
    </row>
    <row r="109" spans="1:30" ht="15" x14ac:dyDescent="0.25">
      <c r="A109" s="82">
        <v>624</v>
      </c>
      <c r="B109" s="83" t="s">
        <v>166</v>
      </c>
      <c r="C109" s="314">
        <v>161080</v>
      </c>
      <c r="D109" s="124">
        <f t="shared" si="15"/>
        <v>8426.0082648951193</v>
      </c>
      <c r="E109" s="125">
        <f t="shared" si="16"/>
        <v>0.89180315367456076</v>
      </c>
      <c r="F109" s="124">
        <f t="shared" si="17"/>
        <v>613.36463161225367</v>
      </c>
      <c r="G109" s="124">
        <f t="shared" si="18"/>
        <v>11725.691662531453</v>
      </c>
      <c r="H109" s="124">
        <f t="shared" si="19"/>
        <v>27.106142325104244</v>
      </c>
      <c r="I109" s="123">
        <f t="shared" si="20"/>
        <v>518.18812282901786</v>
      </c>
      <c r="J109" s="124">
        <f t="shared" si="21"/>
        <v>-84.085591076483752</v>
      </c>
      <c r="K109" s="123">
        <f t="shared" si="22"/>
        <v>-1607.4642446091398</v>
      </c>
      <c r="L109" s="123">
        <f t="shared" si="23"/>
        <v>10118.227417922313</v>
      </c>
      <c r="M109" s="123">
        <f t="shared" si="24"/>
        <v>171198.22741792232</v>
      </c>
      <c r="N109" s="70">
        <f t="shared" si="25"/>
        <v>8955.2873054308893</v>
      </c>
      <c r="O109" s="23">
        <f t="shared" si="26"/>
        <v>0.94782169800594596</v>
      </c>
      <c r="P109" s="279">
        <v>1819.5527144016232</v>
      </c>
      <c r="Q109" s="313">
        <v>19117</v>
      </c>
      <c r="R109" s="125">
        <f t="shared" si="27"/>
        <v>3.2112255088085677E-2</v>
      </c>
      <c r="S109" s="23">
        <f t="shared" si="28"/>
        <v>3.7157897672611163E-2</v>
      </c>
      <c r="T109" s="23"/>
      <c r="U109" s="261">
        <v>154509</v>
      </c>
      <c r="V109" s="125">
        <f t="shared" si="29"/>
        <v>4.2528266961795104E-2</v>
      </c>
      <c r="W109" s="255">
        <v>163415.58785110409</v>
      </c>
      <c r="X109" s="259">
        <v>8163.8486737820986</v>
      </c>
      <c r="Y109" s="259">
        <v>8634.4493210981764</v>
      </c>
      <c r="Z109" s="137"/>
      <c r="AA109" s="124"/>
      <c r="AB109" s="124"/>
      <c r="AC109" s="124"/>
      <c r="AD109" s="124"/>
    </row>
    <row r="110" spans="1:30" ht="15" x14ac:dyDescent="0.25">
      <c r="A110" s="82">
        <v>625</v>
      </c>
      <c r="B110" s="83" t="s">
        <v>167</v>
      </c>
      <c r="C110" s="314">
        <v>193509</v>
      </c>
      <c r="D110" s="124">
        <f t="shared" si="15"/>
        <v>7751.8327124143734</v>
      </c>
      <c r="E110" s="125">
        <f t="shared" si="16"/>
        <v>0.820448858149181</v>
      </c>
      <c r="F110" s="124">
        <f t="shared" si="17"/>
        <v>1017.8699631007012</v>
      </c>
      <c r="G110" s="124">
        <f t="shared" si="18"/>
        <v>25409.087888882805</v>
      </c>
      <c r="H110" s="124">
        <f t="shared" si="19"/>
        <v>263.06758569336529</v>
      </c>
      <c r="I110" s="123">
        <f t="shared" si="20"/>
        <v>6566.9561416634779</v>
      </c>
      <c r="J110" s="124">
        <f t="shared" si="21"/>
        <v>151.87585229177728</v>
      </c>
      <c r="K110" s="123">
        <f t="shared" si="22"/>
        <v>3791.2769007596357</v>
      </c>
      <c r="L110" s="123">
        <f t="shared" si="23"/>
        <v>29200.364789642441</v>
      </c>
      <c r="M110" s="123">
        <f t="shared" si="24"/>
        <v>222709.36478964245</v>
      </c>
      <c r="N110" s="70">
        <f t="shared" si="25"/>
        <v>8921.5785278068524</v>
      </c>
      <c r="O110" s="23">
        <f t="shared" si="26"/>
        <v>0.94425398322967702</v>
      </c>
      <c r="P110" s="279">
        <v>4334.2258868109602</v>
      </c>
      <c r="Q110" s="313">
        <v>24963</v>
      </c>
      <c r="R110" s="125">
        <f t="shared" si="27"/>
        <v>2.048561984006839E-2</v>
      </c>
      <c r="S110" s="23">
        <f t="shared" si="28"/>
        <v>3.6661419954835718E-2</v>
      </c>
      <c r="T110" s="23"/>
      <c r="U110" s="261">
        <v>189275</v>
      </c>
      <c r="V110" s="125">
        <f t="shared" si="29"/>
        <v>2.2369568088759742E-2</v>
      </c>
      <c r="W110" s="255">
        <v>214437.39286357185</v>
      </c>
      <c r="X110" s="259">
        <v>7596.2194485692498</v>
      </c>
      <c r="Y110" s="259">
        <v>8606.0678598375343</v>
      </c>
      <c r="Z110" s="137"/>
      <c r="AA110" s="124"/>
      <c r="AB110" s="124"/>
      <c r="AC110" s="124"/>
      <c r="AD110" s="124"/>
    </row>
    <row r="111" spans="1:30" ht="15" x14ac:dyDescent="0.25">
      <c r="A111" s="82">
        <v>626</v>
      </c>
      <c r="B111" s="83" t="s">
        <v>168</v>
      </c>
      <c r="C111" s="314">
        <v>263020</v>
      </c>
      <c r="D111" s="124">
        <f t="shared" si="15"/>
        <v>9973.0785272816902</v>
      </c>
      <c r="E111" s="125">
        <f t="shared" si="16"/>
        <v>1.0555440491945163</v>
      </c>
      <c r="F111" s="124">
        <f t="shared" si="17"/>
        <v>-314.87752581968886</v>
      </c>
      <c r="G111" s="124">
        <f t="shared" si="18"/>
        <v>-8304.2649884426537</v>
      </c>
      <c r="H111" s="124">
        <f t="shared" si="19"/>
        <v>0</v>
      </c>
      <c r="I111" s="123">
        <f t="shared" si="20"/>
        <v>0</v>
      </c>
      <c r="J111" s="124">
        <f t="shared" si="21"/>
        <v>-111.191733401588</v>
      </c>
      <c r="K111" s="123">
        <f t="shared" si="22"/>
        <v>-2932.4595850000801</v>
      </c>
      <c r="L111" s="123">
        <f t="shared" si="23"/>
        <v>-11236.724573442734</v>
      </c>
      <c r="M111" s="123">
        <f t="shared" si="24"/>
        <v>251783.27542655726</v>
      </c>
      <c r="N111" s="70">
        <f t="shared" si="25"/>
        <v>9547.0092680604139</v>
      </c>
      <c r="O111" s="23">
        <f t="shared" si="26"/>
        <v>1.0104491600000245</v>
      </c>
      <c r="P111" s="279">
        <v>1551.3044292275863</v>
      </c>
      <c r="Q111" s="313">
        <v>26373</v>
      </c>
      <c r="R111" s="125">
        <f t="shared" si="27"/>
        <v>1.6966065118567266E-2</v>
      </c>
      <c r="S111" s="23">
        <f t="shared" si="28"/>
        <v>2.8748109294254955E-2</v>
      </c>
      <c r="T111" s="23"/>
      <c r="U111" s="261">
        <v>254778</v>
      </c>
      <c r="V111" s="125">
        <f t="shared" si="29"/>
        <v>3.2349731923478481E-2</v>
      </c>
      <c r="W111" s="255">
        <v>241100.12795490312</v>
      </c>
      <c r="X111" s="259">
        <v>9806.6974595842948</v>
      </c>
      <c r="Y111" s="259">
        <v>9280.2204755543935</v>
      </c>
      <c r="Z111" s="137"/>
      <c r="AA111" s="124"/>
      <c r="AB111" s="124"/>
      <c r="AC111" s="124"/>
      <c r="AD111" s="124"/>
    </row>
    <row r="112" spans="1:30" ht="15" x14ac:dyDescent="0.25">
      <c r="A112" s="82">
        <v>627</v>
      </c>
      <c r="B112" s="83" t="s">
        <v>169</v>
      </c>
      <c r="C112" s="314">
        <v>210355</v>
      </c>
      <c r="D112" s="124">
        <f t="shared" si="15"/>
        <v>9293.3510050806271</v>
      </c>
      <c r="E112" s="125">
        <f t="shared" si="16"/>
        <v>0.98360213685818321</v>
      </c>
      <c r="F112" s="124">
        <f t="shared" si="17"/>
        <v>92.958987500948936</v>
      </c>
      <c r="G112" s="124">
        <f t="shared" si="18"/>
        <v>2104.1266820839792</v>
      </c>
      <c r="H112" s="124">
        <f t="shared" si="19"/>
        <v>0</v>
      </c>
      <c r="I112" s="123">
        <f t="shared" si="20"/>
        <v>0</v>
      </c>
      <c r="J112" s="124">
        <f t="shared" si="21"/>
        <v>-111.191733401588</v>
      </c>
      <c r="K112" s="123">
        <f t="shared" si="22"/>
        <v>-2516.8248855449442</v>
      </c>
      <c r="L112" s="123">
        <f t="shared" si="23"/>
        <v>-412.69820346096503</v>
      </c>
      <c r="M112" s="123">
        <f t="shared" si="24"/>
        <v>209942.30179653905</v>
      </c>
      <c r="N112" s="70">
        <f t="shared" si="25"/>
        <v>9275.1182591799879</v>
      </c>
      <c r="O112" s="23">
        <f t="shared" si="26"/>
        <v>0.9816723950654912</v>
      </c>
      <c r="P112" s="279">
        <v>1095.9919825415009</v>
      </c>
      <c r="Q112" s="313">
        <v>22635</v>
      </c>
      <c r="R112" s="125">
        <f t="shared" si="27"/>
        <v>2.9501994651882229E-2</v>
      </c>
      <c r="S112" s="23">
        <f t="shared" si="28"/>
        <v>3.4204997803024419E-2</v>
      </c>
      <c r="T112" s="23"/>
      <c r="U112" s="261">
        <v>202675</v>
      </c>
      <c r="V112" s="125">
        <f t="shared" si="29"/>
        <v>3.789317873442704E-2</v>
      </c>
      <c r="W112" s="255">
        <v>201357.52157211254</v>
      </c>
      <c r="X112" s="259">
        <v>9027.0354534117232</v>
      </c>
      <c r="Y112" s="259">
        <v>8968.3556730853616</v>
      </c>
      <c r="Z112" s="137"/>
      <c r="AA112" s="124"/>
      <c r="AB112" s="124"/>
      <c r="AC112" s="124"/>
      <c r="AD112" s="124"/>
    </row>
    <row r="113" spans="1:30" ht="15" x14ac:dyDescent="0.25">
      <c r="A113" s="82">
        <v>628</v>
      </c>
      <c r="B113" s="83" t="s">
        <v>170</v>
      </c>
      <c r="C113" s="314">
        <v>79579</v>
      </c>
      <c r="D113" s="124">
        <f t="shared" si="15"/>
        <v>8358.2606869026367</v>
      </c>
      <c r="E113" s="125">
        <f t="shared" si="16"/>
        <v>0.8846327947325664</v>
      </c>
      <c r="F113" s="124">
        <f t="shared" si="17"/>
        <v>654.01317840774311</v>
      </c>
      <c r="G113" s="124">
        <f t="shared" si="18"/>
        <v>6226.8594716201223</v>
      </c>
      <c r="H113" s="124">
        <f t="shared" si="19"/>
        <v>50.817794622473137</v>
      </c>
      <c r="I113" s="123">
        <f t="shared" si="20"/>
        <v>483.83622260056677</v>
      </c>
      <c r="J113" s="124">
        <f t="shared" si="21"/>
        <v>-60.373938779114859</v>
      </c>
      <c r="K113" s="123">
        <f t="shared" si="22"/>
        <v>-574.82027111595255</v>
      </c>
      <c r="L113" s="123">
        <f t="shared" si="23"/>
        <v>5652.0392005041695</v>
      </c>
      <c r="M113" s="123">
        <f t="shared" si="24"/>
        <v>85231.039200504165</v>
      </c>
      <c r="N113" s="70">
        <f t="shared" si="25"/>
        <v>8951.899926531265</v>
      </c>
      <c r="O113" s="23">
        <f t="shared" si="26"/>
        <v>0.94746318005884622</v>
      </c>
      <c r="P113" s="279">
        <v>531.3222957307662</v>
      </c>
      <c r="Q113" s="313">
        <v>9521</v>
      </c>
      <c r="R113" s="125">
        <f t="shared" si="27"/>
        <v>3.6134426824125626E-2</v>
      </c>
      <c r="S113" s="23">
        <f t="shared" si="28"/>
        <v>3.7348727914860727E-2</v>
      </c>
      <c r="T113" s="23"/>
      <c r="U113" s="261">
        <v>76231</v>
      </c>
      <c r="V113" s="125">
        <f t="shared" si="29"/>
        <v>4.3919140507142761E-2</v>
      </c>
      <c r="W113" s="255">
        <v>81549.677586015736</v>
      </c>
      <c r="X113" s="259">
        <v>8066.7724867724864</v>
      </c>
      <c r="Y113" s="259">
        <v>8629.5955117476969</v>
      </c>
      <c r="Z113" s="137"/>
      <c r="AA113" s="124"/>
      <c r="AB113" s="124"/>
      <c r="AC113" s="124"/>
      <c r="AD113" s="124"/>
    </row>
    <row r="114" spans="1:30" ht="15" x14ac:dyDescent="0.25">
      <c r="A114" s="82">
        <v>631</v>
      </c>
      <c r="B114" s="83" t="s">
        <v>171</v>
      </c>
      <c r="C114" s="314">
        <v>24175</v>
      </c>
      <c r="D114" s="124">
        <f t="shared" si="15"/>
        <v>8973.6451373422424</v>
      </c>
      <c r="E114" s="125">
        <f t="shared" si="16"/>
        <v>0.94976467881945648</v>
      </c>
      <c r="F114" s="124">
        <f t="shared" si="17"/>
        <v>284.78250814397978</v>
      </c>
      <c r="G114" s="124">
        <f t="shared" si="18"/>
        <v>767.20407693988159</v>
      </c>
      <c r="H114" s="124">
        <f t="shared" si="19"/>
        <v>0</v>
      </c>
      <c r="I114" s="123">
        <f t="shared" si="20"/>
        <v>0</v>
      </c>
      <c r="J114" s="124">
        <f t="shared" si="21"/>
        <v>-111.191733401588</v>
      </c>
      <c r="K114" s="123">
        <f t="shared" si="22"/>
        <v>-299.55052978387806</v>
      </c>
      <c r="L114" s="123">
        <f t="shared" si="23"/>
        <v>467.65354715600353</v>
      </c>
      <c r="M114" s="123">
        <f t="shared" si="24"/>
        <v>24642.653547156002</v>
      </c>
      <c r="N114" s="70">
        <f t="shared" si="25"/>
        <v>9147.235912084634</v>
      </c>
      <c r="O114" s="23">
        <f t="shared" si="26"/>
        <v>0.96813741185000046</v>
      </c>
      <c r="P114" s="279">
        <v>-820.17129177473248</v>
      </c>
      <c r="Q114" s="313">
        <v>2694</v>
      </c>
      <c r="R114" s="125">
        <f t="shared" si="27"/>
        <v>7.1480016399073712E-2</v>
      </c>
      <c r="S114" s="23">
        <f t="shared" si="28"/>
        <v>5.0495816848192203E-2</v>
      </c>
      <c r="T114" s="23"/>
      <c r="U114" s="261">
        <v>22512</v>
      </c>
      <c r="V114" s="125">
        <f t="shared" si="29"/>
        <v>7.3871712864250177E-2</v>
      </c>
      <c r="W114" s="255">
        <v>23405.871529745171</v>
      </c>
      <c r="X114" s="259">
        <v>8375</v>
      </c>
      <c r="Y114" s="259">
        <v>8707.5414917206726</v>
      </c>
      <c r="Z114" s="137"/>
      <c r="AA114" s="124"/>
      <c r="AB114" s="124"/>
      <c r="AC114" s="124"/>
      <c r="AD114" s="124"/>
    </row>
    <row r="115" spans="1:30" ht="15" x14ac:dyDescent="0.25">
      <c r="A115" s="82">
        <v>632</v>
      </c>
      <c r="B115" s="83" t="s">
        <v>172</v>
      </c>
      <c r="C115" s="314">
        <v>14307</v>
      </c>
      <c r="D115" s="124">
        <f t="shared" si="15"/>
        <v>10082.452431289641</v>
      </c>
      <c r="E115" s="125">
        <f t="shared" si="16"/>
        <v>1.0671201110090254</v>
      </c>
      <c r="F115" s="124">
        <f t="shared" si="17"/>
        <v>-380.50186822445937</v>
      </c>
      <c r="G115" s="124">
        <f t="shared" si="18"/>
        <v>-539.93215101050782</v>
      </c>
      <c r="H115" s="124">
        <f t="shared" si="19"/>
        <v>0</v>
      </c>
      <c r="I115" s="123">
        <f t="shared" si="20"/>
        <v>0</v>
      </c>
      <c r="J115" s="124">
        <f t="shared" si="21"/>
        <v>-111.191733401588</v>
      </c>
      <c r="K115" s="123">
        <f t="shared" si="22"/>
        <v>-157.78106969685336</v>
      </c>
      <c r="L115" s="123">
        <f t="shared" si="23"/>
        <v>-697.71322070736119</v>
      </c>
      <c r="M115" s="123">
        <f t="shared" si="24"/>
        <v>13609.286779292639</v>
      </c>
      <c r="N115" s="70">
        <f t="shared" si="25"/>
        <v>9590.7588296635931</v>
      </c>
      <c r="O115" s="23">
        <f t="shared" si="26"/>
        <v>1.015079584725828</v>
      </c>
      <c r="P115" s="279">
        <v>-1386.7088764025048</v>
      </c>
      <c r="Q115" s="313">
        <v>1419</v>
      </c>
      <c r="R115" s="249">
        <f t="shared" si="27"/>
        <v>1.5876919490837155E-2</v>
      </c>
      <c r="S115" s="23">
        <f t="shared" si="28"/>
        <v>2.8224838090739075E-2</v>
      </c>
      <c r="T115" s="23"/>
      <c r="U115" s="261">
        <v>14004</v>
      </c>
      <c r="V115" s="125">
        <f t="shared" si="29"/>
        <v>2.1636675235646958E-2</v>
      </c>
      <c r="W115" s="255">
        <v>13161.091044817869</v>
      </c>
      <c r="X115" s="259">
        <v>9924.87597448618</v>
      </c>
      <c r="Y115" s="259">
        <v>9327.491881515145</v>
      </c>
      <c r="Z115" s="137"/>
      <c r="AA115" s="124"/>
      <c r="AB115" s="124"/>
      <c r="AC115" s="124"/>
      <c r="AD115" s="124"/>
    </row>
    <row r="116" spans="1:30" ht="15" x14ac:dyDescent="0.25">
      <c r="A116" s="82">
        <v>633</v>
      </c>
      <c r="B116" s="83" t="s">
        <v>173</v>
      </c>
      <c r="C116" s="314">
        <v>43582</v>
      </c>
      <c r="D116" s="124">
        <f t="shared" si="15"/>
        <v>17803.104575163397</v>
      </c>
      <c r="E116" s="125">
        <f t="shared" si="16"/>
        <v>1.8842688383627335</v>
      </c>
      <c r="F116" s="124">
        <f t="shared" si="17"/>
        <v>-5012.893154548713</v>
      </c>
      <c r="G116" s="124">
        <f t="shared" si="18"/>
        <v>-12271.562442335249</v>
      </c>
      <c r="H116" s="124">
        <f t="shared" si="19"/>
        <v>0</v>
      </c>
      <c r="I116" s="123">
        <f t="shared" si="20"/>
        <v>0</v>
      </c>
      <c r="J116" s="124">
        <f t="shared" si="21"/>
        <v>-111.191733401588</v>
      </c>
      <c r="K116" s="123">
        <f t="shared" si="22"/>
        <v>-272.19736336708746</v>
      </c>
      <c r="L116" s="123">
        <f t="shared" si="23"/>
        <v>-12543.759805702337</v>
      </c>
      <c r="M116" s="123">
        <f t="shared" si="24"/>
        <v>31038.240194297665</v>
      </c>
      <c r="N116" s="70">
        <f t="shared" si="25"/>
        <v>12679.019687213098</v>
      </c>
      <c r="O116" s="23">
        <f t="shared" si="26"/>
        <v>1.3419390756673115</v>
      </c>
      <c r="P116" s="279">
        <v>-6999.3953800193676</v>
      </c>
      <c r="Q116" s="313">
        <v>2448</v>
      </c>
      <c r="R116" s="125">
        <f t="shared" si="27"/>
        <v>4.0803334249335882E-2</v>
      </c>
      <c r="S116" s="23">
        <f t="shared" si="28"/>
        <v>3.9297614039405876E-2</v>
      </c>
      <c r="T116" s="23"/>
      <c r="U116" s="261">
        <v>42455</v>
      </c>
      <c r="V116" s="125">
        <f t="shared" si="29"/>
        <v>2.6545754328112119E-2</v>
      </c>
      <c r="W116" s="255">
        <v>30279.417982450715</v>
      </c>
      <c r="X116" s="259">
        <v>17105.157131345688</v>
      </c>
      <c r="Y116" s="259">
        <v>12199.604344258951</v>
      </c>
      <c r="Z116" s="137"/>
      <c r="AA116" s="124"/>
      <c r="AB116" s="124"/>
      <c r="AC116" s="124"/>
      <c r="AD116" s="124"/>
    </row>
    <row r="117" spans="1:30" ht="21.75" customHeight="1" x14ac:dyDescent="0.25">
      <c r="A117" s="82">
        <v>701</v>
      </c>
      <c r="B117" s="83" t="s">
        <v>174</v>
      </c>
      <c r="C117" s="314">
        <v>205825</v>
      </c>
      <c r="D117" s="124">
        <f t="shared" si="15"/>
        <v>7529.9992683105293</v>
      </c>
      <c r="E117" s="125">
        <f t="shared" si="16"/>
        <v>0.79697015283310446</v>
      </c>
      <c r="F117" s="124">
        <f t="shared" si="17"/>
        <v>1150.9700295630075</v>
      </c>
      <c r="G117" s="124">
        <f t="shared" si="18"/>
        <v>31460.614788075251</v>
      </c>
      <c r="H117" s="124">
        <f t="shared" si="19"/>
        <v>340.70929112971072</v>
      </c>
      <c r="I117" s="123">
        <f t="shared" si="20"/>
        <v>9312.9477637395139</v>
      </c>
      <c r="J117" s="124">
        <f t="shared" si="21"/>
        <v>229.51755772812271</v>
      </c>
      <c r="K117" s="123">
        <f t="shared" si="22"/>
        <v>6273.6329229405064</v>
      </c>
      <c r="L117" s="123">
        <f t="shared" si="23"/>
        <v>37734.247711015756</v>
      </c>
      <c r="M117" s="123">
        <f t="shared" si="24"/>
        <v>243559.24771101575</v>
      </c>
      <c r="N117" s="70">
        <f t="shared" si="25"/>
        <v>8910.486855601659</v>
      </c>
      <c r="O117" s="23">
        <f t="shared" si="26"/>
        <v>0.94308004796387301</v>
      </c>
      <c r="P117" s="279">
        <v>5300.398695673226</v>
      </c>
      <c r="Q117" s="313">
        <v>27334</v>
      </c>
      <c r="R117" s="125">
        <f t="shared" si="27"/>
        <v>2.956084114118622E-2</v>
      </c>
      <c r="S117" s="23">
        <f t="shared" si="28"/>
        <v>3.7074264305183208E-2</v>
      </c>
      <c r="T117" s="23"/>
      <c r="U117" s="261">
        <v>199791</v>
      </c>
      <c r="V117" s="125">
        <f t="shared" si="29"/>
        <v>3.0201560630859249E-2</v>
      </c>
      <c r="W117" s="255">
        <v>234706.20939335364</v>
      </c>
      <c r="X117" s="259">
        <v>7313.7972690998276</v>
      </c>
      <c r="Y117" s="259">
        <v>8591.9467508640646</v>
      </c>
      <c r="Z117" s="137"/>
      <c r="AA117" s="124"/>
      <c r="AB117" s="124"/>
      <c r="AC117" s="124"/>
      <c r="AD117" s="124"/>
    </row>
    <row r="118" spans="1:30" ht="15" x14ac:dyDescent="0.25">
      <c r="A118" s="297">
        <v>704</v>
      </c>
      <c r="B118" s="75" t="s">
        <v>510</v>
      </c>
      <c r="C118" s="315">
        <v>406140</v>
      </c>
      <c r="D118" s="124">
        <f t="shared" si="15"/>
        <v>8833.7393422655296</v>
      </c>
      <c r="E118" s="125">
        <f t="shared" si="16"/>
        <v>0.93495714180497524</v>
      </c>
      <c r="F118" s="124">
        <f t="shared" si="17"/>
        <v>368.72598519000746</v>
      </c>
      <c r="G118" s="124">
        <f t="shared" si="18"/>
        <v>16952.545895095784</v>
      </c>
      <c r="H118" s="124">
        <f t="shared" si="19"/>
        <v>0</v>
      </c>
      <c r="I118" s="123">
        <f t="shared" si="20"/>
        <v>0</v>
      </c>
      <c r="J118" s="124">
        <f t="shared" si="21"/>
        <v>-111.191733401588</v>
      </c>
      <c r="K118" s="123">
        <f t="shared" si="22"/>
        <v>-5112.1511348714093</v>
      </c>
      <c r="L118" s="123">
        <f t="shared" si="23"/>
        <v>11840.394760224375</v>
      </c>
      <c r="M118" s="123">
        <f t="shared" si="24"/>
        <v>417980.39476022439</v>
      </c>
      <c r="N118" s="70">
        <f t="shared" si="25"/>
        <v>9091.2735940539496</v>
      </c>
      <c r="O118" s="23">
        <f t="shared" si="26"/>
        <v>0.96221439704420797</v>
      </c>
      <c r="P118" s="279">
        <v>3824.1096438846234</v>
      </c>
      <c r="Q118" s="313">
        <v>45976</v>
      </c>
      <c r="R118" s="125">
        <f t="shared" si="27"/>
        <v>2.7213225301190833E-2</v>
      </c>
      <c r="S118" s="23">
        <f t="shared" si="28"/>
        <v>3.3401441771798851E-2</v>
      </c>
      <c r="T118" s="23"/>
      <c r="U118" s="73">
        <v>390083</v>
      </c>
      <c r="V118" s="249">
        <f t="shared" si="29"/>
        <v>4.1163034533676167E-2</v>
      </c>
      <c r="W118" s="306">
        <v>399051.28206444974</v>
      </c>
      <c r="X118" s="152">
        <v>8599.7134038800705</v>
      </c>
      <c r="Y118" s="152">
        <v>8797.4268532727019</v>
      </c>
      <c r="Z118" s="137"/>
      <c r="AA118" s="124"/>
      <c r="AB118" s="124"/>
      <c r="AC118" s="124"/>
      <c r="AD118" s="124"/>
    </row>
    <row r="119" spans="1:30" ht="15" x14ac:dyDescent="0.25">
      <c r="A119" s="297">
        <v>710</v>
      </c>
      <c r="B119" s="75" t="s">
        <v>511</v>
      </c>
      <c r="C119" s="315">
        <v>504603</v>
      </c>
      <c r="D119" s="124">
        <f t="shared" si="15"/>
        <v>7975.2651293641638</v>
      </c>
      <c r="E119" s="125">
        <f t="shared" si="16"/>
        <v>0.84409679769596624</v>
      </c>
      <c r="F119" s="124">
        <f t="shared" si="17"/>
        <v>883.81051293082692</v>
      </c>
      <c r="G119" s="124">
        <f t="shared" si="18"/>
        <v>55919.574963646352</v>
      </c>
      <c r="H119" s="124">
        <f t="shared" si="19"/>
        <v>184.86623976093864</v>
      </c>
      <c r="I119" s="123">
        <f t="shared" si="20"/>
        <v>11696.671855914348</v>
      </c>
      <c r="J119" s="124">
        <f t="shared" si="21"/>
        <v>73.674506359350644</v>
      </c>
      <c r="K119" s="123">
        <f t="shared" si="22"/>
        <v>4661.4596918624738</v>
      </c>
      <c r="L119" s="123">
        <f t="shared" si="23"/>
        <v>60581.034655508825</v>
      </c>
      <c r="M119" s="123">
        <f t="shared" si="24"/>
        <v>565184.03465550882</v>
      </c>
      <c r="N119" s="70">
        <f t="shared" si="25"/>
        <v>8932.7501486543424</v>
      </c>
      <c r="O119" s="23">
        <f t="shared" si="26"/>
        <v>0.94543638020701637</v>
      </c>
      <c r="P119" s="279">
        <v>5865.4747319799862</v>
      </c>
      <c r="Q119" s="313">
        <v>63271</v>
      </c>
      <c r="R119" s="125">
        <f t="shared" si="27"/>
        <v>3.2674056291913924E-2</v>
      </c>
      <c r="S119" s="23">
        <f t="shared" si="28"/>
        <v>3.7196002531558081E-2</v>
      </c>
      <c r="T119" s="23"/>
      <c r="U119" s="261">
        <v>483571</v>
      </c>
      <c r="V119" s="249">
        <f t="shared" si="29"/>
        <v>4.3493096153408704E-2</v>
      </c>
      <c r="W119" s="255">
        <v>539265.62500511901</v>
      </c>
      <c r="X119" s="259">
        <v>7722.9258164976445</v>
      </c>
      <c r="Y119" s="259">
        <v>8612.4031782339534</v>
      </c>
      <c r="Z119" s="137"/>
      <c r="AA119" s="124"/>
      <c r="AB119" s="124"/>
      <c r="AC119" s="124"/>
      <c r="AD119" s="124"/>
    </row>
    <row r="120" spans="1:30" ht="15" x14ac:dyDescent="0.25">
      <c r="A120" s="82">
        <v>711</v>
      </c>
      <c r="B120" s="83" t="s">
        <v>177</v>
      </c>
      <c r="C120" s="315">
        <v>52596</v>
      </c>
      <c r="D120" s="124">
        <f t="shared" si="15"/>
        <v>7867.7636499626033</v>
      </c>
      <c r="E120" s="125">
        <f t="shared" si="16"/>
        <v>0.83271891206601589</v>
      </c>
      <c r="F120" s="124">
        <f t="shared" si="17"/>
        <v>948.31140057176322</v>
      </c>
      <c r="G120" s="124">
        <f t="shared" si="18"/>
        <v>6339.4617128222371</v>
      </c>
      <c r="H120" s="124">
        <f t="shared" si="19"/>
        <v>222.49175755148485</v>
      </c>
      <c r="I120" s="123">
        <f t="shared" si="20"/>
        <v>1487.3573992316763</v>
      </c>
      <c r="J120" s="124">
        <f t="shared" si="21"/>
        <v>111.30002414989686</v>
      </c>
      <c r="K120" s="123">
        <f t="shared" si="22"/>
        <v>744.04066144206047</v>
      </c>
      <c r="L120" s="123">
        <f t="shared" si="23"/>
        <v>7083.5023742642979</v>
      </c>
      <c r="M120" s="123">
        <f t="shared" si="24"/>
        <v>59679.502374264295</v>
      </c>
      <c r="N120" s="70">
        <f t="shared" si="25"/>
        <v>8927.3750746842616</v>
      </c>
      <c r="O120" s="23">
        <f t="shared" si="26"/>
        <v>0.9448674859255185</v>
      </c>
      <c r="P120" s="279">
        <v>899.83210765257536</v>
      </c>
      <c r="Q120" s="313">
        <v>6685</v>
      </c>
      <c r="R120" s="125">
        <f t="shared" si="27"/>
        <v>4.8783646458692702E-2</v>
      </c>
      <c r="S120" s="23">
        <f t="shared" si="28"/>
        <v>3.790432663770555E-2</v>
      </c>
      <c r="T120" s="23"/>
      <c r="U120" s="261">
        <v>50052</v>
      </c>
      <c r="V120" s="125">
        <f t="shared" si="29"/>
        <v>5.0827139774634378E-2</v>
      </c>
      <c r="W120" s="255">
        <v>57388.185952793327</v>
      </c>
      <c r="X120" s="259">
        <v>7501.7985611510794</v>
      </c>
      <c r="Y120" s="259">
        <v>8601.3468154666261</v>
      </c>
      <c r="Z120" s="137"/>
      <c r="AA120" s="124"/>
      <c r="AB120" s="124"/>
      <c r="AC120" s="124"/>
      <c r="AD120" s="124"/>
    </row>
    <row r="121" spans="1:30" ht="15" x14ac:dyDescent="0.25">
      <c r="A121" s="297">
        <v>712</v>
      </c>
      <c r="B121" s="75" t="s">
        <v>176</v>
      </c>
      <c r="C121" s="315">
        <v>376832</v>
      </c>
      <c r="D121" s="124">
        <f t="shared" si="15"/>
        <v>7999.4905215785338</v>
      </c>
      <c r="E121" s="125">
        <f t="shared" si="16"/>
        <v>0.84666079721941645</v>
      </c>
      <c r="F121" s="124">
        <f t="shared" si="17"/>
        <v>869.27527760220494</v>
      </c>
      <c r="G121" s="124">
        <f t="shared" si="18"/>
        <v>40948.950502007065</v>
      </c>
      <c r="H121" s="124">
        <f t="shared" si="19"/>
        <v>176.38735248590913</v>
      </c>
      <c r="I121" s="123">
        <f t="shared" si="20"/>
        <v>8309.0790135537227</v>
      </c>
      <c r="J121" s="124">
        <f t="shared" si="21"/>
        <v>65.195619084321137</v>
      </c>
      <c r="K121" s="123">
        <f t="shared" si="22"/>
        <v>3071.1700282051156</v>
      </c>
      <c r="L121" s="123">
        <f t="shared" si="23"/>
        <v>44020.120530212182</v>
      </c>
      <c r="M121" s="123">
        <f t="shared" si="24"/>
        <v>420852.12053021218</v>
      </c>
      <c r="N121" s="70">
        <f t="shared" si="25"/>
        <v>8933.9614182650603</v>
      </c>
      <c r="O121" s="23">
        <f t="shared" si="26"/>
        <v>0.94556458018318879</v>
      </c>
      <c r="P121" s="279">
        <v>5410.5096402677664</v>
      </c>
      <c r="Q121" s="313">
        <v>47107</v>
      </c>
      <c r="R121" s="125">
        <f t="shared" ref="R121" si="30">(D121-X121)/X121</f>
        <v>3.4484713903126116E-2</v>
      </c>
      <c r="S121" s="23">
        <f t="shared" ref="S121" si="31">(N121-Y121)/Y121</f>
        <v>3.7277024803230509E-2</v>
      </c>
      <c r="T121" s="23"/>
      <c r="U121" s="261">
        <v>361904</v>
      </c>
      <c r="V121" s="249">
        <f t="shared" si="29"/>
        <v>4.1248507891595558E-2</v>
      </c>
      <c r="W121" s="255">
        <v>403092.24858763197</v>
      </c>
      <c r="X121" s="259">
        <v>7732.8262216619305</v>
      </c>
      <c r="Y121" s="259">
        <v>8612.8981984921684</v>
      </c>
      <c r="Z121" s="137"/>
      <c r="AA121" s="124"/>
      <c r="AB121" s="124"/>
      <c r="AC121" s="124"/>
      <c r="AD121" s="124"/>
    </row>
    <row r="122" spans="1:30" ht="15" x14ac:dyDescent="0.25">
      <c r="A122" s="297">
        <v>713</v>
      </c>
      <c r="B122" s="75" t="s">
        <v>178</v>
      </c>
      <c r="C122" s="315">
        <v>82490</v>
      </c>
      <c r="D122" s="124">
        <f t="shared" si="15"/>
        <v>8328.9579967689824</v>
      </c>
      <c r="E122" s="125">
        <f t="shared" si="16"/>
        <v>0.88153141734830542</v>
      </c>
      <c r="F122" s="124">
        <f t="shared" si="17"/>
        <v>671.59479248793571</v>
      </c>
      <c r="G122" s="124">
        <f t="shared" si="18"/>
        <v>6651.4748248005153</v>
      </c>
      <c r="H122" s="124">
        <f t="shared" si="19"/>
        <v>61.07373616925215</v>
      </c>
      <c r="I122" s="123">
        <f t="shared" si="20"/>
        <v>604.87428302027331</v>
      </c>
      <c r="J122" s="124">
        <f t="shared" si="21"/>
        <v>-50.117997232335846</v>
      </c>
      <c r="K122" s="123">
        <f t="shared" si="22"/>
        <v>-496.36864458905421</v>
      </c>
      <c r="L122" s="123">
        <f t="shared" si="23"/>
        <v>6155.1061802114609</v>
      </c>
      <c r="M122" s="123">
        <f t="shared" si="24"/>
        <v>88645.106180211456</v>
      </c>
      <c r="N122" s="70">
        <f t="shared" si="25"/>
        <v>8950.4347920245818</v>
      </c>
      <c r="O122" s="23">
        <f t="shared" si="26"/>
        <v>0.9473081111896331</v>
      </c>
      <c r="P122" s="279">
        <v>1154.9843521602279</v>
      </c>
      <c r="Q122" s="313">
        <v>9904</v>
      </c>
      <c r="R122" s="125">
        <f t="shared" si="27"/>
        <v>3.9156506658650801E-2</v>
      </c>
      <c r="S122" s="23">
        <f t="shared" si="28"/>
        <v>3.7489477932977924E-2</v>
      </c>
      <c r="T122" s="23"/>
      <c r="U122" s="261">
        <v>77955</v>
      </c>
      <c r="V122" s="125">
        <f t="shared" si="29"/>
        <v>5.8174587903277529E-2</v>
      </c>
      <c r="W122" s="255">
        <v>83906.324486940634</v>
      </c>
      <c r="X122" s="259">
        <v>8015.1141270820481</v>
      </c>
      <c r="Y122" s="259">
        <v>8627.0125937631747</v>
      </c>
      <c r="Z122" s="137"/>
      <c r="AA122" s="124"/>
      <c r="AB122" s="124"/>
      <c r="AC122" s="124"/>
      <c r="AD122" s="124"/>
    </row>
    <row r="123" spans="1:30" ht="15" x14ac:dyDescent="0.25">
      <c r="A123" s="297">
        <v>715</v>
      </c>
      <c r="B123" s="75" t="s">
        <v>175</v>
      </c>
      <c r="C123" s="315">
        <v>111440</v>
      </c>
      <c r="D123" s="124">
        <f t="shared" si="15"/>
        <v>7754.5056015586943</v>
      </c>
      <c r="E123" s="125">
        <f t="shared" si="16"/>
        <v>0.82073175497213557</v>
      </c>
      <c r="F123" s="124">
        <f t="shared" si="17"/>
        <v>1016.2662296141086</v>
      </c>
      <c r="G123" s="124">
        <f t="shared" si="18"/>
        <v>14604.761985784355</v>
      </c>
      <c r="H123" s="124">
        <f t="shared" si="19"/>
        <v>262.13207449285301</v>
      </c>
      <c r="I123" s="123">
        <f t="shared" si="20"/>
        <v>3767.1000425367906</v>
      </c>
      <c r="J123" s="124">
        <f t="shared" si="21"/>
        <v>150.940341091265</v>
      </c>
      <c r="K123" s="123">
        <f t="shared" si="22"/>
        <v>2169.1636418225689</v>
      </c>
      <c r="L123" s="123">
        <f t="shared" si="23"/>
        <v>16773.925627606925</v>
      </c>
      <c r="M123" s="123">
        <f t="shared" si="24"/>
        <v>128213.92562760692</v>
      </c>
      <c r="N123" s="70">
        <f t="shared" si="25"/>
        <v>8921.7121722640677</v>
      </c>
      <c r="O123" s="23">
        <f t="shared" si="26"/>
        <v>0.94426812807082461</v>
      </c>
      <c r="P123" s="279">
        <v>2541.3261434667565</v>
      </c>
      <c r="Q123" s="313">
        <v>14371</v>
      </c>
      <c r="R123" s="125">
        <f t="shared" si="27"/>
        <v>1.439608266848447E-2</v>
      </c>
      <c r="S123" s="23">
        <f t="shared" si="28"/>
        <v>3.6386508169694194E-2</v>
      </c>
      <c r="T123" s="23"/>
      <c r="U123" s="261">
        <v>108643</v>
      </c>
      <c r="V123" s="125">
        <f t="shared" si="29"/>
        <v>2.5744870815422993E-2</v>
      </c>
      <c r="W123" s="255">
        <v>122343.71288385772</v>
      </c>
      <c r="X123" s="259">
        <v>7644.4553898114273</v>
      </c>
      <c r="Y123" s="259">
        <v>8608.4796568996426</v>
      </c>
      <c r="Z123" s="137"/>
      <c r="AA123" s="124"/>
      <c r="AB123" s="124"/>
      <c r="AC123" s="124"/>
      <c r="AD123" s="124"/>
    </row>
    <row r="124" spans="1:30" ht="15" x14ac:dyDescent="0.25">
      <c r="A124" s="297">
        <v>716</v>
      </c>
      <c r="B124" s="75" t="s">
        <v>179</v>
      </c>
      <c r="C124" s="315">
        <v>75838</v>
      </c>
      <c r="D124" s="124">
        <f t="shared" si="15"/>
        <v>7794.2446043165464</v>
      </c>
      <c r="E124" s="125">
        <f t="shared" si="16"/>
        <v>0.82493770479667872</v>
      </c>
      <c r="F124" s="124">
        <f t="shared" si="17"/>
        <v>992.4228279593973</v>
      </c>
      <c r="G124" s="124">
        <f t="shared" si="18"/>
        <v>9656.274116044935</v>
      </c>
      <c r="H124" s="124">
        <f t="shared" si="19"/>
        <v>248.22342352760472</v>
      </c>
      <c r="I124" s="123">
        <f t="shared" si="20"/>
        <v>2415.2139109235941</v>
      </c>
      <c r="J124" s="124">
        <f t="shared" si="21"/>
        <v>137.03169012601671</v>
      </c>
      <c r="K124" s="123">
        <f t="shared" si="22"/>
        <v>1333.3183449261426</v>
      </c>
      <c r="L124" s="123">
        <f t="shared" si="23"/>
        <v>10989.592460971078</v>
      </c>
      <c r="M124" s="123">
        <f t="shared" si="24"/>
        <v>86827.592460971078</v>
      </c>
      <c r="N124" s="70">
        <f t="shared" si="25"/>
        <v>8923.6991224019603</v>
      </c>
      <c r="O124" s="23">
        <f t="shared" si="26"/>
        <v>0.94447842556205186</v>
      </c>
      <c r="P124" s="279">
        <v>1360.2572038084672</v>
      </c>
      <c r="Q124" s="313">
        <v>9730</v>
      </c>
      <c r="R124" s="125">
        <f t="shared" si="27"/>
        <v>3.3482095096810799E-2</v>
      </c>
      <c r="S124" s="23">
        <f t="shared" si="28"/>
        <v>3.7236180877413726E-2</v>
      </c>
      <c r="T124" s="23"/>
      <c r="U124" s="261">
        <v>72559</v>
      </c>
      <c r="V124" s="125">
        <f t="shared" si="29"/>
        <v>4.5190810237186289E-2</v>
      </c>
      <c r="W124" s="255">
        <v>82772.767513762679</v>
      </c>
      <c r="X124" s="259">
        <v>7541.7316287288222</v>
      </c>
      <c r="Y124" s="259">
        <v>8603.3434688455127</v>
      </c>
      <c r="Z124" s="137"/>
      <c r="AA124" s="124"/>
      <c r="AB124" s="124"/>
      <c r="AC124" s="124"/>
      <c r="AD124" s="124"/>
    </row>
    <row r="125" spans="1:30" ht="15" x14ac:dyDescent="0.25">
      <c r="A125" s="297">
        <v>729</v>
      </c>
      <c r="B125" s="75" t="s">
        <v>512</v>
      </c>
      <c r="C125" s="315">
        <v>248090</v>
      </c>
      <c r="D125" s="124">
        <f t="shared" si="15"/>
        <v>9291.7602996254682</v>
      </c>
      <c r="E125" s="125">
        <f t="shared" si="16"/>
        <v>0.98343377764265905</v>
      </c>
      <c r="F125" s="124">
        <f t="shared" si="17"/>
        <v>93.913410774044308</v>
      </c>
      <c r="G125" s="124">
        <f t="shared" si="18"/>
        <v>2507.4880676669832</v>
      </c>
      <c r="H125" s="124">
        <f t="shared" si="19"/>
        <v>0</v>
      </c>
      <c r="I125" s="123">
        <f t="shared" si="20"/>
        <v>0</v>
      </c>
      <c r="J125" s="124">
        <f t="shared" si="21"/>
        <v>-111.191733401588</v>
      </c>
      <c r="K125" s="123">
        <f t="shared" si="22"/>
        <v>-2968.8192818223997</v>
      </c>
      <c r="L125" s="123">
        <f t="shared" si="23"/>
        <v>-461.33121415541655</v>
      </c>
      <c r="M125" s="123">
        <f t="shared" si="24"/>
        <v>247628.66878584458</v>
      </c>
      <c r="N125" s="70">
        <f t="shared" si="25"/>
        <v>9274.481976997924</v>
      </c>
      <c r="O125" s="23">
        <f t="shared" si="26"/>
        <v>0.98160505137928145</v>
      </c>
      <c r="P125" s="279">
        <v>380.63176204364981</v>
      </c>
      <c r="Q125" s="313">
        <v>26700</v>
      </c>
      <c r="R125" s="125">
        <f t="shared" si="27"/>
        <v>2.0327695856710834E-2</v>
      </c>
      <c r="S125" s="23">
        <f t="shared" si="28"/>
        <v>3.0475237444978633E-2</v>
      </c>
      <c r="T125" s="23"/>
      <c r="U125" s="261">
        <v>243457</v>
      </c>
      <c r="V125" s="125">
        <f t="shared" si="29"/>
        <v>1.9030054588695333E-2</v>
      </c>
      <c r="W125" s="255">
        <v>240611.31423966048</v>
      </c>
      <c r="X125" s="259">
        <v>9106.6432258547175</v>
      </c>
      <c r="Y125" s="259">
        <v>9000.19878206256</v>
      </c>
      <c r="Z125" s="137"/>
      <c r="AA125" s="124"/>
      <c r="AB125" s="124"/>
      <c r="AC125" s="124"/>
      <c r="AD125" s="124"/>
    </row>
    <row r="126" spans="1:30" ht="24.75" customHeight="1" x14ac:dyDescent="0.25">
      <c r="A126" s="82">
        <v>805</v>
      </c>
      <c r="B126" s="83" t="s">
        <v>180</v>
      </c>
      <c r="C126" s="314">
        <v>304693</v>
      </c>
      <c r="D126" s="124">
        <f t="shared" si="15"/>
        <v>8411.3571113074213</v>
      </c>
      <c r="E126" s="125">
        <f t="shared" si="16"/>
        <v>0.89025248524845491</v>
      </c>
      <c r="F126" s="124">
        <f t="shared" si="17"/>
        <v>622.15532376487238</v>
      </c>
      <c r="G126" s="124">
        <f t="shared" si="18"/>
        <v>22536.954448058736</v>
      </c>
      <c r="H126" s="124">
        <f t="shared" si="19"/>
        <v>32.234046080798542</v>
      </c>
      <c r="I126" s="123">
        <f t="shared" si="20"/>
        <v>1167.6460852308464</v>
      </c>
      <c r="J126" s="124">
        <f t="shared" si="21"/>
        <v>-78.957687320789461</v>
      </c>
      <c r="K126" s="123">
        <f t="shared" si="22"/>
        <v>-2860.1632655082772</v>
      </c>
      <c r="L126" s="123">
        <f t="shared" si="23"/>
        <v>19676.79118255046</v>
      </c>
      <c r="M126" s="123">
        <f t="shared" si="24"/>
        <v>324369.79118255049</v>
      </c>
      <c r="N126" s="70">
        <f t="shared" si="25"/>
        <v>8954.5547477515047</v>
      </c>
      <c r="O126" s="23">
        <f t="shared" si="26"/>
        <v>0.94774416458464072</v>
      </c>
      <c r="P126" s="279">
        <v>4473.2072593233115</v>
      </c>
      <c r="Q126" s="313">
        <v>36224</v>
      </c>
      <c r="R126" s="125">
        <f t="shared" si="27"/>
        <v>3.7548667423804596E-2</v>
      </c>
      <c r="S126" s="23">
        <f t="shared" si="28"/>
        <v>3.7414859250180829E-2</v>
      </c>
      <c r="T126" s="23"/>
      <c r="U126" s="261">
        <v>292588</v>
      </c>
      <c r="V126" s="125">
        <f t="shared" si="29"/>
        <v>4.1372168373275731E-2</v>
      </c>
      <c r="W126" s="255">
        <v>311523.23732348083</v>
      </c>
      <c r="X126" s="259">
        <v>8106.9518716577541</v>
      </c>
      <c r="Y126" s="259">
        <v>8631.6044809919604</v>
      </c>
      <c r="Z126" s="137"/>
      <c r="AA126" s="124"/>
      <c r="AB126" s="124"/>
      <c r="AC126" s="124"/>
      <c r="AD126" s="124"/>
    </row>
    <row r="127" spans="1:30" ht="15" x14ac:dyDescent="0.25">
      <c r="A127" s="82">
        <v>806</v>
      </c>
      <c r="B127" s="83" t="s">
        <v>181</v>
      </c>
      <c r="C127" s="314">
        <v>425192</v>
      </c>
      <c r="D127" s="124">
        <f t="shared" si="15"/>
        <v>7780.9863665477169</v>
      </c>
      <c r="E127" s="125">
        <f t="shared" si="16"/>
        <v>0.82353446166153133</v>
      </c>
      <c r="F127" s="124">
        <f t="shared" si="17"/>
        <v>1000.3777706206951</v>
      </c>
      <c r="G127" s="124">
        <f t="shared" si="18"/>
        <v>54665.643275567883</v>
      </c>
      <c r="H127" s="124">
        <f t="shared" si="19"/>
        <v>252.86380674669508</v>
      </c>
      <c r="I127" s="123">
        <f t="shared" si="20"/>
        <v>13817.742719673153</v>
      </c>
      <c r="J127" s="124">
        <f t="shared" si="21"/>
        <v>141.67207334510709</v>
      </c>
      <c r="K127" s="123">
        <f t="shared" si="22"/>
        <v>7741.6704479433774</v>
      </c>
      <c r="L127" s="123">
        <f t="shared" si="23"/>
        <v>62407.313723511259</v>
      </c>
      <c r="M127" s="123">
        <f t="shared" si="24"/>
        <v>487599.31372351124</v>
      </c>
      <c r="N127" s="70">
        <f t="shared" si="25"/>
        <v>8923.0362105135191</v>
      </c>
      <c r="O127" s="23">
        <f t="shared" si="26"/>
        <v>0.94440826340529449</v>
      </c>
      <c r="P127" s="279">
        <v>6760.5794349551725</v>
      </c>
      <c r="Q127" s="313">
        <v>54645</v>
      </c>
      <c r="R127" s="125">
        <f t="shared" si="27"/>
        <v>2.4268922945905845E-2</v>
      </c>
      <c r="S127" s="23">
        <f t="shared" si="28"/>
        <v>3.6828358644068873E-2</v>
      </c>
      <c r="T127" s="23"/>
      <c r="U127" s="261">
        <v>414092</v>
      </c>
      <c r="V127" s="125">
        <f t="shared" si="29"/>
        <v>2.6805637394588643E-2</v>
      </c>
      <c r="W127" s="255">
        <v>469117.86293266853</v>
      </c>
      <c r="X127" s="259">
        <v>7596.6244725738397</v>
      </c>
      <c r="Y127" s="259">
        <v>8606.0881110377632</v>
      </c>
      <c r="Z127" s="137"/>
      <c r="AA127" s="124"/>
      <c r="AB127" s="124"/>
      <c r="AC127" s="124"/>
      <c r="AD127" s="124"/>
    </row>
    <row r="128" spans="1:30" ht="15" x14ac:dyDescent="0.25">
      <c r="A128" s="82">
        <v>807</v>
      </c>
      <c r="B128" s="83" t="s">
        <v>182</v>
      </c>
      <c r="C128" s="314">
        <v>103658</v>
      </c>
      <c r="D128" s="124">
        <f t="shared" si="15"/>
        <v>8173.6319192556375</v>
      </c>
      <c r="E128" s="125">
        <f t="shared" si="16"/>
        <v>0.86509180781796469</v>
      </c>
      <c r="F128" s="124">
        <f t="shared" si="17"/>
        <v>764.79043899594274</v>
      </c>
      <c r="G128" s="124">
        <f t="shared" si="18"/>
        <v>9699.0723473465459</v>
      </c>
      <c r="H128" s="124">
        <f t="shared" si="19"/>
        <v>115.43786329892286</v>
      </c>
      <c r="I128" s="123">
        <f t="shared" si="20"/>
        <v>1463.9829823569396</v>
      </c>
      <c r="J128" s="124">
        <f t="shared" si="21"/>
        <v>4.2461298973348676</v>
      </c>
      <c r="K128" s="123">
        <f t="shared" si="22"/>
        <v>53.849419358000794</v>
      </c>
      <c r="L128" s="123">
        <f t="shared" si="23"/>
        <v>9752.9217667045468</v>
      </c>
      <c r="M128" s="123">
        <f t="shared" si="24"/>
        <v>113410.92176670455</v>
      </c>
      <c r="N128" s="70">
        <f t="shared" si="25"/>
        <v>8942.6684881489145</v>
      </c>
      <c r="O128" s="23">
        <f t="shared" si="26"/>
        <v>0.94648613071311605</v>
      </c>
      <c r="P128" s="279">
        <v>-2720.9011758788274</v>
      </c>
      <c r="Q128" s="313">
        <v>12682</v>
      </c>
      <c r="R128" s="125">
        <f t="shared" si="27"/>
        <v>2.7209505159854645E-2</v>
      </c>
      <c r="S128" s="23">
        <f t="shared" si="28"/>
        <v>3.6937766536618261E-2</v>
      </c>
      <c r="T128" s="23"/>
      <c r="U128" s="261">
        <v>100769</v>
      </c>
      <c r="V128" s="125">
        <f t="shared" si="29"/>
        <v>2.8669531304270163E-2</v>
      </c>
      <c r="W128" s="255">
        <v>109215.76722214848</v>
      </c>
      <c r="X128" s="259">
        <v>7957.1225521162351</v>
      </c>
      <c r="Y128" s="259">
        <v>8624.1130150148838</v>
      </c>
      <c r="Z128" s="137"/>
      <c r="AA128" s="124"/>
      <c r="AB128" s="124"/>
      <c r="AC128" s="124"/>
      <c r="AD128" s="124"/>
    </row>
    <row r="129" spans="1:30" ht="15" x14ac:dyDescent="0.25">
      <c r="A129" s="82">
        <v>811</v>
      </c>
      <c r="B129" s="83" t="s">
        <v>183</v>
      </c>
      <c r="C129" s="314">
        <v>18119</v>
      </c>
      <c r="D129" s="124">
        <f t="shared" si="15"/>
        <v>7779.7337913267493</v>
      </c>
      <c r="E129" s="125">
        <f t="shared" si="16"/>
        <v>0.82340188992683128</v>
      </c>
      <c r="F129" s="124">
        <f t="shared" si="17"/>
        <v>1001.1293157532756</v>
      </c>
      <c r="G129" s="124">
        <f t="shared" si="18"/>
        <v>2331.6301763893789</v>
      </c>
      <c r="H129" s="124">
        <f t="shared" si="19"/>
        <v>253.30220807403373</v>
      </c>
      <c r="I129" s="123">
        <f t="shared" si="20"/>
        <v>589.94084260442457</v>
      </c>
      <c r="J129" s="124">
        <f t="shared" si="21"/>
        <v>142.11047467244572</v>
      </c>
      <c r="K129" s="123">
        <f t="shared" si="22"/>
        <v>330.97529551212608</v>
      </c>
      <c r="L129" s="123">
        <f t="shared" si="23"/>
        <v>2662.6054719015051</v>
      </c>
      <c r="M129" s="123">
        <f t="shared" si="24"/>
        <v>20781.605471901505</v>
      </c>
      <c r="N129" s="70">
        <f t="shared" si="25"/>
        <v>8922.9735817524706</v>
      </c>
      <c r="O129" s="23">
        <f t="shared" si="26"/>
        <v>0.94440163481855943</v>
      </c>
      <c r="P129" s="279">
        <v>379.48349719115276</v>
      </c>
      <c r="Q129" s="313">
        <v>2329</v>
      </c>
      <c r="R129" s="125">
        <f t="shared" si="27"/>
        <v>3.8800144454432216E-2</v>
      </c>
      <c r="S129" s="23">
        <f t="shared" si="28"/>
        <v>3.7468865444164522E-2</v>
      </c>
      <c r="T129" s="23"/>
      <c r="U129" s="261">
        <v>17607</v>
      </c>
      <c r="V129" s="125">
        <f t="shared" si="29"/>
        <v>2.9079343442948827E-2</v>
      </c>
      <c r="W129" s="255">
        <v>20220.27994229873</v>
      </c>
      <c r="X129" s="259">
        <v>7489.1535516801359</v>
      </c>
      <c r="Y129" s="259">
        <v>8600.714564993079</v>
      </c>
      <c r="Z129" s="137"/>
      <c r="AA129" s="124"/>
      <c r="AB129" s="124"/>
      <c r="AC129" s="124"/>
      <c r="AD129" s="124"/>
    </row>
    <row r="130" spans="1:30" ht="15" x14ac:dyDescent="0.25">
      <c r="A130" s="82">
        <v>814</v>
      </c>
      <c r="B130" s="83" t="s">
        <v>184</v>
      </c>
      <c r="C130" s="314">
        <v>114806</v>
      </c>
      <c r="D130" s="124">
        <f t="shared" ref="D130:D193" si="32">C130*1000/Q130</f>
        <v>8148.6265881183899</v>
      </c>
      <c r="E130" s="125">
        <f t="shared" si="16"/>
        <v>0.86244526007366906</v>
      </c>
      <c r="F130" s="124">
        <f t="shared" si="17"/>
        <v>779.79363767829125</v>
      </c>
      <c r="G130" s="124">
        <f t="shared" ref="G130:G193" si="33">F130*Q130/1000</f>
        <v>10986.512561249447</v>
      </c>
      <c r="H130" s="124">
        <f t="shared" si="19"/>
        <v>124.18972919695952</v>
      </c>
      <c r="I130" s="123">
        <f t="shared" ref="I130:I193" si="34">H130*Q130/1000</f>
        <v>1749.7090946559626</v>
      </c>
      <c r="J130" s="124">
        <f t="shared" si="21"/>
        <v>12.997995795371523</v>
      </c>
      <c r="K130" s="123">
        <f t="shared" ref="K130:K193" si="35">J130*Q130/1000</f>
        <v>183.12876276098939</v>
      </c>
      <c r="L130" s="123">
        <f t="shared" ref="L130:L193" si="36">K130+G130</f>
        <v>11169.641324010436</v>
      </c>
      <c r="M130" s="123">
        <f t="shared" ref="M130:M193" si="37">L130+C130</f>
        <v>125975.64132401043</v>
      </c>
      <c r="N130" s="70">
        <f t="shared" ref="N130:N193" si="38">M130*1000/Q130</f>
        <v>8941.4182215920537</v>
      </c>
      <c r="O130" s="23">
        <f t="shared" si="26"/>
        <v>0.94635380332590147</v>
      </c>
      <c r="P130" s="279">
        <v>2363.0407651035439</v>
      </c>
      <c r="Q130" s="313">
        <v>14089</v>
      </c>
      <c r="R130" s="125">
        <f t="shared" ref="R130:R193" si="39">(D130-X130)/X130</f>
        <v>3.2888597033596062E-2</v>
      </c>
      <c r="S130" s="23">
        <f t="shared" ref="S130:S193" si="40">(N130-Y130)/Y130</f>
        <v>3.7201459334817687E-2</v>
      </c>
      <c r="T130" s="23"/>
      <c r="U130" s="261">
        <v>111892</v>
      </c>
      <c r="V130" s="125">
        <f t="shared" ref="V130:V193" si="41">(C130-U130)/U130</f>
        <v>2.6042970006792263E-2</v>
      </c>
      <c r="W130" s="255">
        <v>122267.60143412287</v>
      </c>
      <c r="X130" s="259">
        <v>7889.1630825636321</v>
      </c>
      <c r="Y130" s="259">
        <v>8620.7150415372544</v>
      </c>
      <c r="Z130" s="137"/>
      <c r="AA130" s="124"/>
      <c r="AB130" s="124"/>
      <c r="AC130" s="124"/>
      <c r="AD130" s="124"/>
    </row>
    <row r="131" spans="1:30" ht="15" x14ac:dyDescent="0.25">
      <c r="A131" s="82">
        <v>815</v>
      </c>
      <c r="B131" s="83" t="s">
        <v>185</v>
      </c>
      <c r="C131" s="314">
        <v>77782</v>
      </c>
      <c r="D131" s="124">
        <f t="shared" si="32"/>
        <v>7474.7261195464152</v>
      </c>
      <c r="E131" s="125">
        <f t="shared" si="16"/>
        <v>0.79112007924764105</v>
      </c>
      <c r="F131" s="124">
        <f t="shared" si="17"/>
        <v>1184.1339188214761</v>
      </c>
      <c r="G131" s="124">
        <f t="shared" si="33"/>
        <v>12322.097559256279</v>
      </c>
      <c r="H131" s="124">
        <f t="shared" si="19"/>
        <v>360.05489319715065</v>
      </c>
      <c r="I131" s="123">
        <f t="shared" si="34"/>
        <v>3746.7312186095496</v>
      </c>
      <c r="J131" s="124">
        <f t="shared" si="21"/>
        <v>248.86315979556264</v>
      </c>
      <c r="K131" s="123">
        <f t="shared" si="35"/>
        <v>2589.6700408326246</v>
      </c>
      <c r="L131" s="123">
        <f t="shared" si="36"/>
        <v>14911.767600088904</v>
      </c>
      <c r="M131" s="123">
        <f t="shared" si="37"/>
        <v>92693.767600088904</v>
      </c>
      <c r="N131" s="70">
        <f t="shared" si="38"/>
        <v>8907.7231981634541</v>
      </c>
      <c r="O131" s="23">
        <f t="shared" si="26"/>
        <v>0.94278754428459999</v>
      </c>
      <c r="P131" s="279">
        <v>1385.1327916578539</v>
      </c>
      <c r="Q131" s="313">
        <v>10406</v>
      </c>
      <c r="R131" s="125">
        <f t="shared" si="39"/>
        <v>3.9244516065251221E-2</v>
      </c>
      <c r="S131" s="23">
        <f t="shared" si="40"/>
        <v>3.7485177958006724E-2</v>
      </c>
      <c r="T131" s="23"/>
      <c r="U131" s="261">
        <v>75564</v>
      </c>
      <c r="V131" s="125">
        <f t="shared" si="41"/>
        <v>2.9352601768037691E-2</v>
      </c>
      <c r="W131" s="255">
        <v>90203.254859119712</v>
      </c>
      <c r="X131" s="259">
        <v>7192.4614505996569</v>
      </c>
      <c r="Y131" s="259">
        <v>8585.879959939055</v>
      </c>
      <c r="Z131" s="137"/>
      <c r="AA131" s="124"/>
      <c r="AB131" s="124"/>
      <c r="AC131" s="124"/>
      <c r="AD131" s="124"/>
    </row>
    <row r="132" spans="1:30" ht="15" x14ac:dyDescent="0.25">
      <c r="A132" s="82">
        <v>817</v>
      </c>
      <c r="B132" s="83" t="s">
        <v>186</v>
      </c>
      <c r="C132" s="314">
        <v>26743</v>
      </c>
      <c r="D132" s="124">
        <f t="shared" si="32"/>
        <v>6554.6568627450979</v>
      </c>
      <c r="E132" s="125">
        <f t="shared" si="16"/>
        <v>0.69374055634437959</v>
      </c>
      <c r="F132" s="124">
        <f t="shared" si="17"/>
        <v>1736.1754729022664</v>
      </c>
      <c r="G132" s="124">
        <f t="shared" si="33"/>
        <v>7083.5959294412469</v>
      </c>
      <c r="H132" s="124">
        <f t="shared" si="19"/>
        <v>682.07913307761169</v>
      </c>
      <c r="I132" s="123">
        <f t="shared" si="34"/>
        <v>2782.8828629566556</v>
      </c>
      <c r="J132" s="124">
        <f t="shared" si="21"/>
        <v>570.88739967602373</v>
      </c>
      <c r="K132" s="123">
        <f t="shared" si="35"/>
        <v>2329.2205906781769</v>
      </c>
      <c r="L132" s="123">
        <f t="shared" si="36"/>
        <v>9412.8165201194242</v>
      </c>
      <c r="M132" s="123">
        <f t="shared" si="37"/>
        <v>36155.816520119421</v>
      </c>
      <c r="N132" s="70">
        <f t="shared" si="38"/>
        <v>8861.7197353233878</v>
      </c>
      <c r="O132" s="23">
        <f t="shared" si="26"/>
        <v>0.93791856813943686</v>
      </c>
      <c r="P132" s="279">
        <v>894.63313376552651</v>
      </c>
      <c r="Q132" s="313">
        <v>4080</v>
      </c>
      <c r="R132" s="125">
        <f t="shared" si="39"/>
        <v>1.142226145805466E-2</v>
      </c>
      <c r="S132" s="23">
        <f t="shared" si="40"/>
        <v>3.6423470058821496E-2</v>
      </c>
      <c r="T132" s="23"/>
      <c r="U132" s="261">
        <v>26603</v>
      </c>
      <c r="V132" s="125">
        <f t="shared" si="41"/>
        <v>5.2625643724391984E-3</v>
      </c>
      <c r="W132" s="255">
        <v>35098.934522814241</v>
      </c>
      <c r="X132" s="259">
        <v>6480.6333739342263</v>
      </c>
      <c r="Y132" s="259">
        <v>8550.2885561057847</v>
      </c>
      <c r="Z132" s="137"/>
      <c r="AA132" s="124"/>
      <c r="AB132" s="124"/>
      <c r="AC132" s="124"/>
      <c r="AD132" s="124"/>
    </row>
    <row r="133" spans="1:30" ht="15" x14ac:dyDescent="0.25">
      <c r="A133" s="82">
        <v>819</v>
      </c>
      <c r="B133" s="83" t="s">
        <v>187</v>
      </c>
      <c r="C133" s="314">
        <v>48998</v>
      </c>
      <c r="D133" s="124">
        <f t="shared" si="32"/>
        <v>7494.3407769960231</v>
      </c>
      <c r="E133" s="125">
        <f t="shared" si="16"/>
        <v>0.79319608164662803</v>
      </c>
      <c r="F133" s="124">
        <f t="shared" si="17"/>
        <v>1172.3651243517113</v>
      </c>
      <c r="G133" s="124">
        <f t="shared" si="33"/>
        <v>7664.9231830114877</v>
      </c>
      <c r="H133" s="124">
        <f t="shared" si="19"/>
        <v>353.1897630897879</v>
      </c>
      <c r="I133" s="123">
        <f t="shared" si="34"/>
        <v>2309.1546710810335</v>
      </c>
      <c r="J133" s="124">
        <f t="shared" si="21"/>
        <v>241.99802968819989</v>
      </c>
      <c r="K133" s="123">
        <f t="shared" si="35"/>
        <v>1582.1831181014509</v>
      </c>
      <c r="L133" s="123">
        <f t="shared" si="36"/>
        <v>9247.106301112939</v>
      </c>
      <c r="M133" s="123">
        <f t="shared" si="37"/>
        <v>58245.106301112937</v>
      </c>
      <c r="N133" s="70">
        <f t="shared" si="38"/>
        <v>8908.7039310359341</v>
      </c>
      <c r="O133" s="23">
        <f t="shared" si="26"/>
        <v>0.94289134440454925</v>
      </c>
      <c r="P133" s="279">
        <v>-399.28048319632762</v>
      </c>
      <c r="Q133" s="313">
        <v>6538</v>
      </c>
      <c r="R133" s="125">
        <f t="shared" si="39"/>
        <v>4.052642161229212E-2</v>
      </c>
      <c r="S133" s="23">
        <f t="shared" si="40"/>
        <v>3.7539044885026025E-2</v>
      </c>
      <c r="T133" s="23"/>
      <c r="U133" s="261">
        <v>47601</v>
      </c>
      <c r="V133" s="125">
        <f t="shared" si="41"/>
        <v>2.9348122938593728E-2</v>
      </c>
      <c r="W133" s="255">
        <v>56747.381768886553</v>
      </c>
      <c r="X133" s="259">
        <v>7202.4512029051293</v>
      </c>
      <c r="Y133" s="259">
        <v>8586.3794475543273</v>
      </c>
      <c r="Z133" s="137"/>
      <c r="AA133" s="124"/>
      <c r="AB133" s="124"/>
      <c r="AC133" s="124"/>
      <c r="AD133" s="124"/>
    </row>
    <row r="134" spans="1:30" ht="15" x14ac:dyDescent="0.25">
      <c r="A134" s="82">
        <v>821</v>
      </c>
      <c r="B134" s="83" t="s">
        <v>188</v>
      </c>
      <c r="C134" s="314">
        <v>45199</v>
      </c>
      <c r="D134" s="124">
        <f t="shared" si="32"/>
        <v>6817.3453996983408</v>
      </c>
      <c r="E134" s="125">
        <f t="shared" si="16"/>
        <v>0.72154333772368018</v>
      </c>
      <c r="F134" s="124">
        <f t="shared" si="17"/>
        <v>1578.5623507303208</v>
      </c>
      <c r="G134" s="124">
        <f t="shared" si="33"/>
        <v>10465.868385342026</v>
      </c>
      <c r="H134" s="124">
        <f t="shared" si="19"/>
        <v>590.13814514397666</v>
      </c>
      <c r="I134" s="123">
        <f t="shared" si="34"/>
        <v>3912.6159023045652</v>
      </c>
      <c r="J134" s="124">
        <f t="shared" si="21"/>
        <v>478.94641174238865</v>
      </c>
      <c r="K134" s="123">
        <f t="shared" si="35"/>
        <v>3175.4147098520366</v>
      </c>
      <c r="L134" s="123">
        <f t="shared" si="36"/>
        <v>13641.283095194063</v>
      </c>
      <c r="M134" s="123">
        <f t="shared" si="37"/>
        <v>58840.283095194063</v>
      </c>
      <c r="N134" s="70">
        <f t="shared" si="38"/>
        <v>8874.8541621710501</v>
      </c>
      <c r="O134" s="23">
        <f t="shared" si="26"/>
        <v>0.93930870720840187</v>
      </c>
      <c r="P134" s="279">
        <v>1201.7913423689733</v>
      </c>
      <c r="Q134" s="313">
        <v>6630</v>
      </c>
      <c r="R134" s="125">
        <f t="shared" si="39"/>
        <v>3.3998198770925969E-2</v>
      </c>
      <c r="S134" s="23">
        <f t="shared" si="40"/>
        <v>3.7276875992140787E-2</v>
      </c>
      <c r="T134" s="23"/>
      <c r="U134" s="261">
        <v>42592</v>
      </c>
      <c r="V134" s="125">
        <f t="shared" si="41"/>
        <v>6.1208677685950411E-2</v>
      </c>
      <c r="W134" s="255">
        <v>55271.219492662603</v>
      </c>
      <c r="X134" s="259">
        <v>6593.1888544891644</v>
      </c>
      <c r="Y134" s="259">
        <v>8555.9163301335302</v>
      </c>
      <c r="Z134" s="137"/>
      <c r="AA134" s="124"/>
      <c r="AB134" s="124"/>
      <c r="AC134" s="124"/>
      <c r="AD134" s="124"/>
    </row>
    <row r="135" spans="1:30" ht="15" x14ac:dyDescent="0.25">
      <c r="A135" s="82">
        <v>822</v>
      </c>
      <c r="B135" s="83" t="s">
        <v>189</v>
      </c>
      <c r="C135" s="314">
        <v>30967</v>
      </c>
      <c r="D135" s="124">
        <f t="shared" si="32"/>
        <v>7213.3706033077106</v>
      </c>
      <c r="E135" s="125">
        <f t="shared" ref="E135:E198" si="42">D135/D$430</f>
        <v>0.76345838390098675</v>
      </c>
      <c r="F135" s="124">
        <f t="shared" ref="F135:F198" si="43">($D$430-D135)*0.6</f>
        <v>1340.9472285646989</v>
      </c>
      <c r="G135" s="124">
        <f t="shared" si="33"/>
        <v>5756.6864522282531</v>
      </c>
      <c r="H135" s="124">
        <f t="shared" ref="H135:H198" si="44">IF(D135&lt;D$430*0.9,(D$430*0.9-D135)*0.35,0)</f>
        <v>451.52932388069729</v>
      </c>
      <c r="I135" s="123">
        <f t="shared" si="34"/>
        <v>1938.4153874198337</v>
      </c>
      <c r="J135" s="124">
        <f t="shared" ref="J135:J198" si="45">H135+I$432</f>
        <v>340.33759047910928</v>
      </c>
      <c r="K135" s="123">
        <f t="shared" si="35"/>
        <v>1461.0692759268161</v>
      </c>
      <c r="L135" s="123">
        <f t="shared" si="36"/>
        <v>7217.7557281550689</v>
      </c>
      <c r="M135" s="123">
        <f t="shared" si="37"/>
        <v>38184.755728155069</v>
      </c>
      <c r="N135" s="70">
        <f t="shared" si="38"/>
        <v>8894.6554223515177</v>
      </c>
      <c r="O135" s="23">
        <f t="shared" ref="O135:O198" si="46">N135/N$430</f>
        <v>0.94140445951726714</v>
      </c>
      <c r="P135" s="279">
        <v>897.16464295475271</v>
      </c>
      <c r="Q135" s="313">
        <v>4293</v>
      </c>
      <c r="R135" s="125">
        <f t="shared" si="39"/>
        <v>2.5373633126310458E-2</v>
      </c>
      <c r="S135" s="23">
        <f t="shared" si="40"/>
        <v>3.6914782091212905E-2</v>
      </c>
      <c r="T135" s="23"/>
      <c r="U135" s="261">
        <v>30665</v>
      </c>
      <c r="V135" s="125">
        <f t="shared" si="41"/>
        <v>9.8483613239849985E-3</v>
      </c>
      <c r="W135" s="255">
        <v>37391.503772216143</v>
      </c>
      <c r="X135" s="259">
        <v>7034.8703831153935</v>
      </c>
      <c r="Y135" s="259">
        <v>8578.0004065648409</v>
      </c>
      <c r="Z135" s="137"/>
      <c r="AA135" s="124"/>
      <c r="AB135" s="124"/>
      <c r="AC135" s="124"/>
      <c r="AD135" s="124"/>
    </row>
    <row r="136" spans="1:30" ht="15" x14ac:dyDescent="0.25">
      <c r="A136" s="82">
        <v>826</v>
      </c>
      <c r="B136" s="83" t="s">
        <v>190</v>
      </c>
      <c r="C136" s="314">
        <v>93107</v>
      </c>
      <c r="D136" s="124">
        <f t="shared" si="32"/>
        <v>16108.47750865052</v>
      </c>
      <c r="E136" s="125">
        <f t="shared" si="42"/>
        <v>1.7049106280800779</v>
      </c>
      <c r="F136" s="124">
        <f t="shared" si="43"/>
        <v>-3996.1169146409866</v>
      </c>
      <c r="G136" s="124">
        <f t="shared" si="33"/>
        <v>-23097.555766624901</v>
      </c>
      <c r="H136" s="124">
        <f t="shared" si="44"/>
        <v>0</v>
      </c>
      <c r="I136" s="123">
        <f t="shared" si="34"/>
        <v>0</v>
      </c>
      <c r="J136" s="124">
        <f t="shared" si="45"/>
        <v>-111.191733401588</v>
      </c>
      <c r="K136" s="123">
        <f t="shared" si="35"/>
        <v>-642.68821906117864</v>
      </c>
      <c r="L136" s="123">
        <f t="shared" si="36"/>
        <v>-23740.24398568608</v>
      </c>
      <c r="M136" s="123">
        <f t="shared" si="37"/>
        <v>69366.756014313927</v>
      </c>
      <c r="N136" s="70">
        <f t="shared" si="38"/>
        <v>12001.168860607944</v>
      </c>
      <c r="O136" s="23">
        <f t="shared" si="46"/>
        <v>1.270195791554249</v>
      </c>
      <c r="P136" s="279">
        <v>-13431.383536156842</v>
      </c>
      <c r="Q136" s="313">
        <v>5780</v>
      </c>
      <c r="R136" s="125">
        <f t="shared" si="39"/>
        <v>4.9629405377234544E-2</v>
      </c>
      <c r="S136" s="23">
        <f t="shared" si="40"/>
        <v>4.3918402818981669E-2</v>
      </c>
      <c r="T136" s="23"/>
      <c r="U136" s="261">
        <v>89871</v>
      </c>
      <c r="V136" s="125">
        <f t="shared" si="41"/>
        <v>3.6007165826573644E-2</v>
      </c>
      <c r="W136" s="255">
        <v>67322.162975516258</v>
      </c>
      <c r="X136" s="259">
        <v>15346.823770491803</v>
      </c>
      <c r="Y136" s="259">
        <v>11496.270999917395</v>
      </c>
      <c r="Z136" s="137"/>
      <c r="AA136" s="124"/>
      <c r="AB136" s="124"/>
      <c r="AC136" s="124"/>
      <c r="AD136" s="124"/>
    </row>
    <row r="137" spans="1:30" ht="15" x14ac:dyDescent="0.25">
      <c r="A137" s="82">
        <v>827</v>
      </c>
      <c r="B137" s="83" t="s">
        <v>191</v>
      </c>
      <c r="C137" s="314">
        <v>16857</v>
      </c>
      <c r="D137" s="124">
        <f t="shared" si="32"/>
        <v>10723.282442748092</v>
      </c>
      <c r="E137" s="125">
        <f t="shared" si="42"/>
        <v>1.1349451364803318</v>
      </c>
      <c r="F137" s="124">
        <f t="shared" si="43"/>
        <v>-764.99987509952985</v>
      </c>
      <c r="G137" s="124">
        <f t="shared" si="33"/>
        <v>-1202.5798036564609</v>
      </c>
      <c r="H137" s="124">
        <f t="shared" si="44"/>
        <v>0</v>
      </c>
      <c r="I137" s="123">
        <f t="shared" si="34"/>
        <v>0</v>
      </c>
      <c r="J137" s="124">
        <f t="shared" si="45"/>
        <v>-111.191733401588</v>
      </c>
      <c r="K137" s="123">
        <f t="shared" si="35"/>
        <v>-174.79340490729632</v>
      </c>
      <c r="L137" s="123">
        <f t="shared" si="36"/>
        <v>-1377.3732085637571</v>
      </c>
      <c r="M137" s="123">
        <f t="shared" si="37"/>
        <v>15479.626791436243</v>
      </c>
      <c r="N137" s="70">
        <f t="shared" si="38"/>
        <v>9847.0908342469738</v>
      </c>
      <c r="O137" s="23">
        <f t="shared" si="46"/>
        <v>1.0422095949143506</v>
      </c>
      <c r="P137" s="279">
        <v>-1160.4686018751834</v>
      </c>
      <c r="Q137" s="313">
        <v>1572</v>
      </c>
      <c r="R137" s="125">
        <f t="shared" si="39"/>
        <v>2.7958274638551585E-2</v>
      </c>
      <c r="S137" s="23">
        <f t="shared" si="40"/>
        <v>3.3251844470237144E-2</v>
      </c>
      <c r="T137" s="23"/>
      <c r="U137" s="261">
        <v>16555</v>
      </c>
      <c r="V137" s="125">
        <f t="shared" si="41"/>
        <v>1.8242222893385684E-2</v>
      </c>
      <c r="W137" s="255">
        <v>15124.418347360708</v>
      </c>
      <c r="X137" s="259">
        <v>10431.632010081916</v>
      </c>
      <c r="Y137" s="259">
        <v>9530.1942957534393</v>
      </c>
      <c r="Z137" s="137"/>
      <c r="AA137" s="124"/>
      <c r="AB137" s="124"/>
      <c r="AC137" s="124"/>
      <c r="AD137" s="124"/>
    </row>
    <row r="138" spans="1:30" ht="15" x14ac:dyDescent="0.25">
      <c r="A138" s="82">
        <v>828</v>
      </c>
      <c r="B138" s="83" t="s">
        <v>192</v>
      </c>
      <c r="C138" s="314">
        <v>26374</v>
      </c>
      <c r="D138" s="124">
        <f t="shared" si="32"/>
        <v>8989.0933878663946</v>
      </c>
      <c r="E138" s="125">
        <f t="shared" si="42"/>
        <v>0.95139971145924052</v>
      </c>
      <c r="F138" s="124">
        <f t="shared" si="43"/>
        <v>275.51355782948849</v>
      </c>
      <c r="G138" s="124">
        <f t="shared" si="33"/>
        <v>808.35677867171921</v>
      </c>
      <c r="H138" s="124">
        <f t="shared" si="44"/>
        <v>0</v>
      </c>
      <c r="I138" s="123">
        <f t="shared" si="34"/>
        <v>0</v>
      </c>
      <c r="J138" s="124">
        <f t="shared" si="45"/>
        <v>-111.191733401588</v>
      </c>
      <c r="K138" s="123">
        <f t="shared" si="35"/>
        <v>-326.23654580025914</v>
      </c>
      <c r="L138" s="123">
        <f t="shared" si="36"/>
        <v>482.12023287146008</v>
      </c>
      <c r="M138" s="123">
        <f t="shared" si="37"/>
        <v>26856.120232871461</v>
      </c>
      <c r="N138" s="70">
        <f t="shared" si="38"/>
        <v>9153.4152122942942</v>
      </c>
      <c r="O138" s="23">
        <f t="shared" si="46"/>
        <v>0.96879142490591397</v>
      </c>
      <c r="P138" s="279">
        <v>-786.9547569349802</v>
      </c>
      <c r="Q138" s="313">
        <v>2934</v>
      </c>
      <c r="R138" s="125">
        <f t="shared" si="39"/>
        <v>1.4831260385221718E-2</v>
      </c>
      <c r="S138" s="23">
        <f t="shared" si="40"/>
        <v>2.8400779337918805E-2</v>
      </c>
      <c r="T138" s="23"/>
      <c r="U138" s="261">
        <v>26210</v>
      </c>
      <c r="V138" s="125">
        <f t="shared" si="41"/>
        <v>6.2571537581075929E-3</v>
      </c>
      <c r="W138" s="255">
        <v>26336.965274001472</v>
      </c>
      <c r="X138" s="259">
        <v>8857.7222034471106</v>
      </c>
      <c r="Y138" s="259">
        <v>8900.6303730995169</v>
      </c>
      <c r="Z138" s="137"/>
      <c r="AA138" s="124"/>
      <c r="AB138" s="124"/>
      <c r="AC138" s="124"/>
      <c r="AD138" s="124"/>
    </row>
    <row r="139" spans="1:30" ht="15" x14ac:dyDescent="0.25">
      <c r="A139" s="82">
        <v>829</v>
      </c>
      <c r="B139" s="83" t="s">
        <v>193</v>
      </c>
      <c r="C139" s="314">
        <v>20045</v>
      </c>
      <c r="D139" s="124">
        <f t="shared" si="32"/>
        <v>8341.6562630045773</v>
      </c>
      <c r="E139" s="125">
        <f t="shared" si="42"/>
        <v>0.88287539346595101</v>
      </c>
      <c r="F139" s="124">
        <f t="shared" si="43"/>
        <v>663.97583274657882</v>
      </c>
      <c r="G139" s="124">
        <f t="shared" si="33"/>
        <v>1595.5339260900289</v>
      </c>
      <c r="H139" s="124">
        <f t="shared" si="44"/>
        <v>56.629342986793922</v>
      </c>
      <c r="I139" s="123">
        <f t="shared" si="34"/>
        <v>136.08031119726581</v>
      </c>
      <c r="J139" s="124">
        <f t="shared" si="45"/>
        <v>-54.562390414794073</v>
      </c>
      <c r="K139" s="123">
        <f t="shared" si="35"/>
        <v>-131.11342416675015</v>
      </c>
      <c r="L139" s="123">
        <f t="shared" si="36"/>
        <v>1464.4205019232788</v>
      </c>
      <c r="M139" s="123">
        <f t="shared" si="37"/>
        <v>21509.42050192328</v>
      </c>
      <c r="N139" s="70">
        <f t="shared" si="38"/>
        <v>8951.0697053363619</v>
      </c>
      <c r="O139" s="23">
        <f t="shared" si="46"/>
        <v>0.94737530999551545</v>
      </c>
      <c r="P139" s="279">
        <v>-250.95438224545319</v>
      </c>
      <c r="Q139" s="313">
        <v>2403</v>
      </c>
      <c r="R139" s="249">
        <f t="shared" si="39"/>
        <v>-0.15977013647006041</v>
      </c>
      <c r="S139" s="23">
        <f t="shared" si="40"/>
        <v>-4.0477611751935393E-2</v>
      </c>
      <c r="T139" s="23"/>
      <c r="U139" s="261">
        <v>23797</v>
      </c>
      <c r="V139" s="125">
        <f t="shared" si="41"/>
        <v>-0.15766693280665631</v>
      </c>
      <c r="W139" s="255">
        <v>22360.826955654455</v>
      </c>
      <c r="X139" s="259">
        <v>9927.8264497288274</v>
      </c>
      <c r="Y139" s="259">
        <v>9328.6720716122036</v>
      </c>
      <c r="Z139" s="137"/>
      <c r="AA139" s="124"/>
      <c r="AB139" s="124"/>
      <c r="AC139" s="124"/>
      <c r="AD139" s="124"/>
    </row>
    <row r="140" spans="1:30" ht="15" x14ac:dyDescent="0.25">
      <c r="A140" s="82">
        <v>830</v>
      </c>
      <c r="B140" s="83" t="s">
        <v>194</v>
      </c>
      <c r="C140" s="314">
        <v>16958</v>
      </c>
      <c r="D140" s="124">
        <f t="shared" si="32"/>
        <v>11489.159891598916</v>
      </c>
      <c r="E140" s="125">
        <f t="shared" si="42"/>
        <v>1.2160051001951782</v>
      </c>
      <c r="F140" s="124">
        <f t="shared" si="43"/>
        <v>-1224.5263444100244</v>
      </c>
      <c r="G140" s="124">
        <f t="shared" si="33"/>
        <v>-1807.4008843491961</v>
      </c>
      <c r="H140" s="124">
        <f t="shared" si="44"/>
        <v>0</v>
      </c>
      <c r="I140" s="123">
        <f t="shared" si="34"/>
        <v>0</v>
      </c>
      <c r="J140" s="124">
        <f t="shared" si="45"/>
        <v>-111.191733401588</v>
      </c>
      <c r="K140" s="123">
        <f t="shared" si="35"/>
        <v>-164.11899850074388</v>
      </c>
      <c r="L140" s="123">
        <f t="shared" si="36"/>
        <v>-1971.5198828499399</v>
      </c>
      <c r="M140" s="123">
        <f t="shared" si="37"/>
        <v>14986.48011715006</v>
      </c>
      <c r="N140" s="70">
        <f t="shared" si="38"/>
        <v>10153.441813787304</v>
      </c>
      <c r="O140" s="23">
        <f t="shared" si="46"/>
        <v>1.0746335804002891</v>
      </c>
      <c r="P140" s="279">
        <v>-1610.2766261881493</v>
      </c>
      <c r="Q140" s="313">
        <v>1476</v>
      </c>
      <c r="R140" s="125">
        <f t="shared" si="39"/>
        <v>5.9672886434017969E-2</v>
      </c>
      <c r="S140" s="23">
        <f t="shared" si="40"/>
        <v>4.7349952240576705E-2</v>
      </c>
      <c r="T140" s="23"/>
      <c r="U140" s="261">
        <v>16144</v>
      </c>
      <c r="V140" s="125">
        <f t="shared" si="41"/>
        <v>5.0421209117938556E-2</v>
      </c>
      <c r="W140" s="255">
        <v>14434.979281172084</v>
      </c>
      <c r="X140" s="259">
        <v>10842.175957018133</v>
      </c>
      <c r="Y140" s="259">
        <v>9694.4118745279266</v>
      </c>
      <c r="Z140" s="137"/>
      <c r="AA140" s="124"/>
      <c r="AB140" s="124"/>
      <c r="AC140" s="124"/>
      <c r="AD140" s="124"/>
    </row>
    <row r="141" spans="1:30" ht="15" x14ac:dyDescent="0.25">
      <c r="A141" s="82">
        <v>831</v>
      </c>
      <c r="B141" s="83" t="s">
        <v>195</v>
      </c>
      <c r="C141" s="314">
        <v>13749</v>
      </c>
      <c r="D141" s="124">
        <f t="shared" si="32"/>
        <v>10691.290824261276</v>
      </c>
      <c r="E141" s="125">
        <f t="shared" si="42"/>
        <v>1.1315591646938383</v>
      </c>
      <c r="F141" s="124">
        <f t="shared" si="43"/>
        <v>-745.8049040074402</v>
      </c>
      <c r="G141" s="124">
        <f t="shared" si="33"/>
        <v>-959.10510655356802</v>
      </c>
      <c r="H141" s="124">
        <f t="shared" si="44"/>
        <v>0</v>
      </c>
      <c r="I141" s="123">
        <f t="shared" si="34"/>
        <v>0</v>
      </c>
      <c r="J141" s="124">
        <f t="shared" si="45"/>
        <v>-111.191733401588</v>
      </c>
      <c r="K141" s="123">
        <f t="shared" si="35"/>
        <v>-142.99256915444218</v>
      </c>
      <c r="L141" s="123">
        <f t="shared" si="36"/>
        <v>-1102.0976757080102</v>
      </c>
      <c r="M141" s="123">
        <f t="shared" si="37"/>
        <v>12646.90232429199</v>
      </c>
      <c r="N141" s="70">
        <f t="shared" si="38"/>
        <v>9834.2941868522485</v>
      </c>
      <c r="O141" s="23">
        <f t="shared" si="46"/>
        <v>1.0408552061997534</v>
      </c>
      <c r="P141" s="279">
        <v>-1316.7591743075604</v>
      </c>
      <c r="Q141" s="313">
        <v>1286</v>
      </c>
      <c r="R141" s="125">
        <f t="shared" si="39"/>
        <v>3.3428814295905336E-2</v>
      </c>
      <c r="S141" s="23">
        <f t="shared" si="40"/>
        <v>3.565509081300669E-2</v>
      </c>
      <c r="T141" s="23"/>
      <c r="U141" s="261">
        <v>13656</v>
      </c>
      <c r="V141" s="125">
        <f t="shared" si="41"/>
        <v>6.810193321616872E-3</v>
      </c>
      <c r="W141" s="255">
        <v>12534.354769071288</v>
      </c>
      <c r="X141" s="259">
        <v>10345.454545454546</v>
      </c>
      <c r="Y141" s="259">
        <v>9495.7233099024907</v>
      </c>
      <c r="Z141" s="137"/>
      <c r="AA141" s="124"/>
      <c r="AB141" s="124"/>
      <c r="AC141" s="124"/>
      <c r="AD141" s="124"/>
    </row>
    <row r="142" spans="1:30" ht="15" x14ac:dyDescent="0.25">
      <c r="A142" s="82">
        <v>833</v>
      </c>
      <c r="B142" s="83" t="s">
        <v>196</v>
      </c>
      <c r="C142" s="314">
        <v>40024</v>
      </c>
      <c r="D142" s="124">
        <f t="shared" si="32"/>
        <v>17964.093357271096</v>
      </c>
      <c r="E142" s="125">
        <f t="shared" si="42"/>
        <v>1.9013077848100119</v>
      </c>
      <c r="F142" s="124">
        <f t="shared" si="43"/>
        <v>-5109.4864238133323</v>
      </c>
      <c r="G142" s="124">
        <f t="shared" si="33"/>
        <v>-11383.935752256104</v>
      </c>
      <c r="H142" s="124">
        <f t="shared" si="44"/>
        <v>0</v>
      </c>
      <c r="I142" s="123">
        <f t="shared" si="34"/>
        <v>0</v>
      </c>
      <c r="J142" s="124">
        <f t="shared" si="45"/>
        <v>-111.191733401588</v>
      </c>
      <c r="K142" s="123">
        <f t="shared" si="35"/>
        <v>-247.73518201873807</v>
      </c>
      <c r="L142" s="123">
        <f t="shared" si="36"/>
        <v>-11631.670934274842</v>
      </c>
      <c r="M142" s="123">
        <f t="shared" si="37"/>
        <v>28392.329065725156</v>
      </c>
      <c r="N142" s="70">
        <f t="shared" si="38"/>
        <v>12743.415200056173</v>
      </c>
      <c r="O142" s="23">
        <f t="shared" si="46"/>
        <v>1.3487546542462223</v>
      </c>
      <c r="P142" s="279">
        <v>-6439.6804357365836</v>
      </c>
      <c r="Q142" s="313">
        <v>2228</v>
      </c>
      <c r="R142" s="125">
        <f t="shared" si="39"/>
        <v>2.9862132319518384E-2</v>
      </c>
      <c r="S142" s="23">
        <f t="shared" si="40"/>
        <v>3.3125150736049692E-2</v>
      </c>
      <c r="T142" s="23"/>
      <c r="U142" s="261">
        <v>39003</v>
      </c>
      <c r="V142" s="125">
        <f t="shared" si="41"/>
        <v>2.617747352767736E-2</v>
      </c>
      <c r="W142" s="255">
        <v>27580.662775487428</v>
      </c>
      <c r="X142" s="259">
        <v>17443.202146690517</v>
      </c>
      <c r="Y142" s="259">
        <v>12334.822350396882</v>
      </c>
      <c r="Z142" s="137"/>
      <c r="AA142" s="124"/>
      <c r="AB142" s="124"/>
      <c r="AC142" s="124"/>
      <c r="AD142" s="124"/>
    </row>
    <row r="143" spans="1:30" ht="15" x14ac:dyDescent="0.25">
      <c r="A143" s="82">
        <v>834</v>
      </c>
      <c r="B143" s="83" t="s">
        <v>197</v>
      </c>
      <c r="C143" s="314">
        <v>71149</v>
      </c>
      <c r="D143" s="124">
        <f t="shared" si="32"/>
        <v>19110.663443459576</v>
      </c>
      <c r="E143" s="125">
        <f t="shared" si="42"/>
        <v>2.0226600060073081</v>
      </c>
      <c r="F143" s="124">
        <f t="shared" si="43"/>
        <v>-5797.4284755264207</v>
      </c>
      <c r="G143" s="124">
        <f t="shared" si="33"/>
        <v>-21583.826214384866</v>
      </c>
      <c r="H143" s="124">
        <f t="shared" si="44"/>
        <v>0</v>
      </c>
      <c r="I143" s="123">
        <f t="shared" si="34"/>
        <v>0</v>
      </c>
      <c r="J143" s="124">
        <f t="shared" si="45"/>
        <v>-111.191733401588</v>
      </c>
      <c r="K143" s="123">
        <f t="shared" si="35"/>
        <v>-413.9668234541121</v>
      </c>
      <c r="L143" s="123">
        <f t="shared" si="36"/>
        <v>-21997.793037838979</v>
      </c>
      <c r="M143" s="123">
        <f t="shared" si="37"/>
        <v>49151.206962161021</v>
      </c>
      <c r="N143" s="70">
        <f t="shared" si="38"/>
        <v>13202.043234531566</v>
      </c>
      <c r="O143" s="23">
        <f t="shared" si="46"/>
        <v>1.397295542725141</v>
      </c>
      <c r="P143" s="279">
        <v>-11211.188807112794</v>
      </c>
      <c r="Q143" s="313">
        <v>3723</v>
      </c>
      <c r="R143" s="125">
        <f t="shared" si="39"/>
        <v>4.7225392801825639E-2</v>
      </c>
      <c r="S143" s="23">
        <f t="shared" si="40"/>
        <v>4.3055740492684069E-2</v>
      </c>
      <c r="T143" s="23"/>
      <c r="U143" s="261">
        <v>67685</v>
      </c>
      <c r="V143" s="125">
        <f t="shared" si="41"/>
        <v>5.1178252197680428E-2</v>
      </c>
      <c r="W143" s="255">
        <v>46945.121392791974</v>
      </c>
      <c r="X143" s="259">
        <v>18248.854138581828</v>
      </c>
      <c r="Y143" s="259">
        <v>12657.083147153404</v>
      </c>
      <c r="Z143" s="137"/>
      <c r="AA143" s="124"/>
      <c r="AB143" s="124"/>
      <c r="AC143" s="124"/>
      <c r="AD143" s="124"/>
    </row>
    <row r="144" spans="1:30" ht="23.25" customHeight="1" x14ac:dyDescent="0.25">
      <c r="A144" s="82">
        <v>901</v>
      </c>
      <c r="B144" s="83" t="s">
        <v>198</v>
      </c>
      <c r="C144" s="314">
        <v>49279</v>
      </c>
      <c r="D144" s="124">
        <f t="shared" si="32"/>
        <v>7196.1156542056078</v>
      </c>
      <c r="E144" s="125">
        <f t="shared" si="42"/>
        <v>0.76163213147611553</v>
      </c>
      <c r="F144" s="124">
        <f t="shared" si="43"/>
        <v>1351.3001980259605</v>
      </c>
      <c r="G144" s="124">
        <f t="shared" si="33"/>
        <v>9253.7037560817789</v>
      </c>
      <c r="H144" s="124">
        <f t="shared" si="44"/>
        <v>457.56855606643325</v>
      </c>
      <c r="I144" s="123">
        <f t="shared" si="34"/>
        <v>3133.4294719429345</v>
      </c>
      <c r="J144" s="124">
        <f t="shared" si="45"/>
        <v>346.37682266484524</v>
      </c>
      <c r="K144" s="123">
        <f t="shared" si="35"/>
        <v>2371.9884816088602</v>
      </c>
      <c r="L144" s="123">
        <f t="shared" si="36"/>
        <v>11625.692237690639</v>
      </c>
      <c r="M144" s="123">
        <f t="shared" si="37"/>
        <v>60904.692237690637</v>
      </c>
      <c r="N144" s="70">
        <f t="shared" si="38"/>
        <v>8893.7926748964128</v>
      </c>
      <c r="O144" s="23">
        <f t="shared" si="46"/>
        <v>0.94131314689602363</v>
      </c>
      <c r="P144" s="279">
        <v>895.93110294762118</v>
      </c>
      <c r="Q144" s="313">
        <v>6848</v>
      </c>
      <c r="R144" s="125">
        <f t="shared" si="39"/>
        <v>-2.4038045194087177E-3</v>
      </c>
      <c r="S144" s="23">
        <f t="shared" si="40"/>
        <v>3.5736058195741487E-2</v>
      </c>
      <c r="T144" s="23"/>
      <c r="U144" s="261">
        <v>49643</v>
      </c>
      <c r="V144" s="125">
        <f t="shared" si="41"/>
        <v>-7.3323530004230208E-3</v>
      </c>
      <c r="W144" s="255">
        <v>59095.249899149232</v>
      </c>
      <c r="X144" s="259">
        <v>7213.4553908747457</v>
      </c>
      <c r="Y144" s="259">
        <v>8586.9296569528087</v>
      </c>
      <c r="Z144" s="137"/>
      <c r="AA144" s="124"/>
      <c r="AB144" s="124"/>
      <c r="AC144" s="124"/>
      <c r="AD144" s="124"/>
    </row>
    <row r="145" spans="1:30" ht="15" x14ac:dyDescent="0.25">
      <c r="A145" s="82">
        <v>904</v>
      </c>
      <c r="B145" s="83" t="s">
        <v>199</v>
      </c>
      <c r="C145" s="314">
        <v>193256</v>
      </c>
      <c r="D145" s="124">
        <f t="shared" si="32"/>
        <v>8313.5163038802366</v>
      </c>
      <c r="E145" s="125">
        <f t="shared" si="42"/>
        <v>0.87989707876432488</v>
      </c>
      <c r="F145" s="124">
        <f t="shared" si="43"/>
        <v>680.85980822118324</v>
      </c>
      <c r="G145" s="124">
        <f t="shared" si="33"/>
        <v>15827.267101909627</v>
      </c>
      <c r="H145" s="124">
        <f t="shared" si="44"/>
        <v>66.478328680313183</v>
      </c>
      <c r="I145" s="123">
        <f t="shared" si="34"/>
        <v>1545.3552285025601</v>
      </c>
      <c r="J145" s="124">
        <f t="shared" si="45"/>
        <v>-44.713404721274813</v>
      </c>
      <c r="K145" s="123">
        <f t="shared" si="35"/>
        <v>-1039.4078061507544</v>
      </c>
      <c r="L145" s="123">
        <f t="shared" si="36"/>
        <v>14787.859295758873</v>
      </c>
      <c r="M145" s="123">
        <f t="shared" si="37"/>
        <v>208043.85929575888</v>
      </c>
      <c r="N145" s="70">
        <f t="shared" si="38"/>
        <v>8949.6627073801465</v>
      </c>
      <c r="O145" s="23">
        <f t="shared" si="46"/>
        <v>0.94722639426043431</v>
      </c>
      <c r="P145" s="279">
        <v>1934.6223596846721</v>
      </c>
      <c r="Q145" s="313">
        <v>23246</v>
      </c>
      <c r="R145" s="125">
        <f t="shared" si="39"/>
        <v>-7.067271754598542E-2</v>
      </c>
      <c r="S145" s="23">
        <f t="shared" si="40"/>
        <v>1.547355140057331E-3</v>
      </c>
      <c r="T145" s="23"/>
      <c r="U145" s="261">
        <v>205904</v>
      </c>
      <c r="V145" s="125">
        <f t="shared" si="41"/>
        <v>-6.1426684280052837E-2</v>
      </c>
      <c r="W145" s="255">
        <v>205676.13251493475</v>
      </c>
      <c r="X145" s="259">
        <v>8945.7357605248289</v>
      </c>
      <c r="Y145" s="259">
        <v>8935.8357959306049</v>
      </c>
      <c r="Z145" s="137"/>
      <c r="AA145" s="124"/>
      <c r="AB145" s="124"/>
      <c r="AC145" s="124"/>
      <c r="AD145" s="124"/>
    </row>
    <row r="146" spans="1:30" ht="15" x14ac:dyDescent="0.25">
      <c r="A146" s="82">
        <v>906</v>
      </c>
      <c r="B146" s="83" t="s">
        <v>200</v>
      </c>
      <c r="C146" s="314">
        <v>347399</v>
      </c>
      <c r="D146" s="124">
        <f t="shared" si="32"/>
        <v>7757.039187227866</v>
      </c>
      <c r="E146" s="125">
        <f t="shared" si="42"/>
        <v>0.82099990800721934</v>
      </c>
      <c r="F146" s="124">
        <f t="shared" si="43"/>
        <v>1014.7460782126055</v>
      </c>
      <c r="G146" s="124">
        <f t="shared" si="33"/>
        <v>45445.403112751534</v>
      </c>
      <c r="H146" s="124">
        <f t="shared" si="44"/>
        <v>261.24531950864287</v>
      </c>
      <c r="I146" s="123">
        <f t="shared" si="34"/>
        <v>11699.871634194571</v>
      </c>
      <c r="J146" s="124">
        <f t="shared" si="45"/>
        <v>150.05358610705485</v>
      </c>
      <c r="K146" s="123">
        <f t="shared" si="35"/>
        <v>6720.1498538044516</v>
      </c>
      <c r="L146" s="123">
        <f t="shared" si="36"/>
        <v>52165.552966555988</v>
      </c>
      <c r="M146" s="123">
        <f t="shared" si="37"/>
        <v>399564.55296655599</v>
      </c>
      <c r="N146" s="70">
        <f t="shared" si="38"/>
        <v>8921.8388515475272</v>
      </c>
      <c r="O146" s="23">
        <f t="shared" si="46"/>
        <v>0.94428153572257889</v>
      </c>
      <c r="P146" s="279">
        <v>5354.9076950218223</v>
      </c>
      <c r="Q146" s="313">
        <v>44785</v>
      </c>
      <c r="R146" s="125">
        <f t="shared" si="39"/>
        <v>3.2832935228294516E-2</v>
      </c>
      <c r="S146" s="23">
        <f t="shared" si="40"/>
        <v>3.7208523548286139E-2</v>
      </c>
      <c r="T146" s="23"/>
      <c r="U146" s="261">
        <v>335304</v>
      </c>
      <c r="V146" s="125">
        <f t="shared" si="41"/>
        <v>3.6071743850356691E-2</v>
      </c>
      <c r="W146" s="255">
        <v>384026.438738378</v>
      </c>
      <c r="X146" s="259">
        <v>7510.449098443275</v>
      </c>
      <c r="Y146" s="259">
        <v>8601.7793423312341</v>
      </c>
      <c r="Z146" s="137"/>
      <c r="AA146" s="124"/>
      <c r="AB146" s="124"/>
      <c r="AC146" s="124"/>
      <c r="AD146" s="124"/>
    </row>
    <row r="147" spans="1:30" ht="15" x14ac:dyDescent="0.25">
      <c r="A147" s="82">
        <v>911</v>
      </c>
      <c r="B147" s="83" t="s">
        <v>201</v>
      </c>
      <c r="C147" s="314">
        <v>16021</v>
      </c>
      <c r="D147" s="124">
        <f t="shared" si="32"/>
        <v>6528.5248573757135</v>
      </c>
      <c r="E147" s="125">
        <f t="shared" si="42"/>
        <v>0.69097476214294851</v>
      </c>
      <c r="F147" s="124">
        <f t="shared" si="43"/>
        <v>1751.854676123897</v>
      </c>
      <c r="G147" s="124">
        <f t="shared" si="33"/>
        <v>4299.0513752080433</v>
      </c>
      <c r="H147" s="124">
        <f t="shared" si="44"/>
        <v>691.22533495689618</v>
      </c>
      <c r="I147" s="123">
        <f t="shared" si="34"/>
        <v>1696.2669719842231</v>
      </c>
      <c r="J147" s="124">
        <f t="shared" si="45"/>
        <v>580.03360155530822</v>
      </c>
      <c r="K147" s="123">
        <f t="shared" si="35"/>
        <v>1423.4024582167262</v>
      </c>
      <c r="L147" s="123">
        <f t="shared" si="36"/>
        <v>5722.45383342477</v>
      </c>
      <c r="M147" s="123">
        <f t="shared" si="37"/>
        <v>21743.45383342477</v>
      </c>
      <c r="N147" s="70">
        <f t="shared" si="38"/>
        <v>8860.4131350549178</v>
      </c>
      <c r="O147" s="23">
        <f t="shared" si="46"/>
        <v>0.93778027842936518</v>
      </c>
      <c r="P147" s="279">
        <v>30.289781926616342</v>
      </c>
      <c r="Q147" s="313">
        <v>2454</v>
      </c>
      <c r="R147" s="125">
        <f t="shared" si="39"/>
        <v>4.603954167343545E-2</v>
      </c>
      <c r="S147" s="23">
        <f t="shared" si="40"/>
        <v>3.7723722554451833E-2</v>
      </c>
      <c r="T147" s="23"/>
      <c r="U147" s="261">
        <v>15397</v>
      </c>
      <c r="V147" s="125">
        <f t="shared" si="41"/>
        <v>4.0527375462752487E-2</v>
      </c>
      <c r="W147" s="255">
        <v>21064.02574123818</v>
      </c>
      <c r="X147" s="259">
        <v>6241.1836238346168</v>
      </c>
      <c r="Y147" s="259">
        <v>8538.3160686008032</v>
      </c>
      <c r="Z147" s="137"/>
      <c r="AA147" s="124"/>
      <c r="AB147" s="124"/>
      <c r="AC147" s="124"/>
      <c r="AD147" s="124"/>
    </row>
    <row r="148" spans="1:30" ht="15" x14ac:dyDescent="0.25">
      <c r="A148" s="82">
        <v>912</v>
      </c>
      <c r="B148" s="83" t="s">
        <v>202</v>
      </c>
      <c r="C148" s="314">
        <v>13502</v>
      </c>
      <c r="D148" s="124">
        <f t="shared" si="32"/>
        <v>6451.0272336359294</v>
      </c>
      <c r="E148" s="125">
        <f t="shared" si="42"/>
        <v>0.68277246479399323</v>
      </c>
      <c r="F148" s="124">
        <f t="shared" si="43"/>
        <v>1798.3532503677675</v>
      </c>
      <c r="G148" s="124">
        <f t="shared" si="33"/>
        <v>3763.9533530197373</v>
      </c>
      <c r="H148" s="124">
        <f t="shared" si="44"/>
        <v>718.34950326582066</v>
      </c>
      <c r="I148" s="123">
        <f t="shared" si="34"/>
        <v>1503.5055103353627</v>
      </c>
      <c r="J148" s="124">
        <f t="shared" si="45"/>
        <v>607.15776986423271</v>
      </c>
      <c r="K148" s="123">
        <f t="shared" si="35"/>
        <v>1270.7812123258391</v>
      </c>
      <c r="L148" s="123">
        <f t="shared" si="36"/>
        <v>5034.7345653455759</v>
      </c>
      <c r="M148" s="123">
        <f t="shared" si="37"/>
        <v>18536.734565345578</v>
      </c>
      <c r="N148" s="70">
        <f t="shared" si="38"/>
        <v>8856.5382538679296</v>
      </c>
      <c r="O148" s="23">
        <f t="shared" si="46"/>
        <v>0.9373701635619176</v>
      </c>
      <c r="P148" s="279">
        <v>463.08403161059778</v>
      </c>
      <c r="Q148" s="313">
        <v>2093</v>
      </c>
      <c r="R148" s="125">
        <f t="shared" si="39"/>
        <v>4.3504405254858533E-2</v>
      </c>
      <c r="S148" s="23">
        <f t="shared" si="40"/>
        <v>3.7629034619685815E-2</v>
      </c>
      <c r="T148" s="23"/>
      <c r="U148" s="261">
        <v>12902</v>
      </c>
      <c r="V148" s="125">
        <f t="shared" si="41"/>
        <v>4.6504417919702369E-2</v>
      </c>
      <c r="W148" s="255">
        <v>17813.298124022735</v>
      </c>
      <c r="X148" s="259">
        <v>6182.0795400095831</v>
      </c>
      <c r="Y148" s="259">
        <v>8535.3608644095511</v>
      </c>
      <c r="Z148" s="137"/>
      <c r="AA148" s="124"/>
      <c r="AB148" s="124"/>
      <c r="AC148" s="124"/>
      <c r="AD148" s="124"/>
    </row>
    <row r="149" spans="1:30" ht="15" x14ac:dyDescent="0.25">
      <c r="A149" s="82">
        <v>914</v>
      </c>
      <c r="B149" s="83" t="s">
        <v>203</v>
      </c>
      <c r="C149" s="314">
        <v>44794</v>
      </c>
      <c r="D149" s="124">
        <f t="shared" si="32"/>
        <v>7380.7876091613116</v>
      </c>
      <c r="E149" s="125">
        <f t="shared" si="42"/>
        <v>0.7811776893069674</v>
      </c>
      <c r="F149" s="124">
        <f t="shared" si="43"/>
        <v>1240.4970250525382</v>
      </c>
      <c r="G149" s="124">
        <f t="shared" si="33"/>
        <v>7528.5764450438546</v>
      </c>
      <c r="H149" s="124">
        <f t="shared" si="44"/>
        <v>392.93337183193694</v>
      </c>
      <c r="I149" s="123">
        <f t="shared" si="34"/>
        <v>2384.7126336480255</v>
      </c>
      <c r="J149" s="124">
        <f t="shared" si="45"/>
        <v>281.74163843034893</v>
      </c>
      <c r="K149" s="123">
        <f t="shared" si="35"/>
        <v>1709.8900036337877</v>
      </c>
      <c r="L149" s="123">
        <f t="shared" si="36"/>
        <v>9238.4664486776419</v>
      </c>
      <c r="M149" s="123">
        <f t="shared" si="37"/>
        <v>54032.466448677646</v>
      </c>
      <c r="N149" s="70">
        <f t="shared" si="38"/>
        <v>8903.0262726441997</v>
      </c>
      <c r="O149" s="23">
        <f t="shared" si="46"/>
        <v>0.94229042478756642</v>
      </c>
      <c r="P149" s="279">
        <v>939.10553647621418</v>
      </c>
      <c r="Q149" s="313">
        <v>6069</v>
      </c>
      <c r="R149" s="125">
        <f t="shared" si="39"/>
        <v>5.3112800425651543E-2</v>
      </c>
      <c r="S149" s="23">
        <f t="shared" si="40"/>
        <v>3.8049923669678645E-2</v>
      </c>
      <c r="T149" s="23"/>
      <c r="U149" s="261">
        <v>42654</v>
      </c>
      <c r="V149" s="125">
        <f t="shared" si="41"/>
        <v>5.0171144558540819E-2</v>
      </c>
      <c r="W149" s="255">
        <v>52197.699416771611</v>
      </c>
      <c r="X149" s="259">
        <v>7008.5441998028264</v>
      </c>
      <c r="Y149" s="259">
        <v>8576.684097399213</v>
      </c>
      <c r="Z149" s="137"/>
      <c r="AA149" s="124"/>
      <c r="AB149" s="124"/>
      <c r="AC149" s="124"/>
      <c r="AD149" s="124"/>
    </row>
    <row r="150" spans="1:30" ht="15" x14ac:dyDescent="0.25">
      <c r="A150" s="82">
        <v>919</v>
      </c>
      <c r="B150" s="83" t="s">
        <v>204</v>
      </c>
      <c r="C150" s="314">
        <v>45373</v>
      </c>
      <c r="D150" s="124">
        <f t="shared" si="32"/>
        <v>7762.7031650983745</v>
      </c>
      <c r="E150" s="125">
        <f t="shared" si="42"/>
        <v>0.82159937968686469</v>
      </c>
      <c r="F150" s="124">
        <f t="shared" si="43"/>
        <v>1011.3476914903005</v>
      </c>
      <c r="G150" s="124">
        <f t="shared" si="33"/>
        <v>5911.3272567608055</v>
      </c>
      <c r="H150" s="124">
        <f t="shared" si="44"/>
        <v>259.2629272539649</v>
      </c>
      <c r="I150" s="123">
        <f t="shared" si="34"/>
        <v>1515.3918097994249</v>
      </c>
      <c r="J150" s="124">
        <f t="shared" si="45"/>
        <v>148.07119385237689</v>
      </c>
      <c r="K150" s="123">
        <f t="shared" si="35"/>
        <v>865.47612806714289</v>
      </c>
      <c r="L150" s="123">
        <f t="shared" si="36"/>
        <v>6776.8033848279483</v>
      </c>
      <c r="M150" s="123">
        <f t="shared" si="37"/>
        <v>52149.803384827945</v>
      </c>
      <c r="N150" s="70">
        <f t="shared" si="38"/>
        <v>8922.1220504410503</v>
      </c>
      <c r="O150" s="23">
        <f t="shared" si="46"/>
        <v>0.94431150930656094</v>
      </c>
      <c r="P150" s="279">
        <v>-1686.4041257697354</v>
      </c>
      <c r="Q150" s="313">
        <v>5845</v>
      </c>
      <c r="R150" s="125">
        <f t="shared" si="39"/>
        <v>4.4601095263894462E-2</v>
      </c>
      <c r="S150" s="23">
        <f t="shared" si="40"/>
        <v>3.7719110897507145E-2</v>
      </c>
      <c r="T150" s="23"/>
      <c r="U150" s="261">
        <v>43027</v>
      </c>
      <c r="V150" s="125">
        <f t="shared" si="41"/>
        <v>5.4523903595416832E-2</v>
      </c>
      <c r="W150" s="255">
        <v>49781.377378098528</v>
      </c>
      <c r="X150" s="259">
        <v>7431.2607944732299</v>
      </c>
      <c r="Y150" s="259">
        <v>8597.8199271327339</v>
      </c>
      <c r="Z150" s="137"/>
      <c r="AA150" s="124"/>
      <c r="AB150" s="124"/>
      <c r="AC150" s="124"/>
      <c r="AD150" s="124"/>
    </row>
    <row r="151" spans="1:30" ht="15" x14ac:dyDescent="0.25">
      <c r="A151" s="82">
        <v>926</v>
      </c>
      <c r="B151" s="83" t="s">
        <v>205</v>
      </c>
      <c r="C151" s="314">
        <v>88866</v>
      </c>
      <c r="D151" s="124">
        <f t="shared" si="32"/>
        <v>8086.0782529572334</v>
      </c>
      <c r="E151" s="125">
        <f t="shared" si="42"/>
        <v>0.85582518556149345</v>
      </c>
      <c r="F151" s="124">
        <f t="shared" si="43"/>
        <v>817.32263877498519</v>
      </c>
      <c r="G151" s="124">
        <f t="shared" si="33"/>
        <v>8982.3758001370879</v>
      </c>
      <c r="H151" s="124">
        <f t="shared" si="44"/>
        <v>146.08164650336428</v>
      </c>
      <c r="I151" s="123">
        <f t="shared" si="34"/>
        <v>1605.4372950719735</v>
      </c>
      <c r="J151" s="124">
        <f t="shared" si="45"/>
        <v>34.889913101776287</v>
      </c>
      <c r="K151" s="123">
        <f t="shared" si="35"/>
        <v>383.44014498852141</v>
      </c>
      <c r="L151" s="123">
        <f t="shared" si="36"/>
        <v>9365.8159451256088</v>
      </c>
      <c r="M151" s="123">
        <f t="shared" si="37"/>
        <v>98231.815945125607</v>
      </c>
      <c r="N151" s="70">
        <f t="shared" si="38"/>
        <v>8938.2908048339959</v>
      </c>
      <c r="O151" s="23">
        <f t="shared" si="46"/>
        <v>0.94602279960029267</v>
      </c>
      <c r="P151" s="279">
        <v>1641.4865539419407</v>
      </c>
      <c r="Q151" s="313">
        <v>10990</v>
      </c>
      <c r="R151" s="125">
        <f t="shared" si="39"/>
        <v>2.4722342281082322E-2</v>
      </c>
      <c r="S151" s="23">
        <f t="shared" si="40"/>
        <v>3.6827667347944348E-2</v>
      </c>
      <c r="T151" s="23"/>
      <c r="U151" s="261">
        <v>85783</v>
      </c>
      <c r="V151" s="125">
        <f t="shared" si="41"/>
        <v>3.5939521816676964E-2</v>
      </c>
      <c r="W151" s="255">
        <v>93716.788623024026</v>
      </c>
      <c r="X151" s="259">
        <v>7890.9943887406862</v>
      </c>
      <c r="Y151" s="259">
        <v>8620.8066068461067</v>
      </c>
      <c r="Z151" s="137"/>
      <c r="AA151" s="124"/>
      <c r="AB151" s="124"/>
      <c r="AC151" s="124"/>
      <c r="AD151" s="124"/>
    </row>
    <row r="152" spans="1:30" ht="15" x14ac:dyDescent="0.25">
      <c r="A152" s="82">
        <v>928</v>
      </c>
      <c r="B152" s="83" t="s">
        <v>206</v>
      </c>
      <c r="C152" s="314">
        <v>35661</v>
      </c>
      <c r="D152" s="124">
        <f t="shared" si="32"/>
        <v>6842.0951650038369</v>
      </c>
      <c r="E152" s="125">
        <f t="shared" si="42"/>
        <v>0.72416283654901403</v>
      </c>
      <c r="F152" s="124">
        <f t="shared" si="43"/>
        <v>1563.7124915470231</v>
      </c>
      <c r="G152" s="124">
        <f t="shared" si="33"/>
        <v>8150.0695059430846</v>
      </c>
      <c r="H152" s="124">
        <f t="shared" si="44"/>
        <v>581.47572728705302</v>
      </c>
      <c r="I152" s="123">
        <f t="shared" si="34"/>
        <v>3030.6514906201205</v>
      </c>
      <c r="J152" s="124">
        <f t="shared" si="45"/>
        <v>470.28399388546501</v>
      </c>
      <c r="K152" s="123">
        <f t="shared" si="35"/>
        <v>2451.1201761310435</v>
      </c>
      <c r="L152" s="123">
        <f t="shared" si="36"/>
        <v>10601.189682074128</v>
      </c>
      <c r="M152" s="123">
        <f t="shared" si="37"/>
        <v>46262.189682074124</v>
      </c>
      <c r="N152" s="70">
        <f t="shared" si="38"/>
        <v>8876.0916504363249</v>
      </c>
      <c r="O152" s="23">
        <f t="shared" si="46"/>
        <v>0.93943968214966855</v>
      </c>
      <c r="P152" s="279">
        <v>330.12124832988047</v>
      </c>
      <c r="Q152" s="313">
        <v>5212</v>
      </c>
      <c r="R152" s="125">
        <f t="shared" si="39"/>
        <v>5.0215950666555272E-2</v>
      </c>
      <c r="S152" s="23">
        <f t="shared" si="40"/>
        <v>3.7896112427481025E-2</v>
      </c>
      <c r="T152" s="23"/>
      <c r="U152" s="261">
        <v>33793</v>
      </c>
      <c r="V152" s="125">
        <f t="shared" si="41"/>
        <v>5.5277720237919097E-2</v>
      </c>
      <c r="W152" s="255">
        <v>44359.244474990854</v>
      </c>
      <c r="X152" s="259">
        <v>6514.9411991517254</v>
      </c>
      <c r="Y152" s="259">
        <v>8552.0039473666566</v>
      </c>
      <c r="Z152" s="137"/>
      <c r="AA152" s="124"/>
      <c r="AB152" s="124"/>
      <c r="AC152" s="124"/>
      <c r="AD152" s="124"/>
    </row>
    <row r="153" spans="1:30" ht="15" x14ac:dyDescent="0.25">
      <c r="A153" s="82">
        <v>929</v>
      </c>
      <c r="B153" s="83" t="s">
        <v>207</v>
      </c>
      <c r="C153" s="314">
        <v>15040</v>
      </c>
      <c r="D153" s="124">
        <f t="shared" si="32"/>
        <v>8138.5281385281387</v>
      </c>
      <c r="E153" s="125">
        <f t="shared" si="42"/>
        <v>0.86137644683391346</v>
      </c>
      <c r="F153" s="124">
        <f t="shared" si="43"/>
        <v>785.852707432442</v>
      </c>
      <c r="G153" s="124">
        <f t="shared" si="33"/>
        <v>1452.2558033351529</v>
      </c>
      <c r="H153" s="124">
        <f t="shared" si="44"/>
        <v>127.72418655354744</v>
      </c>
      <c r="I153" s="123">
        <f t="shared" si="34"/>
        <v>236.03429675095566</v>
      </c>
      <c r="J153" s="124">
        <f t="shared" si="45"/>
        <v>16.532453151959444</v>
      </c>
      <c r="K153" s="123">
        <f t="shared" si="35"/>
        <v>30.551973424821053</v>
      </c>
      <c r="L153" s="123">
        <f t="shared" si="36"/>
        <v>1482.8077767599739</v>
      </c>
      <c r="M153" s="123">
        <f t="shared" si="37"/>
        <v>16522.807776759975</v>
      </c>
      <c r="N153" s="70">
        <f t="shared" si="38"/>
        <v>8940.9132991125407</v>
      </c>
      <c r="O153" s="23">
        <f t="shared" si="46"/>
        <v>0.9463003626639136</v>
      </c>
      <c r="P153" s="279">
        <v>-1201.7702864709104</v>
      </c>
      <c r="Q153" s="313">
        <v>1848</v>
      </c>
      <c r="R153" s="125">
        <f t="shared" si="39"/>
        <v>1.4395368537025216E-3</v>
      </c>
      <c r="S153" s="23">
        <f t="shared" si="40"/>
        <v>3.5715196718195043E-2</v>
      </c>
      <c r="T153" s="23"/>
      <c r="U153" s="261">
        <v>14994</v>
      </c>
      <c r="V153" s="125">
        <f t="shared" si="41"/>
        <v>3.0678938241963452E-3</v>
      </c>
      <c r="W153" s="255">
        <v>15927.143957269738</v>
      </c>
      <c r="X153" s="259">
        <v>8126.8292682926831</v>
      </c>
      <c r="Y153" s="259">
        <v>8632.5983508237059</v>
      </c>
      <c r="Z153" s="137"/>
      <c r="AA153" s="124"/>
      <c r="AB153" s="124"/>
      <c r="AC153" s="124"/>
      <c r="AD153" s="124"/>
    </row>
    <row r="154" spans="1:30" ht="15" x14ac:dyDescent="0.25">
      <c r="A154" s="82">
        <v>935</v>
      </c>
      <c r="B154" s="83" t="s">
        <v>208</v>
      </c>
      <c r="C154" s="314">
        <v>12732</v>
      </c>
      <c r="D154" s="124">
        <f t="shared" si="32"/>
        <v>9601.809954751132</v>
      </c>
      <c r="E154" s="125">
        <f t="shared" si="42"/>
        <v>1.0162492285114599</v>
      </c>
      <c r="F154" s="124">
        <f t="shared" si="43"/>
        <v>-92.116382301353951</v>
      </c>
      <c r="G154" s="124">
        <f t="shared" si="33"/>
        <v>-122.14632293159534</v>
      </c>
      <c r="H154" s="124">
        <f t="shared" si="44"/>
        <v>0</v>
      </c>
      <c r="I154" s="123">
        <f t="shared" si="34"/>
        <v>0</v>
      </c>
      <c r="J154" s="124">
        <f t="shared" si="45"/>
        <v>-111.191733401588</v>
      </c>
      <c r="K154" s="123">
        <f t="shared" si="35"/>
        <v>-147.44023849050569</v>
      </c>
      <c r="L154" s="123">
        <f t="shared" si="36"/>
        <v>-269.586561422101</v>
      </c>
      <c r="M154" s="123">
        <f t="shared" si="37"/>
        <v>12462.4134385779</v>
      </c>
      <c r="N154" s="70">
        <f t="shared" si="38"/>
        <v>9398.5018390481891</v>
      </c>
      <c r="O154" s="23">
        <f t="shared" si="46"/>
        <v>0.99473123172680178</v>
      </c>
      <c r="P154" s="279">
        <v>-1562.0049119871187</v>
      </c>
      <c r="Q154" s="313">
        <v>1326</v>
      </c>
      <c r="R154" s="125">
        <f t="shared" si="39"/>
        <v>4.2567331195934852E-2</v>
      </c>
      <c r="S154" s="23">
        <f t="shared" si="40"/>
        <v>3.9490405066707382E-2</v>
      </c>
      <c r="T154" s="23"/>
      <c r="U154" s="261">
        <v>12249</v>
      </c>
      <c r="V154" s="125">
        <f t="shared" si="41"/>
        <v>3.9431790350232671E-2</v>
      </c>
      <c r="W154" s="255">
        <v>12025.130183988496</v>
      </c>
      <c r="X154" s="259">
        <v>9209.7744360902252</v>
      </c>
      <c r="Y154" s="259">
        <v>9041.4512661567642</v>
      </c>
      <c r="Z154" s="137"/>
      <c r="AA154" s="124"/>
      <c r="AB154" s="124"/>
      <c r="AC154" s="124"/>
      <c r="AD154" s="124"/>
    </row>
    <row r="155" spans="1:30" ht="15" x14ac:dyDescent="0.25">
      <c r="A155" s="82">
        <v>937</v>
      </c>
      <c r="B155" s="83" t="s">
        <v>209</v>
      </c>
      <c r="C155" s="314">
        <v>25395</v>
      </c>
      <c r="D155" s="124">
        <f t="shared" si="32"/>
        <v>6980.4837822979662</v>
      </c>
      <c r="E155" s="125">
        <f t="shared" si="42"/>
        <v>0.73880979646830891</v>
      </c>
      <c r="F155" s="124">
        <f t="shared" si="43"/>
        <v>1480.6793211705456</v>
      </c>
      <c r="G155" s="124">
        <f t="shared" si="33"/>
        <v>5386.7113704184449</v>
      </c>
      <c r="H155" s="124">
        <f t="shared" si="44"/>
        <v>533.03971123410781</v>
      </c>
      <c r="I155" s="123">
        <f t="shared" si="34"/>
        <v>1939.1984694696841</v>
      </c>
      <c r="J155" s="124">
        <f t="shared" si="45"/>
        <v>421.8479778325198</v>
      </c>
      <c r="K155" s="123">
        <f t="shared" si="35"/>
        <v>1534.682943354707</v>
      </c>
      <c r="L155" s="123">
        <f t="shared" si="36"/>
        <v>6921.3943137731521</v>
      </c>
      <c r="M155" s="123">
        <f t="shared" si="37"/>
        <v>32316.394313773151</v>
      </c>
      <c r="N155" s="70">
        <f t="shared" si="38"/>
        <v>8883.0110813010306</v>
      </c>
      <c r="O155" s="23">
        <f t="shared" si="46"/>
        <v>0.94017203014563322</v>
      </c>
      <c r="P155" s="279">
        <v>-7.6162890590758252</v>
      </c>
      <c r="Q155" s="313">
        <v>3638</v>
      </c>
      <c r="R155" s="125">
        <f t="shared" si="39"/>
        <v>3.77826235832395E-2</v>
      </c>
      <c r="S155" s="23">
        <f t="shared" si="40"/>
        <v>3.7422969739357083E-2</v>
      </c>
      <c r="T155" s="23"/>
      <c r="U155" s="261">
        <v>24383</v>
      </c>
      <c r="V155" s="125">
        <f t="shared" si="41"/>
        <v>4.1504326785055161E-2</v>
      </c>
      <c r="W155" s="255">
        <v>31039.331216857885</v>
      </c>
      <c r="X155" s="259">
        <v>6726.3448275862065</v>
      </c>
      <c r="Y155" s="259">
        <v>8562.5741287883811</v>
      </c>
      <c r="Z155" s="137"/>
      <c r="AA155" s="124"/>
      <c r="AB155" s="124"/>
      <c r="AC155" s="124"/>
      <c r="AD155" s="124"/>
    </row>
    <row r="156" spans="1:30" ht="15" x14ac:dyDescent="0.25">
      <c r="A156" s="82">
        <v>938</v>
      </c>
      <c r="B156" s="83" t="s">
        <v>210</v>
      </c>
      <c r="C156" s="314">
        <v>11237</v>
      </c>
      <c r="D156" s="124">
        <f t="shared" si="32"/>
        <v>9427.0134228187926</v>
      </c>
      <c r="E156" s="125">
        <f t="shared" si="42"/>
        <v>0.99774887893571973</v>
      </c>
      <c r="F156" s="124">
        <f t="shared" si="43"/>
        <v>12.761536858049658</v>
      </c>
      <c r="G156" s="124">
        <f t="shared" si="33"/>
        <v>15.211751934795192</v>
      </c>
      <c r="H156" s="124">
        <f t="shared" si="44"/>
        <v>0</v>
      </c>
      <c r="I156" s="123">
        <f t="shared" si="34"/>
        <v>0</v>
      </c>
      <c r="J156" s="124">
        <f t="shared" si="45"/>
        <v>-111.191733401588</v>
      </c>
      <c r="K156" s="123">
        <f t="shared" si="35"/>
        <v>-132.54054621469288</v>
      </c>
      <c r="L156" s="123">
        <f t="shared" si="36"/>
        <v>-117.32879427989769</v>
      </c>
      <c r="M156" s="123">
        <f t="shared" si="37"/>
        <v>11119.671205720102</v>
      </c>
      <c r="N156" s="70">
        <f t="shared" si="38"/>
        <v>9328.5832262752538</v>
      </c>
      <c r="O156" s="23">
        <f t="shared" si="46"/>
        <v>0.9873310918965057</v>
      </c>
      <c r="P156" s="279">
        <v>-815.20403852839024</v>
      </c>
      <c r="Q156" s="313">
        <v>1192</v>
      </c>
      <c r="R156" s="125">
        <f t="shared" si="39"/>
        <v>-1.1862335966801259E-2</v>
      </c>
      <c r="S156" s="23">
        <f t="shared" si="40"/>
        <v>1.6892886463837811E-2</v>
      </c>
      <c r="T156" s="23"/>
      <c r="U156" s="261">
        <v>11515</v>
      </c>
      <c r="V156" s="125">
        <f t="shared" si="41"/>
        <v>-2.4142422926617457E-2</v>
      </c>
      <c r="W156" s="255">
        <v>11072.552580506854</v>
      </c>
      <c r="X156" s="259">
        <v>9540.1822700911343</v>
      </c>
      <c r="Y156" s="259">
        <v>9173.6143997571289</v>
      </c>
      <c r="Z156" s="137"/>
      <c r="AA156" s="124"/>
      <c r="AB156" s="124"/>
      <c r="AC156" s="124"/>
      <c r="AD156" s="124"/>
    </row>
    <row r="157" spans="1:30" ht="15" x14ac:dyDescent="0.25">
      <c r="A157" s="82">
        <v>940</v>
      </c>
      <c r="B157" s="83" t="s">
        <v>211</v>
      </c>
      <c r="C157" s="314">
        <v>23386</v>
      </c>
      <c r="D157" s="124">
        <f t="shared" si="32"/>
        <v>20230.103806228373</v>
      </c>
      <c r="E157" s="125">
        <f t="shared" si="42"/>
        <v>2.1411408351832137</v>
      </c>
      <c r="F157" s="124">
        <f t="shared" si="43"/>
        <v>-6469.0926931876984</v>
      </c>
      <c r="G157" s="124">
        <f t="shared" si="33"/>
        <v>-7478.2711533249794</v>
      </c>
      <c r="H157" s="124">
        <f t="shared" si="44"/>
        <v>0</v>
      </c>
      <c r="I157" s="123">
        <f t="shared" si="34"/>
        <v>0</v>
      </c>
      <c r="J157" s="124">
        <f t="shared" si="45"/>
        <v>-111.191733401588</v>
      </c>
      <c r="K157" s="123">
        <f t="shared" si="35"/>
        <v>-128.53764381223573</v>
      </c>
      <c r="L157" s="123">
        <f t="shared" si="36"/>
        <v>-7606.8087971372152</v>
      </c>
      <c r="M157" s="123">
        <f t="shared" si="37"/>
        <v>15779.191202862785</v>
      </c>
      <c r="N157" s="70">
        <f t="shared" si="38"/>
        <v>13649.819379639086</v>
      </c>
      <c r="O157" s="23">
        <f t="shared" si="46"/>
        <v>1.4446878743955034</v>
      </c>
      <c r="P157" s="279">
        <v>-4009.0367072313679</v>
      </c>
      <c r="Q157" s="313">
        <v>1156</v>
      </c>
      <c r="R157" s="125">
        <f t="shared" si="39"/>
        <v>9.2097530523081089E-2</v>
      </c>
      <c r="S157" s="23">
        <f t="shared" si="40"/>
        <v>6.9133954377675305E-2</v>
      </c>
      <c r="T157" s="23"/>
      <c r="U157" s="261">
        <v>22692</v>
      </c>
      <c r="V157" s="125">
        <f t="shared" si="41"/>
        <v>3.0583465538515778E-2</v>
      </c>
      <c r="W157" s="255">
        <v>15639.788327357825</v>
      </c>
      <c r="X157" s="259">
        <v>18524.081632653062</v>
      </c>
      <c r="Y157" s="259">
        <v>12767.174144781899</v>
      </c>
      <c r="Z157" s="137"/>
      <c r="AA157" s="124"/>
      <c r="AB157" s="124"/>
      <c r="AC157" s="124"/>
      <c r="AD157" s="124"/>
    </row>
    <row r="158" spans="1:30" ht="15" x14ac:dyDescent="0.25">
      <c r="A158" s="82">
        <v>941</v>
      </c>
      <c r="B158" s="83" t="s">
        <v>212</v>
      </c>
      <c r="C158" s="314">
        <v>48376</v>
      </c>
      <c r="D158" s="124">
        <f t="shared" si="32"/>
        <v>50761.804826862543</v>
      </c>
      <c r="E158" s="125">
        <f t="shared" si="42"/>
        <v>5.3725959205870817</v>
      </c>
      <c r="F158" s="124">
        <f t="shared" si="43"/>
        <v>-24788.1133055682</v>
      </c>
      <c r="G158" s="124">
        <f t="shared" si="33"/>
        <v>-23623.071980206492</v>
      </c>
      <c r="H158" s="124">
        <f t="shared" si="44"/>
        <v>0</v>
      </c>
      <c r="I158" s="123">
        <f t="shared" si="34"/>
        <v>0</v>
      </c>
      <c r="J158" s="124">
        <f t="shared" si="45"/>
        <v>-111.191733401588</v>
      </c>
      <c r="K158" s="123">
        <f t="shared" si="35"/>
        <v>-105.96572193171336</v>
      </c>
      <c r="L158" s="123">
        <f t="shared" si="36"/>
        <v>-23729.037702138205</v>
      </c>
      <c r="M158" s="123">
        <f t="shared" si="37"/>
        <v>24646.962297861795</v>
      </c>
      <c r="N158" s="70">
        <f t="shared" si="38"/>
        <v>25862.499787892757</v>
      </c>
      <c r="O158" s="23">
        <f t="shared" si="46"/>
        <v>2.7372699085570509</v>
      </c>
      <c r="P158" s="279">
        <v>-10750.287008643161</v>
      </c>
      <c r="Q158" s="313">
        <v>953</v>
      </c>
      <c r="R158" s="125">
        <f t="shared" si="39"/>
        <v>5.2593268920656189E-2</v>
      </c>
      <c r="S158" s="23">
        <f t="shared" si="40"/>
        <v>4.9285286520611031E-2</v>
      </c>
      <c r="T158" s="23"/>
      <c r="U158" s="261">
        <v>46200</v>
      </c>
      <c r="V158" s="125">
        <f t="shared" si="41"/>
        <v>4.70995670995671E-2</v>
      </c>
      <c r="W158" s="255">
        <v>23612.524749068405</v>
      </c>
      <c r="X158" s="259">
        <v>48225.469728601252</v>
      </c>
      <c r="Y158" s="259">
        <v>24647.729383161175</v>
      </c>
      <c r="Z158" s="137"/>
      <c r="AA158" s="124"/>
      <c r="AB158" s="124"/>
      <c r="AC158" s="124"/>
      <c r="AD158" s="124"/>
    </row>
    <row r="159" spans="1:30" ht="21.75" customHeight="1" x14ac:dyDescent="0.25">
      <c r="A159" s="82">
        <v>1001</v>
      </c>
      <c r="B159" s="83" t="s">
        <v>213</v>
      </c>
      <c r="C159" s="314">
        <v>759938</v>
      </c>
      <c r="D159" s="124">
        <f t="shared" si="32"/>
        <v>8234.9537287878466</v>
      </c>
      <c r="E159" s="125">
        <f t="shared" si="42"/>
        <v>0.87158206766706714</v>
      </c>
      <c r="F159" s="124">
        <f t="shared" si="43"/>
        <v>727.99735327661722</v>
      </c>
      <c r="G159" s="124">
        <f t="shared" si="33"/>
        <v>67181.051755072782</v>
      </c>
      <c r="H159" s="124">
        <f t="shared" si="44"/>
        <v>93.975229962649692</v>
      </c>
      <c r="I159" s="123">
        <f t="shared" si="34"/>
        <v>8672.2221714132393</v>
      </c>
      <c r="J159" s="124">
        <f t="shared" si="45"/>
        <v>-17.216503438938304</v>
      </c>
      <c r="K159" s="123">
        <f t="shared" si="35"/>
        <v>-1588.7733703521046</v>
      </c>
      <c r="L159" s="123">
        <f t="shared" si="36"/>
        <v>65592.278384720674</v>
      </c>
      <c r="M159" s="123">
        <f t="shared" si="37"/>
        <v>825530.27838472067</v>
      </c>
      <c r="N159" s="70">
        <f t="shared" si="38"/>
        <v>8945.7345786255246</v>
      </c>
      <c r="O159" s="23">
        <f t="shared" si="46"/>
        <v>0.94681064370557111</v>
      </c>
      <c r="P159" s="279">
        <v>12910.910943664167</v>
      </c>
      <c r="Q159" s="313">
        <v>92282</v>
      </c>
      <c r="R159" s="125">
        <f t="shared" si="39"/>
        <v>3.5497096306693419E-2</v>
      </c>
      <c r="S159" s="23">
        <f t="shared" si="40"/>
        <v>3.7320145097440374E-2</v>
      </c>
      <c r="T159" s="23"/>
      <c r="U159" s="261">
        <v>727191</v>
      </c>
      <c r="V159" s="125">
        <f t="shared" si="41"/>
        <v>4.5032185491844644E-2</v>
      </c>
      <c r="W159" s="255">
        <v>788568.47978468554</v>
      </c>
      <c r="X159" s="259">
        <v>7952.6574803149606</v>
      </c>
      <c r="Y159" s="259">
        <v>8623.8897614248199</v>
      </c>
      <c r="Z159" s="137"/>
      <c r="AA159" s="124"/>
      <c r="AB159" s="124"/>
      <c r="AC159" s="124"/>
      <c r="AD159" s="124"/>
    </row>
    <row r="160" spans="1:30" ht="15" x14ac:dyDescent="0.25">
      <c r="A160" s="82">
        <v>1002</v>
      </c>
      <c r="B160" s="83" t="s">
        <v>214</v>
      </c>
      <c r="C160" s="314">
        <v>121502</v>
      </c>
      <c r="D160" s="124">
        <f t="shared" si="32"/>
        <v>7759.2438853055746</v>
      </c>
      <c r="E160" s="125">
        <f t="shared" si="42"/>
        <v>0.82123325179668505</v>
      </c>
      <c r="F160" s="124">
        <f t="shared" si="43"/>
        <v>1013.4232593659804</v>
      </c>
      <c r="G160" s="124">
        <f t="shared" si="33"/>
        <v>15869.194818411886</v>
      </c>
      <c r="H160" s="124">
        <f t="shared" si="44"/>
        <v>260.47367518144489</v>
      </c>
      <c r="I160" s="123">
        <f t="shared" si="34"/>
        <v>4078.7572796662453</v>
      </c>
      <c r="J160" s="124">
        <f t="shared" si="45"/>
        <v>149.28194177985688</v>
      </c>
      <c r="K160" s="123">
        <f t="shared" si="35"/>
        <v>2337.6059263307789</v>
      </c>
      <c r="L160" s="123">
        <f t="shared" si="36"/>
        <v>18206.800744742664</v>
      </c>
      <c r="M160" s="123">
        <f t="shared" si="37"/>
        <v>139708.80074474268</v>
      </c>
      <c r="N160" s="70">
        <f t="shared" si="38"/>
        <v>8921.9490864514137</v>
      </c>
      <c r="O160" s="23">
        <f t="shared" si="46"/>
        <v>0.94429320291205232</v>
      </c>
      <c r="P160" s="279">
        <v>1946.381701380973</v>
      </c>
      <c r="Q160" s="313">
        <v>15659</v>
      </c>
      <c r="R160" s="125">
        <f t="shared" si="39"/>
        <v>4.3043060229379738E-2</v>
      </c>
      <c r="S160" s="23">
        <f t="shared" si="40"/>
        <v>3.765202295096489E-2</v>
      </c>
      <c r="T160" s="23"/>
      <c r="U160" s="261">
        <v>116488</v>
      </c>
      <c r="V160" s="125">
        <f t="shared" si="41"/>
        <v>4.3043060229379849E-2</v>
      </c>
      <c r="W160" s="255">
        <v>134639.35659993865</v>
      </c>
      <c r="X160" s="259">
        <v>7439.0446388658283</v>
      </c>
      <c r="Y160" s="259">
        <v>8598.2091193523629</v>
      </c>
      <c r="Z160" s="137"/>
      <c r="AA160" s="124"/>
      <c r="AB160" s="124"/>
      <c r="AC160" s="124"/>
      <c r="AD160" s="124"/>
    </row>
    <row r="161" spans="1:30" ht="15" x14ac:dyDescent="0.25">
      <c r="A161" s="82">
        <v>1003</v>
      </c>
      <c r="B161" s="83" t="s">
        <v>215</v>
      </c>
      <c r="C161" s="314">
        <v>75263</v>
      </c>
      <c r="D161" s="124">
        <f t="shared" si="32"/>
        <v>7763.0737493553379</v>
      </c>
      <c r="E161" s="125">
        <f t="shared" si="42"/>
        <v>0.82163860208003969</v>
      </c>
      <c r="F161" s="124">
        <f t="shared" si="43"/>
        <v>1011.1253409361225</v>
      </c>
      <c r="G161" s="124">
        <f t="shared" si="33"/>
        <v>9802.8601803757083</v>
      </c>
      <c r="H161" s="124">
        <f t="shared" si="44"/>
        <v>259.13322276402772</v>
      </c>
      <c r="I161" s="123">
        <f t="shared" si="34"/>
        <v>2512.2965946972486</v>
      </c>
      <c r="J161" s="124">
        <f t="shared" si="45"/>
        <v>147.94148936243971</v>
      </c>
      <c r="K161" s="123">
        <f t="shared" si="35"/>
        <v>1434.2927393688528</v>
      </c>
      <c r="L161" s="123">
        <f t="shared" si="36"/>
        <v>11237.152919744562</v>
      </c>
      <c r="M161" s="123">
        <f t="shared" si="37"/>
        <v>86500.152919744563</v>
      </c>
      <c r="N161" s="70">
        <f t="shared" si="38"/>
        <v>8922.1405796539002</v>
      </c>
      <c r="O161" s="23">
        <f t="shared" si="46"/>
        <v>0.94431347042621994</v>
      </c>
      <c r="P161" s="279">
        <v>1266.5494440825387</v>
      </c>
      <c r="Q161" s="313">
        <v>9695</v>
      </c>
      <c r="R161" s="125">
        <f t="shared" si="39"/>
        <v>7.7792207243412417E-2</v>
      </c>
      <c r="S161" s="23">
        <f t="shared" si="40"/>
        <v>3.9102083052077546E-2</v>
      </c>
      <c r="T161" s="23"/>
      <c r="U161" s="261">
        <v>70054</v>
      </c>
      <c r="V161" s="125">
        <f t="shared" si="41"/>
        <v>7.4356924658120882E-2</v>
      </c>
      <c r="W161" s="255">
        <v>83511.274486940631</v>
      </c>
      <c r="X161" s="259">
        <v>7202.7555007197207</v>
      </c>
      <c r="Y161" s="259">
        <v>8586.3946624450582</v>
      </c>
      <c r="Z161" s="137"/>
      <c r="AA161" s="124"/>
      <c r="AB161" s="124"/>
      <c r="AC161" s="124"/>
      <c r="AD161" s="124"/>
    </row>
    <row r="162" spans="1:30" ht="15" x14ac:dyDescent="0.25">
      <c r="A162" s="82">
        <v>1004</v>
      </c>
      <c r="B162" s="83" t="s">
        <v>216</v>
      </c>
      <c r="C162" s="314">
        <v>76023</v>
      </c>
      <c r="D162" s="124">
        <f t="shared" si="32"/>
        <v>8385.5062872270028</v>
      </c>
      <c r="E162" s="125">
        <f t="shared" si="42"/>
        <v>0.88751645108907107</v>
      </c>
      <c r="F162" s="124">
        <f t="shared" si="43"/>
        <v>637.66581821312354</v>
      </c>
      <c r="G162" s="124">
        <f t="shared" si="33"/>
        <v>5781.0783079201783</v>
      </c>
      <c r="H162" s="124">
        <f t="shared" si="44"/>
        <v>41.281834508945025</v>
      </c>
      <c r="I162" s="123">
        <f t="shared" si="34"/>
        <v>374.26111165809561</v>
      </c>
      <c r="J162" s="124">
        <f t="shared" si="45"/>
        <v>-69.909898892642971</v>
      </c>
      <c r="K162" s="123">
        <f t="shared" si="35"/>
        <v>-633.80314336070114</v>
      </c>
      <c r="L162" s="123">
        <f t="shared" si="36"/>
        <v>5147.2751645594772</v>
      </c>
      <c r="M162" s="123">
        <f t="shared" si="37"/>
        <v>81170.275164559484</v>
      </c>
      <c r="N162" s="70">
        <f t="shared" si="38"/>
        <v>8953.2622065474825</v>
      </c>
      <c r="O162" s="23">
        <f t="shared" si="46"/>
        <v>0.94760736287667136</v>
      </c>
      <c r="P162" s="279">
        <v>303.02141929368099</v>
      </c>
      <c r="Q162" s="313">
        <v>9066</v>
      </c>
      <c r="R162" s="125">
        <f t="shared" si="39"/>
        <v>2.8213208542407806E-2</v>
      </c>
      <c r="S162" s="23">
        <f t="shared" si="40"/>
        <v>3.6973998581316787E-2</v>
      </c>
      <c r="T162" s="23"/>
      <c r="U162" s="261">
        <v>73937</v>
      </c>
      <c r="V162" s="125">
        <f t="shared" si="41"/>
        <v>2.8213208542407726E-2</v>
      </c>
      <c r="W162" s="255">
        <v>78276.094941250645</v>
      </c>
      <c r="X162" s="259">
        <v>8155.415839399956</v>
      </c>
      <c r="Y162" s="259">
        <v>8634.0276793790708</v>
      </c>
      <c r="Z162" s="137"/>
      <c r="AA162" s="124"/>
      <c r="AB162" s="124"/>
      <c r="AC162" s="124"/>
      <c r="AD162" s="124"/>
    </row>
    <row r="163" spans="1:30" ht="15" x14ac:dyDescent="0.25">
      <c r="A163" s="82">
        <v>1014</v>
      </c>
      <c r="B163" s="83" t="s">
        <v>217</v>
      </c>
      <c r="C163" s="314">
        <v>106513</v>
      </c>
      <c r="D163" s="124">
        <f t="shared" si="32"/>
        <v>7280.4511278195487</v>
      </c>
      <c r="E163" s="125">
        <f t="shared" si="42"/>
        <v>0.77055814234283837</v>
      </c>
      <c r="F163" s="124">
        <f t="shared" si="43"/>
        <v>1300.6989138575959</v>
      </c>
      <c r="G163" s="124">
        <f t="shared" si="33"/>
        <v>19029.225109736628</v>
      </c>
      <c r="H163" s="124">
        <f t="shared" si="44"/>
        <v>428.05114030155391</v>
      </c>
      <c r="I163" s="123">
        <f t="shared" si="34"/>
        <v>6262.388182611734</v>
      </c>
      <c r="J163" s="124">
        <f t="shared" si="45"/>
        <v>316.8594068999659</v>
      </c>
      <c r="K163" s="123">
        <f t="shared" si="35"/>
        <v>4635.6531229465008</v>
      </c>
      <c r="L163" s="123">
        <f t="shared" si="36"/>
        <v>23664.878232683128</v>
      </c>
      <c r="M163" s="123">
        <f t="shared" si="37"/>
        <v>130177.87823268313</v>
      </c>
      <c r="N163" s="70">
        <f t="shared" si="38"/>
        <v>8898.0094485771097</v>
      </c>
      <c r="O163" s="23">
        <f t="shared" si="46"/>
        <v>0.94175944743935969</v>
      </c>
      <c r="P163" s="279">
        <v>-1056.0064345613791</v>
      </c>
      <c r="Q163" s="313">
        <v>14630</v>
      </c>
      <c r="R163" s="125">
        <f t="shared" si="39"/>
        <v>4.098545555103298E-2</v>
      </c>
      <c r="S163" s="23">
        <f t="shared" si="40"/>
        <v>3.755412832176723E-2</v>
      </c>
      <c r="T163" s="23"/>
      <c r="U163" s="261">
        <v>101634</v>
      </c>
      <c r="V163" s="125">
        <f t="shared" si="41"/>
        <v>4.8005588680953226E-2</v>
      </c>
      <c r="W163" s="255">
        <v>124625.66508782865</v>
      </c>
      <c r="X163" s="259">
        <v>6993.8067712634183</v>
      </c>
      <c r="Y163" s="259">
        <v>8575.9472259722443</v>
      </c>
      <c r="Z163" s="137"/>
      <c r="AA163" s="124"/>
      <c r="AB163" s="124"/>
      <c r="AC163" s="124"/>
      <c r="AD163" s="124"/>
    </row>
    <row r="164" spans="1:30" ht="15" x14ac:dyDescent="0.25">
      <c r="A164" s="82">
        <v>1017</v>
      </c>
      <c r="B164" s="83" t="s">
        <v>218</v>
      </c>
      <c r="C164" s="314">
        <v>43457</v>
      </c>
      <c r="D164" s="124">
        <f t="shared" si="32"/>
        <v>6480.3161348046524</v>
      </c>
      <c r="E164" s="125">
        <f t="shared" si="42"/>
        <v>0.68587238276330642</v>
      </c>
      <c r="F164" s="124">
        <f t="shared" si="43"/>
        <v>1780.7799096665337</v>
      </c>
      <c r="G164" s="124">
        <f t="shared" si="33"/>
        <v>11941.910074223775</v>
      </c>
      <c r="H164" s="124">
        <f t="shared" si="44"/>
        <v>708.09838785676766</v>
      </c>
      <c r="I164" s="123">
        <f t="shared" si="34"/>
        <v>4748.507788967484</v>
      </c>
      <c r="J164" s="124">
        <f t="shared" si="45"/>
        <v>596.90665445517971</v>
      </c>
      <c r="K164" s="123">
        <f t="shared" si="35"/>
        <v>4002.8560247764349</v>
      </c>
      <c r="L164" s="123">
        <f t="shared" si="36"/>
        <v>15944.76609900021</v>
      </c>
      <c r="M164" s="123">
        <f t="shared" si="37"/>
        <v>59401.766099000211</v>
      </c>
      <c r="N164" s="70">
        <f t="shared" si="38"/>
        <v>8858.0026989263661</v>
      </c>
      <c r="O164" s="23">
        <f t="shared" si="46"/>
        <v>0.93752515946038328</v>
      </c>
      <c r="P164" s="279">
        <v>1127.6267634881387</v>
      </c>
      <c r="Q164" s="313">
        <v>6706</v>
      </c>
      <c r="R164" s="125">
        <f t="shared" si="39"/>
        <v>2.2423594786540123E-2</v>
      </c>
      <c r="S164" s="23">
        <f t="shared" si="40"/>
        <v>3.6852408101909873E-2</v>
      </c>
      <c r="T164" s="23"/>
      <c r="U164" s="261">
        <v>42187</v>
      </c>
      <c r="V164" s="125">
        <f t="shared" si="41"/>
        <v>3.01040604925688E-2</v>
      </c>
      <c r="W164" s="255">
        <v>56863.315842594784</v>
      </c>
      <c r="X164" s="259">
        <v>6338.1911057692305</v>
      </c>
      <c r="Y164" s="259">
        <v>8543.1664426975349</v>
      </c>
      <c r="Z164" s="137"/>
      <c r="AA164" s="124"/>
      <c r="AB164" s="124"/>
      <c r="AC164" s="124"/>
      <c r="AD164" s="124"/>
    </row>
    <row r="165" spans="1:30" ht="15" x14ac:dyDescent="0.25">
      <c r="A165" s="82">
        <v>1018</v>
      </c>
      <c r="B165" s="83" t="s">
        <v>219</v>
      </c>
      <c r="C165" s="314">
        <v>92137</v>
      </c>
      <c r="D165" s="124">
        <f t="shared" si="32"/>
        <v>8080.0666491274224</v>
      </c>
      <c r="E165" s="125">
        <f t="shared" si="42"/>
        <v>0.85518892137974523</v>
      </c>
      <c r="F165" s="124">
        <f t="shared" si="43"/>
        <v>820.92960107287183</v>
      </c>
      <c r="G165" s="124">
        <f t="shared" si="33"/>
        <v>9361.0602410339579</v>
      </c>
      <c r="H165" s="124">
        <f t="shared" si="44"/>
        <v>148.18570784379816</v>
      </c>
      <c r="I165" s="123">
        <f t="shared" si="34"/>
        <v>1689.7616265428303</v>
      </c>
      <c r="J165" s="124">
        <f t="shared" si="45"/>
        <v>36.99397444221016</v>
      </c>
      <c r="K165" s="123">
        <f t="shared" si="35"/>
        <v>421.84229056452244</v>
      </c>
      <c r="L165" s="123">
        <f t="shared" si="36"/>
        <v>9782.90253159848</v>
      </c>
      <c r="M165" s="123">
        <f t="shared" si="37"/>
        <v>101919.90253159848</v>
      </c>
      <c r="N165" s="70">
        <f t="shared" si="38"/>
        <v>8937.9902246425045</v>
      </c>
      <c r="O165" s="23">
        <f t="shared" si="46"/>
        <v>0.94599098639120516</v>
      </c>
      <c r="P165" s="279">
        <v>1035.1481187079062</v>
      </c>
      <c r="Q165" s="313">
        <v>11403</v>
      </c>
      <c r="R165" s="125">
        <f t="shared" si="39"/>
        <v>4.4663109390639319E-2</v>
      </c>
      <c r="S165" s="23">
        <f t="shared" si="40"/>
        <v>3.7734014740218931E-2</v>
      </c>
      <c r="T165" s="23"/>
      <c r="U165" s="261">
        <v>87726</v>
      </c>
      <c r="V165" s="125">
        <f t="shared" si="41"/>
        <v>5.0281558488931448E-2</v>
      </c>
      <c r="W165" s="255">
        <v>97688.505616993702</v>
      </c>
      <c r="X165" s="259">
        <v>7734.6147064009874</v>
      </c>
      <c r="Y165" s="259">
        <v>8612.9876227291206</v>
      </c>
      <c r="Z165" s="137"/>
      <c r="AA165" s="124"/>
      <c r="AB165" s="124"/>
      <c r="AC165" s="124"/>
      <c r="AD165" s="124"/>
    </row>
    <row r="166" spans="1:30" ht="15" x14ac:dyDescent="0.25">
      <c r="A166" s="82">
        <v>1021</v>
      </c>
      <c r="B166" s="83" t="s">
        <v>220</v>
      </c>
      <c r="C166" s="314">
        <v>19628</v>
      </c>
      <c r="D166" s="124">
        <f t="shared" si="32"/>
        <v>8545.0587723117114</v>
      </c>
      <c r="E166" s="125">
        <f t="shared" si="42"/>
        <v>0.90440338080737792</v>
      </c>
      <c r="F166" s="124">
        <f t="shared" si="43"/>
        <v>541.93432716229836</v>
      </c>
      <c r="G166" s="124">
        <f t="shared" si="33"/>
        <v>1244.8231494917993</v>
      </c>
      <c r="H166" s="124">
        <f t="shared" si="44"/>
        <v>0</v>
      </c>
      <c r="I166" s="123">
        <f t="shared" si="34"/>
        <v>0</v>
      </c>
      <c r="J166" s="124">
        <f t="shared" si="45"/>
        <v>-111.191733401588</v>
      </c>
      <c r="K166" s="123">
        <f t="shared" si="35"/>
        <v>-255.40741162344764</v>
      </c>
      <c r="L166" s="123">
        <f t="shared" si="36"/>
        <v>989.4157378683517</v>
      </c>
      <c r="M166" s="123">
        <f t="shared" si="37"/>
        <v>20617.415737868352</v>
      </c>
      <c r="N166" s="70">
        <f t="shared" si="38"/>
        <v>8975.8013660724228</v>
      </c>
      <c r="O166" s="23">
        <f t="shared" si="46"/>
        <v>0.94999289264516917</v>
      </c>
      <c r="P166" s="279">
        <v>-1578.0914651843227</v>
      </c>
      <c r="Q166" s="313">
        <v>2297</v>
      </c>
      <c r="R166" s="125">
        <f t="shared" si="39"/>
        <v>6.0493393907373738E-2</v>
      </c>
      <c r="S166" s="23">
        <f t="shared" si="40"/>
        <v>4.0173559553921247E-2</v>
      </c>
      <c r="T166" s="23"/>
      <c r="U166" s="261">
        <v>18597</v>
      </c>
      <c r="V166" s="125">
        <f t="shared" si="41"/>
        <v>5.5439049309028335E-2</v>
      </c>
      <c r="W166" s="255">
        <v>19916.050896140139</v>
      </c>
      <c r="X166" s="259">
        <v>8057.6256499133451</v>
      </c>
      <c r="Y166" s="259">
        <v>8629.1381699047397</v>
      </c>
      <c r="Z166" s="137"/>
      <c r="AA166" s="124"/>
      <c r="AB166" s="124"/>
      <c r="AC166" s="124"/>
      <c r="AD166" s="124"/>
    </row>
    <row r="167" spans="1:30" ht="15" x14ac:dyDescent="0.25">
      <c r="A167" s="82">
        <v>1026</v>
      </c>
      <c r="B167" s="83" t="s">
        <v>221</v>
      </c>
      <c r="C167" s="314">
        <v>22762</v>
      </c>
      <c r="D167" s="124">
        <f t="shared" si="32"/>
        <v>24240.681576144834</v>
      </c>
      <c r="E167" s="125">
        <f t="shared" si="42"/>
        <v>2.5656177394095958</v>
      </c>
      <c r="F167" s="124">
        <f t="shared" si="43"/>
        <v>-8875.4393551375742</v>
      </c>
      <c r="G167" s="124">
        <f t="shared" si="33"/>
        <v>-8334.0375544741819</v>
      </c>
      <c r="H167" s="124">
        <f t="shared" si="44"/>
        <v>0</v>
      </c>
      <c r="I167" s="123">
        <f t="shared" si="34"/>
        <v>0</v>
      </c>
      <c r="J167" s="124">
        <f t="shared" si="45"/>
        <v>-111.191733401588</v>
      </c>
      <c r="K167" s="123">
        <f t="shared" si="35"/>
        <v>-104.40903766409113</v>
      </c>
      <c r="L167" s="123">
        <f t="shared" si="36"/>
        <v>-8438.4465921382725</v>
      </c>
      <c r="M167" s="123">
        <f t="shared" si="37"/>
        <v>14323.553407861727</v>
      </c>
      <c r="N167" s="70">
        <f t="shared" si="38"/>
        <v>15254.050487605675</v>
      </c>
      <c r="O167" s="23">
        <f t="shared" si="46"/>
        <v>1.6144786360860566</v>
      </c>
      <c r="P167" s="279">
        <v>-4527.6215121887999</v>
      </c>
      <c r="Q167" s="313">
        <v>939</v>
      </c>
      <c r="R167" s="125">
        <f t="shared" si="39"/>
        <v>0.10890476017777144</v>
      </c>
      <c r="S167" s="23">
        <f t="shared" si="40"/>
        <v>8.1728640776505226E-2</v>
      </c>
      <c r="T167" s="23"/>
      <c r="U167" s="261">
        <v>20614</v>
      </c>
      <c r="V167" s="125">
        <f t="shared" si="41"/>
        <v>0.10420102842728243</v>
      </c>
      <c r="W167" s="255">
        <v>13297.761626692596</v>
      </c>
      <c r="X167" s="259">
        <v>21860.021208907739</v>
      </c>
      <c r="Y167" s="259">
        <v>14101.549975283771</v>
      </c>
      <c r="Z167" s="137"/>
      <c r="AA167" s="124"/>
      <c r="AB167" s="124"/>
      <c r="AC167" s="124"/>
      <c r="AD167" s="124"/>
    </row>
    <row r="168" spans="1:30" ht="15" x14ac:dyDescent="0.25">
      <c r="A168" s="82">
        <v>1027</v>
      </c>
      <c r="B168" s="83" t="s">
        <v>222</v>
      </c>
      <c r="C168" s="314">
        <v>12978</v>
      </c>
      <c r="D168" s="124">
        <f t="shared" si="32"/>
        <v>7291.0112359550558</v>
      </c>
      <c r="E168" s="125">
        <f t="shared" si="42"/>
        <v>0.77167581721833378</v>
      </c>
      <c r="F168" s="124">
        <f t="shared" si="43"/>
        <v>1294.3628489762916</v>
      </c>
      <c r="G168" s="124">
        <f t="shared" si="33"/>
        <v>2303.9658711777993</v>
      </c>
      <c r="H168" s="124">
        <f t="shared" si="44"/>
        <v>424.35510245412644</v>
      </c>
      <c r="I168" s="123">
        <f t="shared" si="34"/>
        <v>755.35208236834512</v>
      </c>
      <c r="J168" s="124">
        <f t="shared" si="45"/>
        <v>313.16336905253843</v>
      </c>
      <c r="K168" s="123">
        <f t="shared" si="35"/>
        <v>557.43079691351841</v>
      </c>
      <c r="L168" s="123">
        <f t="shared" si="36"/>
        <v>2861.3966680913177</v>
      </c>
      <c r="M168" s="123">
        <f t="shared" si="37"/>
        <v>15839.396668091318</v>
      </c>
      <c r="N168" s="70">
        <f t="shared" si="38"/>
        <v>8898.5374539838867</v>
      </c>
      <c r="O168" s="23">
        <f t="shared" si="46"/>
        <v>0.94181533118313465</v>
      </c>
      <c r="P168" s="279">
        <v>99.037494632998005</v>
      </c>
      <c r="Q168" s="313">
        <v>1780</v>
      </c>
      <c r="R168" s="125">
        <f t="shared" si="39"/>
        <v>6.3520587015332322E-2</v>
      </c>
      <c r="S168" s="23">
        <f t="shared" si="40"/>
        <v>3.8452806846580645E-2</v>
      </c>
      <c r="T168" s="23"/>
      <c r="U168" s="261">
        <v>12244</v>
      </c>
      <c r="V168" s="125">
        <f t="shared" si="41"/>
        <v>5.9947729500163346E-2</v>
      </c>
      <c r="W168" s="255">
        <v>15304.294800912601</v>
      </c>
      <c r="X168" s="259">
        <v>6855.5431131019041</v>
      </c>
      <c r="Y168" s="259">
        <v>8569.0340430641663</v>
      </c>
      <c r="Z168" s="137"/>
      <c r="AA168" s="124"/>
      <c r="AB168" s="124"/>
      <c r="AC168" s="124"/>
      <c r="AD168" s="124"/>
    </row>
    <row r="169" spans="1:30" ht="15" x14ac:dyDescent="0.25">
      <c r="A169" s="82">
        <v>1029</v>
      </c>
      <c r="B169" s="83" t="s">
        <v>223</v>
      </c>
      <c r="C169" s="314">
        <v>34063</v>
      </c>
      <c r="D169" s="124">
        <f t="shared" si="32"/>
        <v>6877.2461134665855</v>
      </c>
      <c r="E169" s="125">
        <f t="shared" si="42"/>
        <v>0.72788318973503374</v>
      </c>
      <c r="F169" s="124">
        <f t="shared" si="43"/>
        <v>1542.6219224693739</v>
      </c>
      <c r="G169" s="124">
        <f t="shared" si="33"/>
        <v>7640.6063819908086</v>
      </c>
      <c r="H169" s="124">
        <f t="shared" si="44"/>
        <v>569.17289532509108</v>
      </c>
      <c r="I169" s="123">
        <f t="shared" si="34"/>
        <v>2819.1133505451762</v>
      </c>
      <c r="J169" s="124">
        <f t="shared" si="45"/>
        <v>457.98116192350307</v>
      </c>
      <c r="K169" s="123">
        <f t="shared" si="35"/>
        <v>2268.3806950071103</v>
      </c>
      <c r="L169" s="123">
        <f t="shared" si="36"/>
        <v>9908.9870769979188</v>
      </c>
      <c r="M169" s="123">
        <f t="shared" si="37"/>
        <v>43971.987076997917</v>
      </c>
      <c r="N169" s="70">
        <f t="shared" si="38"/>
        <v>8877.8491978594611</v>
      </c>
      <c r="O169" s="23">
        <f t="shared" si="46"/>
        <v>0.93962569980896948</v>
      </c>
      <c r="P169" s="279">
        <v>687.95382635799979</v>
      </c>
      <c r="Q169" s="313">
        <v>4953</v>
      </c>
      <c r="R169" s="125">
        <f t="shared" si="39"/>
        <v>1.4271587966608915E-2</v>
      </c>
      <c r="S169" s="23">
        <f t="shared" si="40"/>
        <v>3.6492488924597249E-2</v>
      </c>
      <c r="T169" s="23"/>
      <c r="U169" s="261">
        <v>33482</v>
      </c>
      <c r="V169" s="125">
        <f t="shared" si="41"/>
        <v>1.7352607371124783E-2</v>
      </c>
      <c r="W169" s="255">
        <v>42295.356510026002</v>
      </c>
      <c r="X169" s="259">
        <v>6780.4779262859456</v>
      </c>
      <c r="Y169" s="259">
        <v>8565.2807837233704</v>
      </c>
      <c r="Z169" s="137"/>
      <c r="AA169" s="124"/>
      <c r="AB169" s="124"/>
      <c r="AC169" s="124"/>
      <c r="AD169" s="124"/>
    </row>
    <row r="170" spans="1:30" ht="15" x14ac:dyDescent="0.25">
      <c r="A170" s="82">
        <v>1032</v>
      </c>
      <c r="B170" s="83" t="s">
        <v>224</v>
      </c>
      <c r="C170" s="314">
        <v>59098</v>
      </c>
      <c r="D170" s="124">
        <f t="shared" si="32"/>
        <v>6864.6765013358117</v>
      </c>
      <c r="E170" s="125">
        <f t="shared" si="42"/>
        <v>0.72655283028293216</v>
      </c>
      <c r="F170" s="124">
        <f t="shared" si="43"/>
        <v>1550.1636897478381</v>
      </c>
      <c r="G170" s="124">
        <f t="shared" si="33"/>
        <v>13345.359205039138</v>
      </c>
      <c r="H170" s="124">
        <f t="shared" si="44"/>
        <v>573.57225957086189</v>
      </c>
      <c r="I170" s="123">
        <f t="shared" si="34"/>
        <v>4937.8835826455506</v>
      </c>
      <c r="J170" s="124">
        <f t="shared" si="45"/>
        <v>462.38052616927388</v>
      </c>
      <c r="K170" s="123">
        <f t="shared" si="35"/>
        <v>3980.6339497912786</v>
      </c>
      <c r="L170" s="123">
        <f t="shared" si="36"/>
        <v>17325.993154830416</v>
      </c>
      <c r="M170" s="123">
        <f t="shared" si="37"/>
        <v>76423.993154830416</v>
      </c>
      <c r="N170" s="70">
        <f t="shared" si="38"/>
        <v>8877.2207172529234</v>
      </c>
      <c r="O170" s="23">
        <f t="shared" si="46"/>
        <v>0.93955918183636444</v>
      </c>
      <c r="P170" s="279">
        <v>1559.047242300825</v>
      </c>
      <c r="Q170" s="313">
        <v>8609</v>
      </c>
      <c r="R170" s="125">
        <f t="shared" si="39"/>
        <v>8.6079076531969754E-3</v>
      </c>
      <c r="S170" s="23">
        <f t="shared" si="40"/>
        <v>3.626417882471971E-2</v>
      </c>
      <c r="T170" s="23"/>
      <c r="U170" s="261">
        <v>58335</v>
      </c>
      <c r="V170" s="125">
        <f t="shared" si="41"/>
        <v>1.3079626296391532E-2</v>
      </c>
      <c r="W170" s="255">
        <v>73423.997781983155</v>
      </c>
      <c r="X170" s="259">
        <v>6806.0903045152254</v>
      </c>
      <c r="Y170" s="259">
        <v>8566.5614026348321</v>
      </c>
      <c r="Z170" s="137"/>
      <c r="AA170" s="124"/>
      <c r="AB170" s="124"/>
      <c r="AC170" s="124"/>
      <c r="AD170" s="124"/>
    </row>
    <row r="171" spans="1:30" ht="15" x14ac:dyDescent="0.25">
      <c r="A171" s="82">
        <v>1034</v>
      </c>
      <c r="B171" s="83" t="s">
        <v>225</v>
      </c>
      <c r="C171" s="314">
        <v>11960</v>
      </c>
      <c r="D171" s="124">
        <f t="shared" si="32"/>
        <v>7106.357694592989</v>
      </c>
      <c r="E171" s="125">
        <f t="shared" si="42"/>
        <v>0.75213220827007965</v>
      </c>
      <c r="F171" s="124">
        <f t="shared" si="43"/>
        <v>1405.1549737935318</v>
      </c>
      <c r="G171" s="124">
        <f t="shared" si="33"/>
        <v>2364.8758208945142</v>
      </c>
      <c r="H171" s="124">
        <f t="shared" si="44"/>
        <v>488.98384193084979</v>
      </c>
      <c r="I171" s="123">
        <f t="shared" si="34"/>
        <v>822.95980596962022</v>
      </c>
      <c r="J171" s="124">
        <f t="shared" si="45"/>
        <v>377.79210852926178</v>
      </c>
      <c r="K171" s="123">
        <f t="shared" si="35"/>
        <v>635.82411865474762</v>
      </c>
      <c r="L171" s="123">
        <f t="shared" si="36"/>
        <v>3000.6999395492617</v>
      </c>
      <c r="M171" s="123">
        <f t="shared" si="37"/>
        <v>14960.699939549262</v>
      </c>
      <c r="N171" s="70">
        <f t="shared" si="38"/>
        <v>8889.304776915782</v>
      </c>
      <c r="O171" s="23">
        <f t="shared" si="46"/>
        <v>0.94083815073572186</v>
      </c>
      <c r="P171" s="279">
        <v>340.60741767827722</v>
      </c>
      <c r="Q171" s="313">
        <v>1683</v>
      </c>
      <c r="R171" s="125">
        <f t="shared" si="39"/>
        <v>2.2242123707856085E-2</v>
      </c>
      <c r="S171" s="23">
        <f t="shared" si="40"/>
        <v>3.6793424822476078E-2</v>
      </c>
      <c r="T171" s="23"/>
      <c r="U171" s="261">
        <v>11811</v>
      </c>
      <c r="V171" s="125">
        <f t="shared" si="41"/>
        <v>1.2615358564050461E-2</v>
      </c>
      <c r="W171" s="255">
        <v>14566.960451708013</v>
      </c>
      <c r="X171" s="259">
        <v>6951.736315479694</v>
      </c>
      <c r="Y171" s="259">
        <v>8573.8437031830563</v>
      </c>
      <c r="Z171" s="137"/>
      <c r="AA171" s="124"/>
      <c r="AB171" s="124"/>
      <c r="AC171" s="124"/>
      <c r="AD171" s="124"/>
    </row>
    <row r="172" spans="1:30" ht="15" x14ac:dyDescent="0.25">
      <c r="A172" s="82">
        <v>1037</v>
      </c>
      <c r="B172" s="83" t="s">
        <v>226</v>
      </c>
      <c r="C172" s="314">
        <v>68502</v>
      </c>
      <c r="D172" s="124">
        <f t="shared" si="32"/>
        <v>11326.388888888889</v>
      </c>
      <c r="E172" s="125">
        <f t="shared" si="42"/>
        <v>1.1987775246955972</v>
      </c>
      <c r="F172" s="124">
        <f t="shared" si="43"/>
        <v>-1126.8637427840079</v>
      </c>
      <c r="G172" s="124">
        <f t="shared" si="33"/>
        <v>-6815.2719163576794</v>
      </c>
      <c r="H172" s="124">
        <f t="shared" si="44"/>
        <v>0</v>
      </c>
      <c r="I172" s="123">
        <f t="shared" si="34"/>
        <v>0</v>
      </c>
      <c r="J172" s="124">
        <f t="shared" si="45"/>
        <v>-111.191733401588</v>
      </c>
      <c r="K172" s="123">
        <f t="shared" si="35"/>
        <v>-672.48760361280415</v>
      </c>
      <c r="L172" s="123">
        <f t="shared" si="36"/>
        <v>-7487.7595199704838</v>
      </c>
      <c r="M172" s="123">
        <f t="shared" si="37"/>
        <v>61014.240480029519</v>
      </c>
      <c r="N172" s="70">
        <f t="shared" si="38"/>
        <v>10088.333412703292</v>
      </c>
      <c r="O172" s="23">
        <f t="shared" si="46"/>
        <v>1.0677425502004567</v>
      </c>
      <c r="P172" s="279">
        <v>-6802.2944682831421</v>
      </c>
      <c r="Q172" s="313">
        <v>6048</v>
      </c>
      <c r="R172" s="125">
        <f t="shared" si="39"/>
        <v>-7.5612121212121023E-3</v>
      </c>
      <c r="S172" s="23">
        <f t="shared" si="40"/>
        <v>1.6701130459585076E-2</v>
      </c>
      <c r="T172" s="23"/>
      <c r="U172" s="261">
        <v>68750</v>
      </c>
      <c r="V172" s="125">
        <f t="shared" si="41"/>
        <v>-3.6072727272727272E-3</v>
      </c>
      <c r="W172" s="255">
        <v>59773.829946125341</v>
      </c>
      <c r="X172" s="259">
        <v>11412.682602921646</v>
      </c>
      <c r="Y172" s="259">
        <v>9922.6145328893326</v>
      </c>
      <c r="Z172" s="137"/>
      <c r="AA172" s="124"/>
      <c r="AB172" s="124"/>
      <c r="AC172" s="124"/>
      <c r="AD172" s="124"/>
    </row>
    <row r="173" spans="1:30" ht="15" x14ac:dyDescent="0.25">
      <c r="A173" s="82">
        <v>1046</v>
      </c>
      <c r="B173" s="83" t="s">
        <v>227</v>
      </c>
      <c r="C173" s="314">
        <v>57409</v>
      </c>
      <c r="D173" s="124">
        <f t="shared" si="32"/>
        <v>31217.509516041326</v>
      </c>
      <c r="E173" s="125">
        <f t="shared" si="42"/>
        <v>3.304040603930952</v>
      </c>
      <c r="F173" s="124">
        <f t="shared" si="43"/>
        <v>-13061.53611907547</v>
      </c>
      <c r="G173" s="124">
        <f t="shared" si="33"/>
        <v>-24020.164922979791</v>
      </c>
      <c r="H173" s="124">
        <f t="shared" si="44"/>
        <v>0</v>
      </c>
      <c r="I173" s="123">
        <f t="shared" si="34"/>
        <v>0</v>
      </c>
      <c r="J173" s="124">
        <f t="shared" si="45"/>
        <v>-111.191733401588</v>
      </c>
      <c r="K173" s="123">
        <f t="shared" si="35"/>
        <v>-204.48159772552032</v>
      </c>
      <c r="L173" s="123">
        <f t="shared" si="36"/>
        <v>-24224.646520705312</v>
      </c>
      <c r="M173" s="123">
        <f t="shared" si="37"/>
        <v>33184.353479294688</v>
      </c>
      <c r="N173" s="70">
        <f t="shared" si="38"/>
        <v>18044.781663564267</v>
      </c>
      <c r="O173" s="23">
        <f t="shared" si="46"/>
        <v>1.9098477818945987</v>
      </c>
      <c r="P173" s="279">
        <v>-11242.746284254748</v>
      </c>
      <c r="Q173" s="313">
        <v>1839</v>
      </c>
      <c r="R173" s="125">
        <f t="shared" si="39"/>
        <v>6.6839564537070878E-2</v>
      </c>
      <c r="S173" s="23">
        <f t="shared" si="40"/>
        <v>5.7587575971918131E-2</v>
      </c>
      <c r="T173" s="23"/>
      <c r="U173" s="261">
        <v>53900</v>
      </c>
      <c r="V173" s="125">
        <f t="shared" si="41"/>
        <v>6.5102040816326534E-2</v>
      </c>
      <c r="W173" s="255">
        <v>31428.591427749481</v>
      </c>
      <c r="X173" s="259">
        <v>29261.672095548318</v>
      </c>
      <c r="Y173" s="259">
        <v>17062.210329940001</v>
      </c>
      <c r="Z173" s="137"/>
      <c r="AA173" s="124"/>
      <c r="AB173" s="124"/>
      <c r="AC173" s="124"/>
      <c r="AD173" s="124"/>
    </row>
    <row r="174" spans="1:30" ht="22.5" customHeight="1" x14ac:dyDescent="0.25">
      <c r="A174" s="82">
        <v>1101</v>
      </c>
      <c r="B174" s="83" t="s">
        <v>228</v>
      </c>
      <c r="C174" s="314">
        <v>134666</v>
      </c>
      <c r="D174" s="124">
        <f t="shared" si="32"/>
        <v>9080.6473364801077</v>
      </c>
      <c r="E174" s="125">
        <f t="shared" si="42"/>
        <v>0.96108972095581724</v>
      </c>
      <c r="F174" s="124">
        <f t="shared" si="43"/>
        <v>220.5811886612606</v>
      </c>
      <c r="G174" s="124">
        <f t="shared" si="33"/>
        <v>3271.2190278464946</v>
      </c>
      <c r="H174" s="124">
        <f t="shared" si="44"/>
        <v>0</v>
      </c>
      <c r="I174" s="123">
        <f t="shared" si="34"/>
        <v>0</v>
      </c>
      <c r="J174" s="124">
        <f t="shared" si="45"/>
        <v>-111.191733401588</v>
      </c>
      <c r="K174" s="123">
        <f t="shared" si="35"/>
        <v>-1648.9734063455501</v>
      </c>
      <c r="L174" s="123">
        <f t="shared" si="36"/>
        <v>1622.2456215009445</v>
      </c>
      <c r="M174" s="123">
        <f t="shared" si="37"/>
        <v>136288.24562150094</v>
      </c>
      <c r="N174" s="70">
        <f t="shared" si="38"/>
        <v>9190.0367917397798</v>
      </c>
      <c r="O174" s="23">
        <f t="shared" si="46"/>
        <v>0.9726674287045447</v>
      </c>
      <c r="P174" s="279">
        <v>1460.7062558467235</v>
      </c>
      <c r="Q174" s="313">
        <v>14830</v>
      </c>
      <c r="R174" s="125">
        <f t="shared" si="39"/>
        <v>4.4821470643193057E-2</v>
      </c>
      <c r="S174" s="23">
        <f t="shared" si="40"/>
        <v>4.0305214383545382E-2</v>
      </c>
      <c r="T174" s="23"/>
      <c r="U174" s="261">
        <v>129480</v>
      </c>
      <c r="V174" s="125">
        <f t="shared" si="41"/>
        <v>4.0052517763361134E-2</v>
      </c>
      <c r="W174" s="255">
        <v>131608.65314365458</v>
      </c>
      <c r="X174" s="259">
        <v>8691.099476439791</v>
      </c>
      <c r="Y174" s="259">
        <v>8833.9812822965887</v>
      </c>
      <c r="Z174" s="137"/>
      <c r="AA174" s="124"/>
      <c r="AB174" s="124"/>
      <c r="AC174" s="124"/>
      <c r="AD174" s="124"/>
    </row>
    <row r="175" spans="1:30" ht="15" x14ac:dyDescent="0.25">
      <c r="A175" s="82">
        <v>1102</v>
      </c>
      <c r="B175" s="83" t="s">
        <v>229</v>
      </c>
      <c r="C175" s="314">
        <v>739186</v>
      </c>
      <c r="D175" s="124">
        <f t="shared" si="32"/>
        <v>9569.2463040157418</v>
      </c>
      <c r="E175" s="125">
        <f t="shared" si="42"/>
        <v>1.0128027132093131</v>
      </c>
      <c r="F175" s="124">
        <f t="shared" si="43"/>
        <v>-72.578191860119844</v>
      </c>
      <c r="G175" s="124">
        <f t="shared" si="33"/>
        <v>-5606.3750084268167</v>
      </c>
      <c r="H175" s="124">
        <f t="shared" si="44"/>
        <v>0</v>
      </c>
      <c r="I175" s="123">
        <f t="shared" si="34"/>
        <v>0</v>
      </c>
      <c r="J175" s="124">
        <f t="shared" si="45"/>
        <v>-111.191733401588</v>
      </c>
      <c r="K175" s="123">
        <f t="shared" si="35"/>
        <v>-8589.1166383390664</v>
      </c>
      <c r="L175" s="123">
        <f t="shared" si="36"/>
        <v>-14195.491646765884</v>
      </c>
      <c r="M175" s="123">
        <f t="shared" si="37"/>
        <v>724990.50835323415</v>
      </c>
      <c r="N175" s="70">
        <f t="shared" si="38"/>
        <v>9385.4763787540342</v>
      </c>
      <c r="O175" s="23">
        <f t="shared" si="46"/>
        <v>0.99335262560594306</v>
      </c>
      <c r="P175" s="279">
        <v>6478.1900633267214</v>
      </c>
      <c r="Q175" s="313">
        <v>77246</v>
      </c>
      <c r="R175" s="125">
        <f t="shared" si="39"/>
        <v>1.664068265800573E-2</v>
      </c>
      <c r="S175" s="23">
        <f t="shared" si="40"/>
        <v>2.8817405840608566E-2</v>
      </c>
      <c r="T175" s="23"/>
      <c r="U175" s="261">
        <v>718446</v>
      </c>
      <c r="V175" s="125">
        <f t="shared" si="41"/>
        <v>2.8867862024424939E-2</v>
      </c>
      <c r="W175" s="255">
        <v>696308.82698005554</v>
      </c>
      <c r="X175" s="259">
        <v>9412.6139817629173</v>
      </c>
      <c r="Y175" s="259">
        <v>9122.5870844258407</v>
      </c>
      <c r="Z175" s="137"/>
      <c r="AA175" s="124"/>
      <c r="AB175" s="124"/>
      <c r="AC175" s="124"/>
      <c r="AD175" s="124"/>
    </row>
    <row r="176" spans="1:30" ht="15" x14ac:dyDescent="0.25">
      <c r="A176" s="82">
        <v>1103</v>
      </c>
      <c r="B176" s="83" t="s">
        <v>230</v>
      </c>
      <c r="C176" s="314">
        <v>1581188</v>
      </c>
      <c r="D176" s="124">
        <f t="shared" si="32"/>
        <v>11796.653162932624</v>
      </c>
      <c r="E176" s="125">
        <f t="shared" si="42"/>
        <v>1.2485499850906263</v>
      </c>
      <c r="F176" s="124">
        <f t="shared" si="43"/>
        <v>-1409.022307210249</v>
      </c>
      <c r="G176" s="124">
        <f t="shared" si="33"/>
        <v>-188861.12299154012</v>
      </c>
      <c r="H176" s="124">
        <f t="shared" si="44"/>
        <v>0</v>
      </c>
      <c r="I176" s="123">
        <f t="shared" si="34"/>
        <v>0</v>
      </c>
      <c r="J176" s="124">
        <f t="shared" si="45"/>
        <v>-111.191733401588</v>
      </c>
      <c r="K176" s="123">
        <f t="shared" si="35"/>
        <v>-14903.80636994865</v>
      </c>
      <c r="L176" s="123">
        <f t="shared" si="36"/>
        <v>-203764.92936148876</v>
      </c>
      <c r="M176" s="123">
        <f t="shared" si="37"/>
        <v>1377423.0706385113</v>
      </c>
      <c r="N176" s="70">
        <f t="shared" si="38"/>
        <v>10276.439122320788</v>
      </c>
      <c r="O176" s="23">
        <f t="shared" si="46"/>
        <v>1.0876515343584685</v>
      </c>
      <c r="P176" s="279">
        <v>7401.1036962189246</v>
      </c>
      <c r="Q176" s="313">
        <v>134037</v>
      </c>
      <c r="R176" s="125">
        <f t="shared" si="39"/>
        <v>1.682118244495073E-2</v>
      </c>
      <c r="S176" s="23">
        <f t="shared" si="40"/>
        <v>2.7834846637823197E-2</v>
      </c>
      <c r="T176" s="23"/>
      <c r="U176" s="261">
        <v>1544624</v>
      </c>
      <c r="V176" s="125">
        <f t="shared" si="41"/>
        <v>2.3671780316763175E-2</v>
      </c>
      <c r="W176" s="255">
        <v>1331152.6742076904</v>
      </c>
      <c r="X176" s="259">
        <v>11601.502178158329</v>
      </c>
      <c r="Y176" s="259">
        <v>9998.1423629840046</v>
      </c>
      <c r="Z176" s="137"/>
      <c r="AA176" s="124"/>
      <c r="AB176" s="124"/>
      <c r="AC176" s="124"/>
      <c r="AD176" s="124"/>
    </row>
    <row r="177" spans="1:30" ht="15" x14ac:dyDescent="0.25">
      <c r="A177" s="82">
        <v>1106</v>
      </c>
      <c r="B177" s="83" t="s">
        <v>231</v>
      </c>
      <c r="C177" s="314">
        <v>333314</v>
      </c>
      <c r="D177" s="124">
        <f t="shared" si="32"/>
        <v>8948.0268456375834</v>
      </c>
      <c r="E177" s="125">
        <f t="shared" si="42"/>
        <v>0.94705325573325394</v>
      </c>
      <c r="F177" s="124">
        <f t="shared" si="43"/>
        <v>300.15348316677517</v>
      </c>
      <c r="G177" s="124">
        <f t="shared" si="33"/>
        <v>11180.717247962377</v>
      </c>
      <c r="H177" s="124">
        <f t="shared" si="44"/>
        <v>0</v>
      </c>
      <c r="I177" s="123">
        <f t="shared" si="34"/>
        <v>0</v>
      </c>
      <c r="J177" s="124">
        <f t="shared" si="45"/>
        <v>-111.191733401588</v>
      </c>
      <c r="K177" s="123">
        <f t="shared" si="35"/>
        <v>-4141.8920692091524</v>
      </c>
      <c r="L177" s="123">
        <f t="shared" si="36"/>
        <v>7038.8251787532245</v>
      </c>
      <c r="M177" s="123">
        <f t="shared" si="37"/>
        <v>340352.82517875324</v>
      </c>
      <c r="N177" s="70">
        <f t="shared" si="38"/>
        <v>9136.9885954027723</v>
      </c>
      <c r="O177" s="23">
        <f t="shared" si="46"/>
        <v>0.9670528426155196</v>
      </c>
      <c r="P177" s="279">
        <v>4313.0469339373267</v>
      </c>
      <c r="Q177" s="313">
        <v>37250</v>
      </c>
      <c r="R177" s="125">
        <f t="shared" si="39"/>
        <v>4.4566947163508279E-2</v>
      </c>
      <c r="S177" s="23">
        <f t="shared" si="40"/>
        <v>4.0180254044618301E-2</v>
      </c>
      <c r="T177" s="23"/>
      <c r="U177" s="261">
        <v>318382</v>
      </c>
      <c r="V177" s="125">
        <f t="shared" si="41"/>
        <v>4.6899636285970943E-2</v>
      </c>
      <c r="W177" s="255">
        <v>326476.54462278227</v>
      </c>
      <c r="X177" s="259">
        <v>8566.2550111658184</v>
      </c>
      <c r="Y177" s="259">
        <v>8784.0434961870014</v>
      </c>
      <c r="Z177" s="137"/>
      <c r="AA177" s="124"/>
      <c r="AB177" s="124"/>
      <c r="AC177" s="124"/>
      <c r="AD177" s="124"/>
    </row>
    <row r="178" spans="1:30" ht="15" x14ac:dyDescent="0.25">
      <c r="A178" s="82">
        <v>1111</v>
      </c>
      <c r="B178" s="83" t="s">
        <v>232</v>
      </c>
      <c r="C178" s="314">
        <v>25468</v>
      </c>
      <c r="D178" s="124">
        <f t="shared" si="32"/>
        <v>7705.9001512859304</v>
      </c>
      <c r="E178" s="125">
        <f t="shared" si="42"/>
        <v>0.81558738619438165</v>
      </c>
      <c r="F178" s="124">
        <f t="shared" si="43"/>
        <v>1045.429499777767</v>
      </c>
      <c r="G178" s="124">
        <f t="shared" si="33"/>
        <v>3455.1444967655198</v>
      </c>
      <c r="H178" s="124">
        <f t="shared" si="44"/>
        <v>279.14398208832034</v>
      </c>
      <c r="I178" s="123">
        <f t="shared" si="34"/>
        <v>922.57086080189879</v>
      </c>
      <c r="J178" s="124">
        <f t="shared" si="45"/>
        <v>167.95224868673233</v>
      </c>
      <c r="K178" s="123">
        <f t="shared" si="35"/>
        <v>555.08218190965033</v>
      </c>
      <c r="L178" s="123">
        <f t="shared" si="36"/>
        <v>4010.2266786751702</v>
      </c>
      <c r="M178" s="123">
        <f t="shared" si="37"/>
        <v>29478.226678675172</v>
      </c>
      <c r="N178" s="70">
        <f t="shared" si="38"/>
        <v>8919.2818997504291</v>
      </c>
      <c r="O178" s="23">
        <f t="shared" si="46"/>
        <v>0.9440109096319369</v>
      </c>
      <c r="P178" s="279">
        <v>752.65416840565058</v>
      </c>
      <c r="Q178" s="313">
        <v>3305</v>
      </c>
      <c r="R178" s="125">
        <f t="shared" si="39"/>
        <v>4.91867322269951E-2</v>
      </c>
      <c r="S178" s="23">
        <f t="shared" si="40"/>
        <v>3.7911603982830236E-2</v>
      </c>
      <c r="T178" s="23"/>
      <c r="U178" s="261">
        <v>24465</v>
      </c>
      <c r="V178" s="125">
        <f t="shared" si="41"/>
        <v>4.0997343143265891E-2</v>
      </c>
      <c r="W178" s="255">
        <v>28624.91169195962</v>
      </c>
      <c r="X178" s="259">
        <v>7344.6412488742117</v>
      </c>
      <c r="Y178" s="259">
        <v>8593.4889498527828</v>
      </c>
      <c r="Z178" s="137"/>
      <c r="AA178" s="124"/>
      <c r="AB178" s="124"/>
      <c r="AC178" s="124"/>
      <c r="AD178" s="124"/>
    </row>
    <row r="179" spans="1:30" ht="15" x14ac:dyDescent="0.25">
      <c r="A179" s="82">
        <v>1112</v>
      </c>
      <c r="B179" s="83" t="s">
        <v>233</v>
      </c>
      <c r="C179" s="314">
        <v>23627</v>
      </c>
      <c r="D179" s="124">
        <f t="shared" si="32"/>
        <v>7353.5636476812952</v>
      </c>
      <c r="E179" s="125">
        <f t="shared" si="42"/>
        <v>0.77829632319146724</v>
      </c>
      <c r="F179" s="124">
        <f t="shared" si="43"/>
        <v>1256.8314019405482</v>
      </c>
      <c r="G179" s="124">
        <f t="shared" si="33"/>
        <v>4038.1992944349813</v>
      </c>
      <c r="H179" s="124">
        <f t="shared" si="44"/>
        <v>402.46175834994267</v>
      </c>
      <c r="I179" s="123">
        <f t="shared" si="34"/>
        <v>1293.1096295783657</v>
      </c>
      <c r="J179" s="124">
        <f t="shared" si="45"/>
        <v>291.27002494835466</v>
      </c>
      <c r="K179" s="123">
        <f t="shared" si="35"/>
        <v>935.85059015906359</v>
      </c>
      <c r="L179" s="123">
        <f t="shared" si="36"/>
        <v>4974.0498845940447</v>
      </c>
      <c r="M179" s="123">
        <f t="shared" si="37"/>
        <v>28601.049884594046</v>
      </c>
      <c r="N179" s="70">
        <f t="shared" si="38"/>
        <v>8901.6650745701972</v>
      </c>
      <c r="O179" s="23">
        <f t="shared" si="46"/>
        <v>0.94214635648179124</v>
      </c>
      <c r="P179" s="279">
        <v>13.232342840349702</v>
      </c>
      <c r="Q179" s="313">
        <v>3213</v>
      </c>
      <c r="R179" s="125">
        <f t="shared" si="39"/>
        <v>1.1751839484182116E-2</v>
      </c>
      <c r="S179" s="23">
        <f t="shared" si="40"/>
        <v>3.6322805863058159E-2</v>
      </c>
      <c r="T179" s="23"/>
      <c r="U179" s="261">
        <v>23527</v>
      </c>
      <c r="V179" s="125">
        <f t="shared" si="41"/>
        <v>4.2504356696561399E-3</v>
      </c>
      <c r="W179" s="255">
        <v>27804.743544543166</v>
      </c>
      <c r="X179" s="259">
        <v>7268.1495211615693</v>
      </c>
      <c r="Y179" s="259">
        <v>8589.6643634671509</v>
      </c>
      <c r="Z179" s="137"/>
      <c r="AA179" s="124"/>
      <c r="AB179" s="124"/>
      <c r="AC179" s="124"/>
      <c r="AD179" s="124"/>
    </row>
    <row r="180" spans="1:30" ht="15" x14ac:dyDescent="0.25">
      <c r="A180" s="82">
        <v>1114</v>
      </c>
      <c r="B180" s="83" t="s">
        <v>234</v>
      </c>
      <c r="C180" s="314">
        <v>21877</v>
      </c>
      <c r="D180" s="124">
        <f t="shared" si="32"/>
        <v>7793.7299608122548</v>
      </c>
      <c r="E180" s="125">
        <f t="shared" si="42"/>
        <v>0.82488323526784413</v>
      </c>
      <c r="F180" s="124">
        <f t="shared" si="43"/>
        <v>992.73161406197232</v>
      </c>
      <c r="G180" s="124">
        <f t="shared" si="33"/>
        <v>2786.5976406719565</v>
      </c>
      <c r="H180" s="124">
        <f t="shared" si="44"/>
        <v>248.40354875410679</v>
      </c>
      <c r="I180" s="123">
        <f t="shared" si="34"/>
        <v>697.26876135277769</v>
      </c>
      <c r="J180" s="124">
        <f t="shared" si="45"/>
        <v>137.21181535251878</v>
      </c>
      <c r="K180" s="123">
        <f t="shared" si="35"/>
        <v>385.15356569452024</v>
      </c>
      <c r="L180" s="123">
        <f t="shared" si="36"/>
        <v>3171.7512063664767</v>
      </c>
      <c r="M180" s="123">
        <f t="shared" si="37"/>
        <v>25048.751206366476</v>
      </c>
      <c r="N180" s="70">
        <f t="shared" si="38"/>
        <v>8923.6733902267461</v>
      </c>
      <c r="O180" s="23">
        <f t="shared" si="46"/>
        <v>0.94447570208561016</v>
      </c>
      <c r="P180" s="279">
        <v>599.55233001956503</v>
      </c>
      <c r="Q180" s="313">
        <v>2807</v>
      </c>
      <c r="R180" s="125">
        <f t="shared" si="39"/>
        <v>3.0847181000441513E-2</v>
      </c>
      <c r="S180" s="23">
        <f t="shared" si="40"/>
        <v>3.7120007405330828E-2</v>
      </c>
      <c r="T180" s="23"/>
      <c r="U180" s="261">
        <v>21366</v>
      </c>
      <c r="V180" s="125">
        <f t="shared" si="41"/>
        <v>2.3916502855003276E-2</v>
      </c>
      <c r="W180" s="255">
        <v>24315.701963818039</v>
      </c>
      <c r="X180" s="259">
        <v>7560.509554140127</v>
      </c>
      <c r="Y180" s="259">
        <v>8604.2823651160797</v>
      </c>
      <c r="Z180" s="137"/>
      <c r="AA180" s="124"/>
      <c r="AB180" s="124"/>
      <c r="AC180" s="124"/>
      <c r="AD180" s="124"/>
    </row>
    <row r="181" spans="1:30" ht="15" x14ac:dyDescent="0.25">
      <c r="A181" s="82">
        <v>1119</v>
      </c>
      <c r="B181" s="83" t="s">
        <v>235</v>
      </c>
      <c r="C181" s="314">
        <v>147108</v>
      </c>
      <c r="D181" s="124">
        <f t="shared" si="32"/>
        <v>7819.0709046454767</v>
      </c>
      <c r="E181" s="125">
        <f t="shared" si="42"/>
        <v>0.82756530403838058</v>
      </c>
      <c r="F181" s="124">
        <f t="shared" si="43"/>
        <v>977.52704776203916</v>
      </c>
      <c r="G181" s="124">
        <f t="shared" si="33"/>
        <v>18391.193876595007</v>
      </c>
      <c r="H181" s="124">
        <f t="shared" si="44"/>
        <v>239.53421841247913</v>
      </c>
      <c r="I181" s="123">
        <f t="shared" si="34"/>
        <v>4506.5967852123831</v>
      </c>
      <c r="J181" s="124">
        <f t="shared" si="45"/>
        <v>128.34248501089115</v>
      </c>
      <c r="K181" s="123">
        <f t="shared" si="35"/>
        <v>2414.6355129949061</v>
      </c>
      <c r="L181" s="123">
        <f t="shared" si="36"/>
        <v>20805.829389589911</v>
      </c>
      <c r="M181" s="123">
        <f t="shared" si="37"/>
        <v>167913.8293895899</v>
      </c>
      <c r="N181" s="70">
        <f t="shared" si="38"/>
        <v>8924.9404374184069</v>
      </c>
      <c r="O181" s="23">
        <f t="shared" si="46"/>
        <v>0.94460980552413687</v>
      </c>
      <c r="P181" s="279">
        <v>3732.338328104066</v>
      </c>
      <c r="Q181" s="313">
        <v>18814</v>
      </c>
      <c r="R181" s="125">
        <f t="shared" si="39"/>
        <v>2.3529141436544096E-2</v>
      </c>
      <c r="S181" s="23">
        <f t="shared" si="40"/>
        <v>3.679241792351938E-2</v>
      </c>
      <c r="T181" s="23"/>
      <c r="U181" s="261">
        <v>143329</v>
      </c>
      <c r="V181" s="125">
        <f t="shared" si="41"/>
        <v>2.6365913388079174E-2</v>
      </c>
      <c r="W181" s="255">
        <v>161507.481721569</v>
      </c>
      <c r="X181" s="259">
        <v>7639.3241658671786</v>
      </c>
      <c r="Y181" s="259">
        <v>8608.2230957024312</v>
      </c>
      <c r="Z181" s="137"/>
      <c r="AA181" s="124"/>
      <c r="AB181" s="124"/>
      <c r="AC181" s="124"/>
      <c r="AD181" s="124"/>
    </row>
    <row r="182" spans="1:30" ht="15" x14ac:dyDescent="0.25">
      <c r="A182" s="82">
        <v>1120</v>
      </c>
      <c r="B182" s="83" t="s">
        <v>236</v>
      </c>
      <c r="C182" s="314">
        <v>167790</v>
      </c>
      <c r="D182" s="124">
        <f t="shared" si="32"/>
        <v>8669.5256794461093</v>
      </c>
      <c r="E182" s="125">
        <f t="shared" si="42"/>
        <v>0.91757687611155758</v>
      </c>
      <c r="F182" s="124">
        <f t="shared" si="43"/>
        <v>467.25418288165963</v>
      </c>
      <c r="G182" s="124">
        <f t="shared" si="33"/>
        <v>9043.2374554916405</v>
      </c>
      <c r="H182" s="124">
        <f t="shared" si="44"/>
        <v>0</v>
      </c>
      <c r="I182" s="123">
        <f t="shared" si="34"/>
        <v>0</v>
      </c>
      <c r="J182" s="124">
        <f t="shared" si="45"/>
        <v>-111.191733401588</v>
      </c>
      <c r="K182" s="123">
        <f t="shared" si="35"/>
        <v>-2152.004808254334</v>
      </c>
      <c r="L182" s="123">
        <f t="shared" si="36"/>
        <v>6891.2326472373061</v>
      </c>
      <c r="M182" s="123">
        <f t="shared" si="37"/>
        <v>174681.23264723731</v>
      </c>
      <c r="N182" s="70">
        <f t="shared" si="38"/>
        <v>9025.5881289261815</v>
      </c>
      <c r="O182" s="23">
        <f t="shared" si="46"/>
        <v>0.95526229076684099</v>
      </c>
      <c r="P182" s="279">
        <v>2329.6844015952393</v>
      </c>
      <c r="Q182" s="313">
        <v>19354</v>
      </c>
      <c r="R182" s="125">
        <f t="shared" si="39"/>
        <v>3.2404894139142687E-2</v>
      </c>
      <c r="S182" s="23">
        <f t="shared" si="40"/>
        <v>3.5459535973014433E-2</v>
      </c>
      <c r="T182" s="23"/>
      <c r="U182" s="261">
        <v>161373</v>
      </c>
      <c r="V182" s="125">
        <f t="shared" si="41"/>
        <v>3.9765016452566415E-2</v>
      </c>
      <c r="W182" s="255">
        <v>167505.07484639616</v>
      </c>
      <c r="X182" s="259">
        <v>8397.4085445178753</v>
      </c>
      <c r="Y182" s="259">
        <v>8716.5049095278227</v>
      </c>
      <c r="Z182" s="137"/>
      <c r="AA182" s="124"/>
      <c r="AB182" s="124"/>
      <c r="AC182" s="124"/>
      <c r="AD182" s="124"/>
    </row>
    <row r="183" spans="1:30" ht="15" x14ac:dyDescent="0.25">
      <c r="A183" s="82">
        <v>1121</v>
      </c>
      <c r="B183" s="83" t="s">
        <v>237</v>
      </c>
      <c r="C183" s="314">
        <v>168571</v>
      </c>
      <c r="D183" s="124">
        <f t="shared" si="32"/>
        <v>8968.9279063580743</v>
      </c>
      <c r="E183" s="125">
        <f t="shared" si="42"/>
        <v>0.94926541020541777</v>
      </c>
      <c r="F183" s="124">
        <f t="shared" si="43"/>
        <v>287.61284673448063</v>
      </c>
      <c r="G183" s="124">
        <f t="shared" si="33"/>
        <v>5405.6834543745626</v>
      </c>
      <c r="H183" s="124">
        <f t="shared" si="44"/>
        <v>0</v>
      </c>
      <c r="I183" s="123">
        <f t="shared" si="34"/>
        <v>0</v>
      </c>
      <c r="J183" s="124">
        <f t="shared" si="45"/>
        <v>-111.191733401588</v>
      </c>
      <c r="K183" s="123">
        <f t="shared" si="35"/>
        <v>-2089.8486292828466</v>
      </c>
      <c r="L183" s="123">
        <f t="shared" si="36"/>
        <v>3315.8348250917161</v>
      </c>
      <c r="M183" s="123">
        <f t="shared" si="37"/>
        <v>171886.8348250917</v>
      </c>
      <c r="N183" s="70">
        <f t="shared" si="38"/>
        <v>9145.3490196909643</v>
      </c>
      <c r="O183" s="23">
        <f t="shared" si="46"/>
        <v>0.96793770440438476</v>
      </c>
      <c r="P183" s="279">
        <v>2487.2710100228605</v>
      </c>
      <c r="Q183" s="313">
        <v>18795</v>
      </c>
      <c r="R183" s="125">
        <f t="shared" si="39"/>
        <v>3.1578971810043481E-2</v>
      </c>
      <c r="S183" s="23">
        <f t="shared" si="40"/>
        <v>3.5093368884368335E-2</v>
      </c>
      <c r="T183" s="23"/>
      <c r="U183" s="261">
        <v>162576</v>
      </c>
      <c r="V183" s="125">
        <f t="shared" si="41"/>
        <v>3.6875061509693927E-2</v>
      </c>
      <c r="W183" s="255">
        <v>165211.06835368488</v>
      </c>
      <c r="X183" s="259">
        <v>8694.3686828172631</v>
      </c>
      <c r="Y183" s="259">
        <v>8835.2889648475793</v>
      </c>
      <c r="Z183" s="137"/>
      <c r="AA183" s="124"/>
      <c r="AB183" s="124"/>
      <c r="AC183" s="124"/>
      <c r="AD183" s="124"/>
    </row>
    <row r="184" spans="1:30" ht="15" x14ac:dyDescent="0.25">
      <c r="A184" s="82">
        <v>1122</v>
      </c>
      <c r="B184" s="83" t="s">
        <v>238</v>
      </c>
      <c r="C184" s="314">
        <v>100429</v>
      </c>
      <c r="D184" s="124">
        <f t="shared" si="32"/>
        <v>8440.1210185729888</v>
      </c>
      <c r="E184" s="125">
        <f t="shared" si="42"/>
        <v>0.89329683820954886</v>
      </c>
      <c r="F184" s="124">
        <f t="shared" si="43"/>
        <v>604.89697940553197</v>
      </c>
      <c r="G184" s="124">
        <f t="shared" si="33"/>
        <v>7197.669157946425</v>
      </c>
      <c r="H184" s="124">
        <f t="shared" si="44"/>
        <v>22.166678537849929</v>
      </c>
      <c r="I184" s="123">
        <f t="shared" si="34"/>
        <v>263.76130792187632</v>
      </c>
      <c r="J184" s="124">
        <f t="shared" si="45"/>
        <v>-89.025054863738063</v>
      </c>
      <c r="K184" s="123">
        <f t="shared" si="35"/>
        <v>-1059.3091278236191</v>
      </c>
      <c r="L184" s="123">
        <f t="shared" si="36"/>
        <v>6138.3600301228062</v>
      </c>
      <c r="M184" s="123">
        <f t="shared" si="37"/>
        <v>106567.3600301228</v>
      </c>
      <c r="N184" s="70">
        <f t="shared" si="38"/>
        <v>8955.992943114783</v>
      </c>
      <c r="O184" s="23">
        <f t="shared" si="46"/>
        <v>0.94789638223269534</v>
      </c>
      <c r="P184" s="279">
        <v>728.87665653823115</v>
      </c>
      <c r="Q184" s="313">
        <v>11899</v>
      </c>
      <c r="R184" s="125">
        <f t="shared" si="39"/>
        <v>1.8845510655222827E-2</v>
      </c>
      <c r="S184" s="23">
        <f t="shared" si="40"/>
        <v>3.285028873148569E-2</v>
      </c>
      <c r="T184" s="23"/>
      <c r="U184" s="261">
        <v>98298</v>
      </c>
      <c r="V184" s="125">
        <f t="shared" si="41"/>
        <v>2.1678976174489818E-2</v>
      </c>
      <c r="W184" s="255">
        <v>102891.78734075751</v>
      </c>
      <c r="X184" s="259">
        <v>8284.0047193662558</v>
      </c>
      <c r="Y184" s="259">
        <v>8671.1433794671757</v>
      </c>
      <c r="Z184" s="137"/>
      <c r="AA184" s="124"/>
      <c r="AB184" s="124"/>
      <c r="AC184" s="124"/>
      <c r="AD184" s="124"/>
    </row>
    <row r="185" spans="1:30" ht="15" x14ac:dyDescent="0.25">
      <c r="A185" s="82">
        <v>1124</v>
      </c>
      <c r="B185" s="83" t="s">
        <v>239</v>
      </c>
      <c r="C185" s="314">
        <v>314314</v>
      </c>
      <c r="D185" s="124">
        <f t="shared" si="32"/>
        <v>11824.317207132646</v>
      </c>
      <c r="E185" s="125">
        <f t="shared" si="42"/>
        <v>1.2514779292707618</v>
      </c>
      <c r="F185" s="124">
        <f t="shared" si="43"/>
        <v>-1425.6207337302624</v>
      </c>
      <c r="G185" s="124">
        <f t="shared" si="33"/>
        <v>-37895.850344017832</v>
      </c>
      <c r="H185" s="124">
        <f t="shared" si="44"/>
        <v>0</v>
      </c>
      <c r="I185" s="123">
        <f t="shared" si="34"/>
        <v>0</v>
      </c>
      <c r="J185" s="124">
        <f t="shared" si="45"/>
        <v>-111.191733401588</v>
      </c>
      <c r="K185" s="123">
        <f t="shared" si="35"/>
        <v>-2955.6986572810124</v>
      </c>
      <c r="L185" s="123">
        <f t="shared" si="36"/>
        <v>-40851.549001298845</v>
      </c>
      <c r="M185" s="123">
        <f t="shared" si="37"/>
        <v>273462.45099870116</v>
      </c>
      <c r="N185" s="70">
        <f t="shared" si="38"/>
        <v>10287.504740000795</v>
      </c>
      <c r="O185" s="23">
        <f t="shared" si="46"/>
        <v>1.0888227120305225</v>
      </c>
      <c r="P185" s="279">
        <v>1572.9552321589581</v>
      </c>
      <c r="Q185" s="313">
        <v>26582</v>
      </c>
      <c r="R185" s="125">
        <f t="shared" si="39"/>
        <v>-1.1365486778532377E-2</v>
      </c>
      <c r="S185" s="23">
        <f t="shared" si="40"/>
        <v>1.4382556020608336E-2</v>
      </c>
      <c r="T185" s="23"/>
      <c r="U185" s="261">
        <v>314136</v>
      </c>
      <c r="V185" s="125">
        <f t="shared" si="41"/>
        <v>5.6663355998675736E-4</v>
      </c>
      <c r="W185" s="255">
        <v>266370.22728004347</v>
      </c>
      <c r="X185" s="259">
        <v>11960.251284980011</v>
      </c>
      <c r="Y185" s="259">
        <v>10141.642005712678</v>
      </c>
      <c r="Z185" s="137"/>
      <c r="AA185" s="124"/>
      <c r="AB185" s="124"/>
      <c r="AC185" s="124"/>
      <c r="AD185" s="124"/>
    </row>
    <row r="186" spans="1:30" ht="15" x14ac:dyDescent="0.25">
      <c r="A186" s="82">
        <v>1127</v>
      </c>
      <c r="B186" s="83" t="s">
        <v>240</v>
      </c>
      <c r="C186" s="314">
        <v>112624</v>
      </c>
      <c r="D186" s="124">
        <f t="shared" si="32"/>
        <v>10189.450827829549</v>
      </c>
      <c r="E186" s="125">
        <f t="shared" si="42"/>
        <v>1.078444750680928</v>
      </c>
      <c r="F186" s="124">
        <f t="shared" si="43"/>
        <v>-444.7009061484041</v>
      </c>
      <c r="G186" s="124">
        <f t="shared" si="33"/>
        <v>-4915.2791156583098</v>
      </c>
      <c r="H186" s="124">
        <f t="shared" si="44"/>
        <v>0</v>
      </c>
      <c r="I186" s="123">
        <f t="shared" si="34"/>
        <v>0</v>
      </c>
      <c r="J186" s="124">
        <f t="shared" si="45"/>
        <v>-111.191733401588</v>
      </c>
      <c r="K186" s="123">
        <f t="shared" si="35"/>
        <v>-1229.0022292877522</v>
      </c>
      <c r="L186" s="123">
        <f t="shared" si="36"/>
        <v>-6144.2813449460618</v>
      </c>
      <c r="M186" s="123">
        <f t="shared" si="37"/>
        <v>106479.71865505393</v>
      </c>
      <c r="N186" s="70">
        <f t="shared" si="38"/>
        <v>9633.5581882795559</v>
      </c>
      <c r="O186" s="23">
        <f t="shared" si="46"/>
        <v>1.019609440594589</v>
      </c>
      <c r="P186" s="279">
        <v>958.09054928345631</v>
      </c>
      <c r="Q186" s="313">
        <v>11053</v>
      </c>
      <c r="R186" s="125">
        <f t="shared" si="39"/>
        <v>-3.9649792167760717E-4</v>
      </c>
      <c r="S186" s="23">
        <f t="shared" si="40"/>
        <v>2.1051508278325703E-2</v>
      </c>
      <c r="T186" s="23"/>
      <c r="U186" s="261">
        <v>111843</v>
      </c>
      <c r="V186" s="125">
        <f t="shared" si="41"/>
        <v>6.9830029595057356E-3</v>
      </c>
      <c r="W186" s="255">
        <v>103520.14524715923</v>
      </c>
      <c r="X186" s="259">
        <v>10193.492526430915</v>
      </c>
      <c r="Y186" s="259">
        <v>9434.9385022930401</v>
      </c>
      <c r="Z186" s="137"/>
      <c r="AA186" s="124"/>
      <c r="AB186" s="124"/>
      <c r="AC186" s="124"/>
      <c r="AD186" s="124"/>
    </row>
    <row r="187" spans="1:30" ht="15" x14ac:dyDescent="0.25">
      <c r="A187" s="82">
        <v>1129</v>
      </c>
      <c r="B187" s="83" t="s">
        <v>241</v>
      </c>
      <c r="C187" s="314">
        <v>28955</v>
      </c>
      <c r="D187" s="124">
        <f t="shared" si="32"/>
        <v>24270.746018440906</v>
      </c>
      <c r="E187" s="125">
        <f t="shared" si="42"/>
        <v>2.568799740139978</v>
      </c>
      <c r="F187" s="124">
        <f t="shared" si="43"/>
        <v>-8893.4780205152183</v>
      </c>
      <c r="G187" s="124">
        <f t="shared" si="33"/>
        <v>-10609.919278474656</v>
      </c>
      <c r="H187" s="124">
        <f t="shared" si="44"/>
        <v>0</v>
      </c>
      <c r="I187" s="123">
        <f t="shared" si="34"/>
        <v>0</v>
      </c>
      <c r="J187" s="124">
        <f t="shared" si="45"/>
        <v>-111.191733401588</v>
      </c>
      <c r="K187" s="123">
        <f t="shared" si="35"/>
        <v>-132.65173794809448</v>
      </c>
      <c r="L187" s="123">
        <f t="shared" si="36"/>
        <v>-10742.571016422749</v>
      </c>
      <c r="M187" s="123">
        <f t="shared" si="37"/>
        <v>18212.428983577251</v>
      </c>
      <c r="N187" s="70">
        <f t="shared" si="38"/>
        <v>15266.076264524099</v>
      </c>
      <c r="O187" s="23">
        <f t="shared" si="46"/>
        <v>1.6157514363782091</v>
      </c>
      <c r="P187" s="279">
        <v>-5717.066947860747</v>
      </c>
      <c r="Q187" s="313">
        <v>1193</v>
      </c>
      <c r="R187" s="125">
        <f t="shared" si="39"/>
        <v>8.4619092567870591E-2</v>
      </c>
      <c r="S187" s="23">
        <f t="shared" si="40"/>
        <v>6.6929238787076614E-2</v>
      </c>
      <c r="T187" s="23"/>
      <c r="U187" s="261">
        <v>27882</v>
      </c>
      <c r="V187" s="125">
        <f t="shared" si="41"/>
        <v>3.8483609497166629E-2</v>
      </c>
      <c r="W187" s="255">
        <v>17828.29669868396</v>
      </c>
      <c r="X187" s="259">
        <v>22377.207062600322</v>
      </c>
      <c r="Y187" s="259">
        <v>14308.424316760802</v>
      </c>
      <c r="Z187" s="137"/>
      <c r="AA187" s="124"/>
      <c r="AB187" s="124"/>
      <c r="AC187" s="124"/>
      <c r="AD187" s="124"/>
    </row>
    <row r="188" spans="1:30" ht="15" x14ac:dyDescent="0.25">
      <c r="A188" s="82">
        <v>1130</v>
      </c>
      <c r="B188" s="83" t="s">
        <v>242</v>
      </c>
      <c r="C188" s="314">
        <v>107098</v>
      </c>
      <c r="D188" s="124">
        <f t="shared" si="32"/>
        <v>8419.6540880503144</v>
      </c>
      <c r="E188" s="125">
        <f t="shared" si="42"/>
        <v>0.89113063179100038</v>
      </c>
      <c r="F188" s="124">
        <f t="shared" si="43"/>
        <v>617.17713771913657</v>
      </c>
      <c r="G188" s="124">
        <f t="shared" si="33"/>
        <v>7850.4931917874173</v>
      </c>
      <c r="H188" s="124">
        <f t="shared" si="44"/>
        <v>29.330104220785959</v>
      </c>
      <c r="I188" s="123">
        <f t="shared" si="34"/>
        <v>373.07892568839736</v>
      </c>
      <c r="J188" s="124">
        <f t="shared" si="45"/>
        <v>-81.861629180802041</v>
      </c>
      <c r="K188" s="123">
        <f t="shared" si="35"/>
        <v>-1041.2799231798019</v>
      </c>
      <c r="L188" s="123">
        <f t="shared" si="36"/>
        <v>6809.2132686076156</v>
      </c>
      <c r="M188" s="123">
        <f t="shared" si="37"/>
        <v>113907.21326860762</v>
      </c>
      <c r="N188" s="70">
        <f t="shared" si="38"/>
        <v>8954.9695965886494</v>
      </c>
      <c r="O188" s="23">
        <f t="shared" si="46"/>
        <v>0.94778807191176795</v>
      </c>
      <c r="P188" s="279">
        <v>1268.9421471563874</v>
      </c>
      <c r="Q188" s="313">
        <v>12720</v>
      </c>
      <c r="R188" s="125">
        <f t="shared" si="39"/>
        <v>4.1557412391886178E-2</v>
      </c>
      <c r="S188" s="23">
        <f t="shared" si="40"/>
        <v>3.7602581056487644E-2</v>
      </c>
      <c r="T188" s="23"/>
      <c r="U188" s="261">
        <v>102162</v>
      </c>
      <c r="V188" s="125">
        <f t="shared" si="41"/>
        <v>4.8315420606487733E-2</v>
      </c>
      <c r="W188" s="255">
        <v>109071.53454307586</v>
      </c>
      <c r="X188" s="259">
        <v>8083.7157778129449</v>
      </c>
      <c r="Y188" s="259">
        <v>8630.4426762997191</v>
      </c>
      <c r="Z188" s="137"/>
      <c r="AA188" s="124"/>
      <c r="AB188" s="124"/>
      <c r="AC188" s="124"/>
      <c r="AD188" s="124"/>
    </row>
    <row r="189" spans="1:30" ht="15" x14ac:dyDescent="0.25">
      <c r="A189" s="82">
        <v>1133</v>
      </c>
      <c r="B189" s="83" t="s">
        <v>243</v>
      </c>
      <c r="C189" s="314">
        <v>42230</v>
      </c>
      <c r="D189" s="124">
        <f t="shared" si="32"/>
        <v>15733.97913561848</v>
      </c>
      <c r="E189" s="125">
        <f t="shared" si="42"/>
        <v>1.665273967443581</v>
      </c>
      <c r="F189" s="124">
        <f t="shared" si="43"/>
        <v>-3771.4178908217623</v>
      </c>
      <c r="G189" s="124">
        <f t="shared" si="33"/>
        <v>-10122.485618965611</v>
      </c>
      <c r="H189" s="124">
        <f t="shared" si="44"/>
        <v>0</v>
      </c>
      <c r="I189" s="123">
        <f t="shared" si="34"/>
        <v>0</v>
      </c>
      <c r="J189" s="124">
        <f t="shared" si="45"/>
        <v>-111.191733401588</v>
      </c>
      <c r="K189" s="123">
        <f t="shared" si="35"/>
        <v>-298.43861244986221</v>
      </c>
      <c r="L189" s="123">
        <f t="shared" si="36"/>
        <v>-10420.924231415473</v>
      </c>
      <c r="M189" s="123">
        <f t="shared" si="37"/>
        <v>31809.075768584527</v>
      </c>
      <c r="N189" s="70">
        <f t="shared" si="38"/>
        <v>11851.369511395129</v>
      </c>
      <c r="O189" s="23">
        <f t="shared" si="46"/>
        <v>1.2543411272996503</v>
      </c>
      <c r="P189" s="279">
        <v>-5992.2423202499949</v>
      </c>
      <c r="Q189" s="313">
        <v>2684</v>
      </c>
      <c r="R189" s="125">
        <f t="shared" si="39"/>
        <v>-6.0467419874802662E-2</v>
      </c>
      <c r="S189" s="23">
        <f t="shared" si="40"/>
        <v>-1.6988228367063114E-2</v>
      </c>
      <c r="T189" s="23"/>
      <c r="U189" s="261">
        <v>45601</v>
      </c>
      <c r="V189" s="125">
        <f t="shared" si="41"/>
        <v>-7.3923817460143412E-2</v>
      </c>
      <c r="W189" s="255">
        <v>32828.985481955395</v>
      </c>
      <c r="X189" s="259">
        <v>16746.603011384501</v>
      </c>
      <c r="Y189" s="259">
        <v>12056.182696274474</v>
      </c>
      <c r="Z189" s="137"/>
      <c r="AA189" s="124"/>
      <c r="AB189" s="124"/>
      <c r="AC189" s="124"/>
      <c r="AD189" s="124"/>
    </row>
    <row r="190" spans="1:30" ht="15" x14ac:dyDescent="0.25">
      <c r="A190" s="82">
        <v>1134</v>
      </c>
      <c r="B190" s="83" t="s">
        <v>244</v>
      </c>
      <c r="C190" s="314">
        <v>80703</v>
      </c>
      <c r="D190" s="124">
        <f t="shared" si="32"/>
        <v>21271.21771217712</v>
      </c>
      <c r="E190" s="125">
        <f t="shared" si="42"/>
        <v>2.2513316438639706</v>
      </c>
      <c r="F190" s="124">
        <f t="shared" si="43"/>
        <v>-7093.7610367569469</v>
      </c>
      <c r="G190" s="124">
        <f t="shared" si="33"/>
        <v>-26913.729373455855</v>
      </c>
      <c r="H190" s="124">
        <f t="shared" si="44"/>
        <v>0</v>
      </c>
      <c r="I190" s="123">
        <f t="shared" si="34"/>
        <v>0</v>
      </c>
      <c r="J190" s="124">
        <f t="shared" si="45"/>
        <v>-111.191733401588</v>
      </c>
      <c r="K190" s="123">
        <f t="shared" si="35"/>
        <v>-421.86143652562481</v>
      </c>
      <c r="L190" s="123">
        <f t="shared" si="36"/>
        <v>-27335.590809981481</v>
      </c>
      <c r="M190" s="123">
        <f t="shared" si="37"/>
        <v>53367.409190018516</v>
      </c>
      <c r="N190" s="70">
        <f t="shared" si="38"/>
        <v>14066.264942018584</v>
      </c>
      <c r="O190" s="23">
        <f t="shared" si="46"/>
        <v>1.4887641978678059</v>
      </c>
      <c r="P190" s="279">
        <v>-14991.349539131323</v>
      </c>
      <c r="Q190" s="313">
        <v>3794</v>
      </c>
      <c r="R190" s="125">
        <f t="shared" si="39"/>
        <v>-1.7445745443604155E-3</v>
      </c>
      <c r="S190" s="23">
        <f t="shared" si="40"/>
        <v>1.3354087861855065E-2</v>
      </c>
      <c r="T190" s="23"/>
      <c r="U190" s="261">
        <v>82016</v>
      </c>
      <c r="V190" s="125">
        <f t="shared" si="41"/>
        <v>-1.6009071400702301E-2</v>
      </c>
      <c r="W190" s="255">
        <v>53427.577201632877</v>
      </c>
      <c r="X190" s="259">
        <v>21308.391790075344</v>
      </c>
      <c r="Y190" s="259">
        <v>13880.898207750814</v>
      </c>
      <c r="Z190" s="137"/>
      <c r="AA190" s="124"/>
      <c r="AB190" s="124"/>
      <c r="AC190" s="124"/>
      <c r="AD190" s="124"/>
    </row>
    <row r="191" spans="1:30" ht="15" x14ac:dyDescent="0.25">
      <c r="A191" s="82">
        <v>1135</v>
      </c>
      <c r="B191" s="83" t="s">
        <v>245</v>
      </c>
      <c r="C191" s="314">
        <v>61763</v>
      </c>
      <c r="D191" s="124">
        <f t="shared" si="32"/>
        <v>13435.50141396563</v>
      </c>
      <c r="E191" s="125">
        <f t="shared" si="42"/>
        <v>1.4220046023563579</v>
      </c>
      <c r="F191" s="124">
        <f t="shared" si="43"/>
        <v>-2392.3312578300529</v>
      </c>
      <c r="G191" s="124">
        <f t="shared" si="33"/>
        <v>-10997.546792244753</v>
      </c>
      <c r="H191" s="124">
        <f t="shared" si="44"/>
        <v>0</v>
      </c>
      <c r="I191" s="123">
        <f t="shared" si="34"/>
        <v>0</v>
      </c>
      <c r="J191" s="124">
        <f t="shared" si="45"/>
        <v>-111.191733401588</v>
      </c>
      <c r="K191" s="123">
        <f t="shared" si="35"/>
        <v>-511.14839844710002</v>
      </c>
      <c r="L191" s="123">
        <f t="shared" si="36"/>
        <v>-11508.695190691853</v>
      </c>
      <c r="M191" s="123">
        <f t="shared" si="37"/>
        <v>50254.304809308145</v>
      </c>
      <c r="N191" s="70">
        <f t="shared" si="38"/>
        <v>10931.978422733988</v>
      </c>
      <c r="O191" s="23">
        <f t="shared" si="46"/>
        <v>1.1570333812647609</v>
      </c>
      <c r="P191" s="279">
        <v>-5085.2490857634984</v>
      </c>
      <c r="Q191" s="313">
        <v>4597</v>
      </c>
      <c r="R191" s="125">
        <f t="shared" si="39"/>
        <v>3.7694091716992943E-2</v>
      </c>
      <c r="S191" s="23">
        <f t="shared" si="40"/>
        <v>3.7531676220147359E-2</v>
      </c>
      <c r="T191" s="23"/>
      <c r="U191" s="261">
        <v>60374</v>
      </c>
      <c r="V191" s="125">
        <f t="shared" si="41"/>
        <v>2.3006592241693446E-2</v>
      </c>
      <c r="W191" s="255">
        <v>49131.815975893493</v>
      </c>
      <c r="X191" s="259">
        <v>12947.458717563801</v>
      </c>
      <c r="Y191" s="259">
        <v>10536.524978746191</v>
      </c>
      <c r="Z191" s="137"/>
      <c r="AA191" s="124"/>
      <c r="AB191" s="124"/>
      <c r="AC191" s="124"/>
      <c r="AD191" s="124"/>
    </row>
    <row r="192" spans="1:30" ht="15" x14ac:dyDescent="0.25">
      <c r="A192" s="82">
        <v>1141</v>
      </c>
      <c r="B192" s="83" t="s">
        <v>246</v>
      </c>
      <c r="C192" s="314">
        <v>25671</v>
      </c>
      <c r="D192" s="124">
        <f t="shared" si="32"/>
        <v>8149.5238095238092</v>
      </c>
      <c r="E192" s="125">
        <f t="shared" si="42"/>
        <v>0.86254022139506137</v>
      </c>
      <c r="F192" s="124">
        <f t="shared" si="43"/>
        <v>779.25530483503974</v>
      </c>
      <c r="G192" s="124">
        <f t="shared" si="33"/>
        <v>2454.6542102303752</v>
      </c>
      <c r="H192" s="124">
        <f t="shared" si="44"/>
        <v>123.87570170506278</v>
      </c>
      <c r="I192" s="123">
        <f t="shared" si="34"/>
        <v>390.20846037094776</v>
      </c>
      <c r="J192" s="124">
        <f t="shared" si="45"/>
        <v>12.683968303474785</v>
      </c>
      <c r="K192" s="123">
        <f t="shared" si="35"/>
        <v>39.954500155945567</v>
      </c>
      <c r="L192" s="123">
        <f t="shared" si="36"/>
        <v>2494.6087103863206</v>
      </c>
      <c r="M192" s="123">
        <f t="shared" si="37"/>
        <v>28165.608710386321</v>
      </c>
      <c r="N192" s="70">
        <f t="shared" si="38"/>
        <v>8941.4630826623234</v>
      </c>
      <c r="O192" s="23">
        <f t="shared" si="46"/>
        <v>0.94635855139197089</v>
      </c>
      <c r="P192" s="279">
        <v>579.09837533367704</v>
      </c>
      <c r="Q192" s="313">
        <v>3150</v>
      </c>
      <c r="R192" s="125">
        <f t="shared" si="39"/>
        <v>-1.8421895827614922E-2</v>
      </c>
      <c r="S192" s="23">
        <f t="shared" si="40"/>
        <v>3.0296970427570992E-2</v>
      </c>
      <c r="T192" s="23"/>
      <c r="U192" s="261">
        <v>26543</v>
      </c>
      <c r="V192" s="125">
        <f t="shared" si="41"/>
        <v>-3.2852352786045286E-2</v>
      </c>
      <c r="W192" s="255">
        <v>27745.260149030993</v>
      </c>
      <c r="X192" s="259">
        <v>8302.4710666249612</v>
      </c>
      <c r="Y192" s="259">
        <v>8678.5299183706575</v>
      </c>
      <c r="Z192" s="137"/>
      <c r="AA192" s="124"/>
      <c r="AB192" s="124"/>
      <c r="AC192" s="124"/>
      <c r="AD192" s="124"/>
    </row>
    <row r="193" spans="1:30" ht="15" x14ac:dyDescent="0.25">
      <c r="A193" s="82">
        <v>1142</v>
      </c>
      <c r="B193" s="83" t="s">
        <v>247</v>
      </c>
      <c r="C193" s="314">
        <v>46491</v>
      </c>
      <c r="D193" s="124">
        <f t="shared" si="32"/>
        <v>9591.7062100268213</v>
      </c>
      <c r="E193" s="125">
        <f t="shared" si="42"/>
        <v>1.0151798548382103</v>
      </c>
      <c r="F193" s="124">
        <f t="shared" si="43"/>
        <v>-86.054135466767548</v>
      </c>
      <c r="G193" s="124">
        <f t="shared" si="33"/>
        <v>-417.10439460742231</v>
      </c>
      <c r="H193" s="124">
        <f t="shared" si="44"/>
        <v>0</v>
      </c>
      <c r="I193" s="123">
        <f t="shared" si="34"/>
        <v>0</v>
      </c>
      <c r="J193" s="124">
        <f t="shared" si="45"/>
        <v>-111.191733401588</v>
      </c>
      <c r="K193" s="123">
        <f t="shared" si="35"/>
        <v>-538.94633179749701</v>
      </c>
      <c r="L193" s="123">
        <f t="shared" si="36"/>
        <v>-956.05072640491926</v>
      </c>
      <c r="M193" s="123">
        <f t="shared" si="37"/>
        <v>45534.949273595077</v>
      </c>
      <c r="N193" s="70">
        <f t="shared" si="38"/>
        <v>9394.4603411584649</v>
      </c>
      <c r="O193" s="23">
        <f t="shared" si="46"/>
        <v>0.99430348225750187</v>
      </c>
      <c r="P193" s="279">
        <v>439.83847755151714</v>
      </c>
      <c r="Q193" s="313">
        <v>4847</v>
      </c>
      <c r="R193" s="125">
        <f t="shared" si="39"/>
        <v>2.4092465483971634E-2</v>
      </c>
      <c r="S193" s="23">
        <f t="shared" si="40"/>
        <v>3.1908839360215185E-2</v>
      </c>
      <c r="T193" s="23"/>
      <c r="U193" s="261">
        <v>45416</v>
      </c>
      <c r="V193" s="125">
        <f t="shared" si="41"/>
        <v>2.3670072221243614E-2</v>
      </c>
      <c r="W193" s="255">
        <v>44145.118693353543</v>
      </c>
      <c r="X193" s="259">
        <v>9366.0548566714788</v>
      </c>
      <c r="Y193" s="259">
        <v>9103.9634343892649</v>
      </c>
      <c r="Z193" s="137"/>
      <c r="AA193" s="124"/>
      <c r="AB193" s="124"/>
      <c r="AC193" s="124"/>
      <c r="AD193" s="124"/>
    </row>
    <row r="194" spans="1:30" ht="15" x14ac:dyDescent="0.25">
      <c r="A194" s="82">
        <v>1144</v>
      </c>
      <c r="B194" s="83" t="s">
        <v>248</v>
      </c>
      <c r="C194" s="314">
        <v>4563</v>
      </c>
      <c r="D194" s="124">
        <f t="shared" ref="D194:D257" si="47">C194*1000/Q194</f>
        <v>8843.0232558139542</v>
      </c>
      <c r="E194" s="125">
        <f t="shared" si="42"/>
        <v>0.93593974508764954</v>
      </c>
      <c r="F194" s="124">
        <f t="shared" si="43"/>
        <v>363.1556370609527</v>
      </c>
      <c r="G194" s="124">
        <f t="shared" ref="G194:G257" si="48">F194*Q194/1000</f>
        <v>187.38830872345159</v>
      </c>
      <c r="H194" s="124">
        <f t="shared" si="44"/>
        <v>0</v>
      </c>
      <c r="I194" s="123">
        <f t="shared" ref="I194:I257" si="49">H194*Q194/1000</f>
        <v>0</v>
      </c>
      <c r="J194" s="124">
        <f t="shared" si="45"/>
        <v>-111.191733401588</v>
      </c>
      <c r="K194" s="123">
        <f t="shared" ref="K194:K257" si="50">J194*Q194/1000</f>
        <v>-57.374934435219409</v>
      </c>
      <c r="L194" s="123">
        <f t="shared" ref="L194:L257" si="51">K194+G194</f>
        <v>130.01337428823217</v>
      </c>
      <c r="M194" s="123">
        <f t="shared" ref="M194:M257" si="52">L194+C194</f>
        <v>4693.0133742882317</v>
      </c>
      <c r="N194" s="70">
        <f t="shared" ref="N194:N257" si="53">M194*1000/Q194</f>
        <v>9094.9871594733177</v>
      </c>
      <c r="O194" s="23">
        <f t="shared" si="46"/>
        <v>0.96260743835727758</v>
      </c>
      <c r="P194" s="279">
        <v>-54.956869317808611</v>
      </c>
      <c r="Q194" s="313">
        <v>516</v>
      </c>
      <c r="R194" s="125">
        <f t="shared" ref="R194:R257" si="54">(D194-X194)/X194</f>
        <v>6.0614871575827199E-2</v>
      </c>
      <c r="S194" s="23">
        <f t="shared" ref="S194:S257" si="55">(N194-Y194)/Y194</f>
        <v>4.6291151482169092E-2</v>
      </c>
      <c r="T194" s="23"/>
      <c r="U194" s="261">
        <v>4519</v>
      </c>
      <c r="V194" s="125">
        <f t="shared" ref="V194:V257" si="56">(C194-U194)/U194</f>
        <v>9.7366674042929854E-3</v>
      </c>
      <c r="W194" s="255">
        <v>4711.3874885126052</v>
      </c>
      <c r="X194" s="259">
        <v>8337.6383763837639</v>
      </c>
      <c r="Y194" s="259">
        <v>8692.5968422741789</v>
      </c>
      <c r="Z194" s="137"/>
      <c r="AA194" s="124"/>
      <c r="AB194" s="124"/>
      <c r="AC194" s="124"/>
      <c r="AD194" s="124"/>
    </row>
    <row r="195" spans="1:30" ht="15" x14ac:dyDescent="0.25">
      <c r="A195" s="82">
        <v>1145</v>
      </c>
      <c r="B195" s="83" t="s">
        <v>249</v>
      </c>
      <c r="C195" s="314">
        <v>6941</v>
      </c>
      <c r="D195" s="124">
        <f t="shared" si="47"/>
        <v>8263.0952380952385</v>
      </c>
      <c r="E195" s="125">
        <f t="shared" si="42"/>
        <v>0.87456054643904435</v>
      </c>
      <c r="F195" s="124">
        <f t="shared" si="43"/>
        <v>711.11244769218206</v>
      </c>
      <c r="G195" s="124">
        <f t="shared" si="48"/>
        <v>597.334456061433</v>
      </c>
      <c r="H195" s="124">
        <f t="shared" si="44"/>
        <v>84.125701705062511</v>
      </c>
      <c r="I195" s="123">
        <f t="shared" si="49"/>
        <v>70.665589432252517</v>
      </c>
      <c r="J195" s="124">
        <f t="shared" si="45"/>
        <v>-27.066031696525485</v>
      </c>
      <c r="K195" s="123">
        <f t="shared" si="50"/>
        <v>-22.735466625081408</v>
      </c>
      <c r="L195" s="123">
        <f t="shared" si="51"/>
        <v>574.59898943635164</v>
      </c>
      <c r="M195" s="123">
        <f t="shared" si="52"/>
        <v>7515.598989436352</v>
      </c>
      <c r="N195" s="70">
        <f t="shared" si="53"/>
        <v>8947.141654090894</v>
      </c>
      <c r="O195" s="23">
        <f t="shared" si="46"/>
        <v>0.94695956764417</v>
      </c>
      <c r="P195" s="279">
        <v>138.086233422313</v>
      </c>
      <c r="Q195" s="313">
        <v>840</v>
      </c>
      <c r="R195" s="125">
        <f t="shared" si="54"/>
        <v>8.0745758709496546E-2</v>
      </c>
      <c r="S195" s="23">
        <f t="shared" si="55"/>
        <v>3.9332789828101518E-2</v>
      </c>
      <c r="T195" s="23"/>
      <c r="U195" s="261">
        <v>6453</v>
      </c>
      <c r="V195" s="125">
        <f t="shared" si="56"/>
        <v>7.562374089570742E-2</v>
      </c>
      <c r="W195" s="255">
        <v>7265.6108129732565</v>
      </c>
      <c r="X195" s="259">
        <v>7645.7345971563982</v>
      </c>
      <c r="Y195" s="259">
        <v>8608.5436172668906</v>
      </c>
      <c r="Z195" s="137"/>
      <c r="AA195" s="124"/>
      <c r="AB195" s="124"/>
      <c r="AC195" s="124"/>
      <c r="AD195" s="124"/>
    </row>
    <row r="196" spans="1:30" ht="15" x14ac:dyDescent="0.25">
      <c r="A196" s="82">
        <v>1146</v>
      </c>
      <c r="B196" s="83" t="s">
        <v>250</v>
      </c>
      <c r="C196" s="314">
        <v>90077</v>
      </c>
      <c r="D196" s="124">
        <f t="shared" si="47"/>
        <v>8168.0268407689518</v>
      </c>
      <c r="E196" s="125">
        <f t="shared" si="42"/>
        <v>0.86449857001023012</v>
      </c>
      <c r="F196" s="124">
        <f t="shared" si="43"/>
        <v>768.15348608795409</v>
      </c>
      <c r="G196" s="124">
        <f t="shared" si="48"/>
        <v>8471.1966445779581</v>
      </c>
      <c r="H196" s="124">
        <f t="shared" si="44"/>
        <v>117.39964076926285</v>
      </c>
      <c r="I196" s="123">
        <f t="shared" si="49"/>
        <v>1294.6832384034308</v>
      </c>
      <c r="J196" s="124">
        <f t="shared" si="45"/>
        <v>6.2079073676748493</v>
      </c>
      <c r="K196" s="123">
        <f t="shared" si="50"/>
        <v>68.460802450718248</v>
      </c>
      <c r="L196" s="123">
        <f t="shared" si="51"/>
        <v>8539.657447028676</v>
      </c>
      <c r="M196" s="123">
        <f t="shared" si="52"/>
        <v>98616.657447028672</v>
      </c>
      <c r="N196" s="70">
        <f t="shared" si="53"/>
        <v>8942.3882342245797</v>
      </c>
      <c r="O196" s="23">
        <f t="shared" si="46"/>
        <v>0.94645646882272927</v>
      </c>
      <c r="P196" s="279">
        <v>1963.0292645015179</v>
      </c>
      <c r="Q196" s="313">
        <v>11028</v>
      </c>
      <c r="R196" s="125">
        <f t="shared" si="54"/>
        <v>3.8503308793699502E-2</v>
      </c>
      <c r="S196" s="23">
        <f t="shared" si="55"/>
        <v>3.7458226457303422E-2</v>
      </c>
      <c r="T196" s="23"/>
      <c r="U196" s="261">
        <v>86698</v>
      </c>
      <c r="V196" s="125">
        <f t="shared" si="56"/>
        <v>3.8974370804401484E-2</v>
      </c>
      <c r="W196" s="255">
        <v>95012.929669910198</v>
      </c>
      <c r="X196" s="259">
        <v>7865.1909643472736</v>
      </c>
      <c r="Y196" s="259">
        <v>8619.5164356264359</v>
      </c>
      <c r="Z196" s="137"/>
      <c r="AA196" s="124"/>
      <c r="AB196" s="124"/>
      <c r="AC196" s="124"/>
      <c r="AD196" s="124"/>
    </row>
    <row r="197" spans="1:30" ht="15" x14ac:dyDescent="0.25">
      <c r="A197" s="82">
        <v>1149</v>
      </c>
      <c r="B197" s="83" t="s">
        <v>251</v>
      </c>
      <c r="C197" s="314">
        <v>335943</v>
      </c>
      <c r="D197" s="124">
        <f t="shared" si="47"/>
        <v>7968.0984796375797</v>
      </c>
      <c r="E197" s="125">
        <f t="shared" si="42"/>
        <v>0.8433382842188224</v>
      </c>
      <c r="F197" s="124">
        <f t="shared" si="43"/>
        <v>888.11050276677736</v>
      </c>
      <c r="G197" s="124">
        <f t="shared" si="48"/>
        <v>37443.626907150094</v>
      </c>
      <c r="H197" s="124">
        <f t="shared" si="44"/>
        <v>187.37456716524309</v>
      </c>
      <c r="I197" s="123">
        <f t="shared" si="49"/>
        <v>7899.8991262538148</v>
      </c>
      <c r="J197" s="124">
        <f t="shared" si="45"/>
        <v>76.182833763655097</v>
      </c>
      <c r="K197" s="123">
        <f t="shared" si="50"/>
        <v>3211.9444543094623</v>
      </c>
      <c r="L197" s="123">
        <f t="shared" si="51"/>
        <v>40655.571361459559</v>
      </c>
      <c r="M197" s="123">
        <f t="shared" si="52"/>
        <v>376598.57136145956</v>
      </c>
      <c r="N197" s="70">
        <f t="shared" si="53"/>
        <v>8932.3918161680122</v>
      </c>
      <c r="O197" s="23">
        <f t="shared" si="46"/>
        <v>0.94539845453315896</v>
      </c>
      <c r="P197" s="279">
        <v>7735.8873658549564</v>
      </c>
      <c r="Q197" s="313">
        <v>42161</v>
      </c>
      <c r="R197" s="125">
        <f t="shared" si="54"/>
        <v>1.7602302706168763E-2</v>
      </c>
      <c r="S197" s="23">
        <f t="shared" si="55"/>
        <v>3.6508462388001831E-2</v>
      </c>
      <c r="T197" s="23"/>
      <c r="U197" s="261">
        <v>330774</v>
      </c>
      <c r="V197" s="125">
        <f t="shared" si="56"/>
        <v>1.562698398302164E-2</v>
      </c>
      <c r="W197" s="255">
        <v>364040.4696948214</v>
      </c>
      <c r="X197" s="259">
        <v>7830.2677366664302</v>
      </c>
      <c r="Y197" s="259">
        <v>8617.7702742423935</v>
      </c>
      <c r="Z197" s="137"/>
      <c r="AA197" s="124"/>
      <c r="AB197" s="124"/>
      <c r="AC197" s="124"/>
      <c r="AD197" s="124"/>
    </row>
    <row r="198" spans="1:30" ht="15" x14ac:dyDescent="0.25">
      <c r="A198" s="82">
        <v>1151</v>
      </c>
      <c r="B198" s="83" t="s">
        <v>252</v>
      </c>
      <c r="C198" s="314">
        <v>1739</v>
      </c>
      <c r="D198" s="124">
        <f t="shared" si="47"/>
        <v>8872.4489795918362</v>
      </c>
      <c r="E198" s="125">
        <f t="shared" si="42"/>
        <v>0.9390541442716146</v>
      </c>
      <c r="F198" s="124">
        <f t="shared" si="43"/>
        <v>345.50020279422353</v>
      </c>
      <c r="G198" s="124">
        <f t="shared" si="48"/>
        <v>67.718039747667802</v>
      </c>
      <c r="H198" s="124">
        <f t="shared" si="44"/>
        <v>0</v>
      </c>
      <c r="I198" s="123">
        <f t="shared" si="49"/>
        <v>0</v>
      </c>
      <c r="J198" s="124">
        <f t="shared" si="45"/>
        <v>-111.191733401588</v>
      </c>
      <c r="K198" s="123">
        <f t="shared" si="50"/>
        <v>-21.793579746711245</v>
      </c>
      <c r="L198" s="123">
        <f t="shared" si="51"/>
        <v>45.924460000956557</v>
      </c>
      <c r="M198" s="123">
        <f t="shared" si="52"/>
        <v>1784.9244600009565</v>
      </c>
      <c r="N198" s="70">
        <f t="shared" si="53"/>
        <v>9106.7574489844719</v>
      </c>
      <c r="O198" s="23">
        <f t="shared" si="46"/>
        <v>0.96385319803086367</v>
      </c>
      <c r="P198" s="279">
        <v>11.683049638972214</v>
      </c>
      <c r="Q198" s="313">
        <v>196</v>
      </c>
      <c r="R198" s="125">
        <f t="shared" si="54"/>
        <v>0.11508724335655701</v>
      </c>
      <c r="S198" s="23">
        <f t="shared" si="55"/>
        <v>5.5966928844481678E-2</v>
      </c>
      <c r="T198" s="23"/>
      <c r="U198" s="261">
        <v>1655</v>
      </c>
      <c r="V198" s="125">
        <f t="shared" si="56"/>
        <v>5.0755287009063448E-2</v>
      </c>
      <c r="W198" s="255">
        <v>1793.8114325810868</v>
      </c>
      <c r="X198" s="259">
        <v>7956.7307692307695</v>
      </c>
      <c r="Y198" s="259">
        <v>8624.0934258706093</v>
      </c>
      <c r="Z198" s="137"/>
      <c r="AA198" s="124"/>
      <c r="AB198" s="124"/>
      <c r="AC198" s="124"/>
      <c r="AD198" s="124"/>
    </row>
    <row r="199" spans="1:30" ht="15" x14ac:dyDescent="0.25">
      <c r="A199" s="82">
        <v>1160</v>
      </c>
      <c r="B199" s="83" t="s">
        <v>253</v>
      </c>
      <c r="C199" s="314">
        <v>84658</v>
      </c>
      <c r="D199" s="124">
        <f t="shared" si="47"/>
        <v>9682.9463570856678</v>
      </c>
      <c r="E199" s="125">
        <f t="shared" ref="E199:E262" si="57">D199/D$430</f>
        <v>1.024836651785326</v>
      </c>
      <c r="F199" s="124">
        <f t="shared" ref="F199:F262" si="58">($D$430-D199)*0.6</f>
        <v>-140.79822370207549</v>
      </c>
      <c r="G199" s="124">
        <f t="shared" si="48"/>
        <v>-1230.9988698272462</v>
      </c>
      <c r="H199" s="124">
        <f t="shared" ref="H199:H262" si="59">IF(D199&lt;D$430*0.9,(D$430*0.9-D199)*0.35,0)</f>
        <v>0</v>
      </c>
      <c r="I199" s="123">
        <f t="shared" si="49"/>
        <v>0</v>
      </c>
      <c r="J199" s="124">
        <f t="shared" ref="J199:J262" si="60">H199+I$432</f>
        <v>-111.191733401588</v>
      </c>
      <c r="K199" s="123">
        <f t="shared" si="50"/>
        <v>-972.14932513008387</v>
      </c>
      <c r="L199" s="123">
        <f t="shared" si="51"/>
        <v>-2203.1481949573299</v>
      </c>
      <c r="M199" s="123">
        <f t="shared" si="52"/>
        <v>82454.851805042665</v>
      </c>
      <c r="N199" s="70">
        <f t="shared" si="53"/>
        <v>9430.9563999820057</v>
      </c>
      <c r="O199" s="23">
        <f t="shared" ref="O199:O262" si="61">N199/N$430</f>
        <v>0.99816620103634834</v>
      </c>
      <c r="P199" s="279">
        <v>460.6974642527266</v>
      </c>
      <c r="Q199" s="313">
        <v>8743</v>
      </c>
      <c r="R199" s="125">
        <f t="shared" si="54"/>
        <v>9.8820685556022698E-3</v>
      </c>
      <c r="S199" s="23">
        <f t="shared" si="55"/>
        <v>2.5904657953135225E-2</v>
      </c>
      <c r="T199" s="23"/>
      <c r="U199" s="261">
        <v>84309</v>
      </c>
      <c r="V199" s="125">
        <f t="shared" si="56"/>
        <v>4.13953433204047E-3</v>
      </c>
      <c r="W199" s="255">
        <v>80832.462336699871</v>
      </c>
      <c r="X199" s="259">
        <v>9588.1951552371211</v>
      </c>
      <c r="Y199" s="259">
        <v>9192.8195538155214</v>
      </c>
      <c r="Z199" s="137"/>
      <c r="AA199" s="124"/>
      <c r="AB199" s="124"/>
      <c r="AC199" s="124"/>
      <c r="AD199" s="124"/>
    </row>
    <row r="200" spans="1:30" ht="22.5" customHeight="1" x14ac:dyDescent="0.25">
      <c r="A200" s="82">
        <v>1201</v>
      </c>
      <c r="B200" s="83" t="s">
        <v>254</v>
      </c>
      <c r="C200" s="314">
        <v>2775737</v>
      </c>
      <c r="D200" s="124">
        <f t="shared" si="47"/>
        <v>9871.3930082862116</v>
      </c>
      <c r="E200" s="125">
        <f t="shared" si="57"/>
        <v>1.0447817209754695</v>
      </c>
      <c r="F200" s="124">
        <f t="shared" si="58"/>
        <v>-253.86621442240175</v>
      </c>
      <c r="G200" s="124">
        <f t="shared" si="48"/>
        <v>-71384.640833435144</v>
      </c>
      <c r="H200" s="124">
        <f t="shared" si="59"/>
        <v>0</v>
      </c>
      <c r="I200" s="123">
        <f t="shared" si="49"/>
        <v>0</v>
      </c>
      <c r="J200" s="124">
        <f t="shared" si="60"/>
        <v>-111.191733401588</v>
      </c>
      <c r="K200" s="123">
        <f t="shared" si="50"/>
        <v>-31266.003515192526</v>
      </c>
      <c r="L200" s="123">
        <f t="shared" si="51"/>
        <v>-102650.64434862767</v>
      </c>
      <c r="M200" s="123">
        <f t="shared" si="52"/>
        <v>2673086.3556513721</v>
      </c>
      <c r="N200" s="70">
        <f t="shared" si="53"/>
        <v>9506.335060462221</v>
      </c>
      <c r="O200" s="23">
        <f t="shared" si="61"/>
        <v>1.0061442287124056</v>
      </c>
      <c r="P200" s="279">
        <v>20013.303714196736</v>
      </c>
      <c r="Q200" s="313">
        <v>281190</v>
      </c>
      <c r="R200" s="125">
        <f t="shared" si="54"/>
        <v>3.9552369712131302E-2</v>
      </c>
      <c r="S200" s="23">
        <f t="shared" si="55"/>
        <v>3.827809413286478E-2</v>
      </c>
      <c r="T200" s="23"/>
      <c r="U200" s="261">
        <v>2656852</v>
      </c>
      <c r="V200" s="125">
        <f t="shared" si="56"/>
        <v>4.4746564731494264E-2</v>
      </c>
      <c r="W200" s="255">
        <v>2561738.0490515106</v>
      </c>
      <c r="X200" s="259">
        <v>9495.8111740149834</v>
      </c>
      <c r="Y200" s="259">
        <v>9155.8659613266664</v>
      </c>
      <c r="Z200" s="137"/>
      <c r="AA200" s="124"/>
      <c r="AB200" s="124"/>
      <c r="AC200" s="124"/>
      <c r="AD200" s="124"/>
    </row>
    <row r="201" spans="1:30" ht="15" x14ac:dyDescent="0.25">
      <c r="A201" s="82">
        <v>1211</v>
      </c>
      <c r="B201" s="83" t="s">
        <v>255</v>
      </c>
      <c r="C201" s="314">
        <v>34446</v>
      </c>
      <c r="D201" s="124">
        <f t="shared" si="47"/>
        <v>8448.859455481972</v>
      </c>
      <c r="E201" s="125">
        <f t="shared" si="57"/>
        <v>0.89422170860471395</v>
      </c>
      <c r="F201" s="124">
        <f t="shared" si="58"/>
        <v>599.65391726014207</v>
      </c>
      <c r="G201" s="124">
        <f t="shared" si="48"/>
        <v>2444.7890206695993</v>
      </c>
      <c r="H201" s="124">
        <f t="shared" si="59"/>
        <v>19.108225619705806</v>
      </c>
      <c r="I201" s="123">
        <f t="shared" si="49"/>
        <v>77.904235851540562</v>
      </c>
      <c r="J201" s="124">
        <f t="shared" si="60"/>
        <v>-92.08350778188219</v>
      </c>
      <c r="K201" s="123">
        <f t="shared" si="50"/>
        <v>-375.42446122673368</v>
      </c>
      <c r="L201" s="123">
        <f t="shared" si="51"/>
        <v>2069.3645594428654</v>
      </c>
      <c r="M201" s="123">
        <f t="shared" si="52"/>
        <v>36515.364559442867</v>
      </c>
      <c r="N201" s="70">
        <f t="shared" si="53"/>
        <v>8956.4298649602333</v>
      </c>
      <c r="O201" s="23">
        <f t="shared" si="61"/>
        <v>0.9479426257524538</v>
      </c>
      <c r="P201" s="279">
        <v>-819.951817068129</v>
      </c>
      <c r="Q201" s="313">
        <v>4077</v>
      </c>
      <c r="R201" s="125">
        <f t="shared" si="54"/>
        <v>6.1338742784754957E-2</v>
      </c>
      <c r="S201" s="23">
        <f t="shared" si="55"/>
        <v>3.8512706339837256E-2</v>
      </c>
      <c r="T201" s="23"/>
      <c r="U201" s="261">
        <v>32503</v>
      </c>
      <c r="V201" s="125">
        <f t="shared" si="56"/>
        <v>5.977909731409408E-2</v>
      </c>
      <c r="W201" s="255">
        <v>35212.956871291237</v>
      </c>
      <c r="X201" s="259">
        <v>7960.5682096497676</v>
      </c>
      <c r="Y201" s="259">
        <v>8624.2852978915598</v>
      </c>
      <c r="Z201" s="137"/>
      <c r="AA201" s="124"/>
      <c r="AB201" s="124"/>
      <c r="AC201" s="124"/>
      <c r="AD201" s="124"/>
    </row>
    <row r="202" spans="1:30" ht="15" x14ac:dyDescent="0.25">
      <c r="A202" s="82">
        <v>1216</v>
      </c>
      <c r="B202" s="83" t="s">
        <v>256</v>
      </c>
      <c r="C202" s="314">
        <v>43043</v>
      </c>
      <c r="D202" s="124">
        <f t="shared" si="47"/>
        <v>7523.6846705121479</v>
      </c>
      <c r="E202" s="125">
        <f t="shared" si="57"/>
        <v>0.79630181996969573</v>
      </c>
      <c r="F202" s="124">
        <f t="shared" si="58"/>
        <v>1154.7587882420364</v>
      </c>
      <c r="G202" s="124">
        <f t="shared" si="48"/>
        <v>6606.3750275326902</v>
      </c>
      <c r="H202" s="124">
        <f t="shared" si="59"/>
        <v>342.91940035914422</v>
      </c>
      <c r="I202" s="123">
        <f t="shared" si="49"/>
        <v>1961.8418894546642</v>
      </c>
      <c r="J202" s="124">
        <f t="shared" si="60"/>
        <v>231.72766695755621</v>
      </c>
      <c r="K202" s="123">
        <f t="shared" si="50"/>
        <v>1325.713982664179</v>
      </c>
      <c r="L202" s="123">
        <f t="shared" si="51"/>
        <v>7932.0890101968689</v>
      </c>
      <c r="M202" s="123">
        <f t="shared" si="52"/>
        <v>50975.089010196869</v>
      </c>
      <c r="N202" s="70">
        <f t="shared" si="53"/>
        <v>8910.1711257117422</v>
      </c>
      <c r="O202" s="23">
        <f t="shared" si="61"/>
        <v>0.94304663132070288</v>
      </c>
      <c r="P202" s="279">
        <v>894.60123977268722</v>
      </c>
      <c r="Q202" s="313">
        <v>5721</v>
      </c>
      <c r="R202" s="125">
        <f t="shared" si="54"/>
        <v>2.4345549738219913E-2</v>
      </c>
      <c r="S202" s="23">
        <f t="shared" si="55"/>
        <v>3.6850030317694508E-2</v>
      </c>
      <c r="T202" s="23"/>
      <c r="U202" s="261">
        <v>42020</v>
      </c>
      <c r="V202" s="125">
        <f t="shared" si="56"/>
        <v>2.4345549738219896E-2</v>
      </c>
      <c r="W202" s="255">
        <v>49163.415652867305</v>
      </c>
      <c r="X202" s="259">
        <v>7344.8697780108369</v>
      </c>
      <c r="Y202" s="259">
        <v>8593.5003763096138</v>
      </c>
      <c r="Z202" s="137"/>
      <c r="AA202" s="124"/>
      <c r="AB202" s="124"/>
      <c r="AC202" s="124"/>
      <c r="AD202" s="124"/>
    </row>
    <row r="203" spans="1:30" ht="15" x14ac:dyDescent="0.25">
      <c r="A203" s="82">
        <v>1219</v>
      </c>
      <c r="B203" s="83" t="s">
        <v>257</v>
      </c>
      <c r="C203" s="314">
        <v>99930</v>
      </c>
      <c r="D203" s="124">
        <f t="shared" si="47"/>
        <v>8355.3511705685614</v>
      </c>
      <c r="E203" s="125">
        <f t="shared" si="57"/>
        <v>0.88432485344401979</v>
      </c>
      <c r="F203" s="124">
        <f t="shared" si="58"/>
        <v>655.7588882081883</v>
      </c>
      <c r="G203" s="124">
        <f t="shared" si="48"/>
        <v>7842.8763029699312</v>
      </c>
      <c r="H203" s="124">
        <f t="shared" si="59"/>
        <v>51.836125339399494</v>
      </c>
      <c r="I203" s="123">
        <f t="shared" si="49"/>
        <v>619.96005905921788</v>
      </c>
      <c r="J203" s="124">
        <f t="shared" si="60"/>
        <v>-59.355608062188502</v>
      </c>
      <c r="K203" s="123">
        <f t="shared" si="50"/>
        <v>-709.89307242377447</v>
      </c>
      <c r="L203" s="123">
        <f t="shared" si="51"/>
        <v>7132.9832305461568</v>
      </c>
      <c r="M203" s="123">
        <f t="shared" si="52"/>
        <v>107062.98323054616</v>
      </c>
      <c r="N203" s="70">
        <f t="shared" si="53"/>
        <v>8951.7544507145612</v>
      </c>
      <c r="O203" s="23">
        <f t="shared" si="61"/>
        <v>0.9474477829944189</v>
      </c>
      <c r="P203" s="279">
        <v>2118.6930880495638</v>
      </c>
      <c r="Q203" s="313">
        <v>11960</v>
      </c>
      <c r="R203" s="125">
        <f t="shared" si="54"/>
        <v>2.1671217556782852E-2</v>
      </c>
      <c r="S203" s="23">
        <f t="shared" si="55"/>
        <v>3.6663059955983908E-2</v>
      </c>
      <c r="T203" s="23"/>
      <c r="U203" s="261">
        <v>97336</v>
      </c>
      <c r="V203" s="125">
        <f t="shared" si="56"/>
        <v>2.6649954795759021E-2</v>
      </c>
      <c r="W203" s="255">
        <v>102775.70947394277</v>
      </c>
      <c r="X203" s="259">
        <v>8178.1213241472024</v>
      </c>
      <c r="Y203" s="259">
        <v>8635.162953616431</v>
      </c>
      <c r="Z203" s="137"/>
      <c r="AA203" s="124"/>
      <c r="AB203" s="124"/>
      <c r="AC203" s="124"/>
      <c r="AD203" s="124"/>
    </row>
    <row r="204" spans="1:30" ht="15" x14ac:dyDescent="0.25">
      <c r="A204" s="82">
        <v>1221</v>
      </c>
      <c r="B204" s="83" t="s">
        <v>258</v>
      </c>
      <c r="C204" s="314">
        <v>160910</v>
      </c>
      <c r="D204" s="124">
        <f t="shared" si="47"/>
        <v>8605.2730092518323</v>
      </c>
      <c r="E204" s="125">
        <f t="shared" si="57"/>
        <v>0.91077641590432079</v>
      </c>
      <c r="F204" s="124">
        <f t="shared" si="58"/>
        <v>505.80578499822582</v>
      </c>
      <c r="G204" s="124">
        <f t="shared" si="48"/>
        <v>9458.0623736818252</v>
      </c>
      <c r="H204" s="124">
        <f t="shared" si="59"/>
        <v>0</v>
      </c>
      <c r="I204" s="123">
        <f t="shared" si="49"/>
        <v>0</v>
      </c>
      <c r="J204" s="124">
        <f t="shared" si="60"/>
        <v>-111.191733401588</v>
      </c>
      <c r="K204" s="123">
        <f t="shared" si="50"/>
        <v>-2079.1742228762942</v>
      </c>
      <c r="L204" s="123">
        <f t="shared" si="51"/>
        <v>7378.888150805531</v>
      </c>
      <c r="M204" s="123">
        <f t="shared" si="52"/>
        <v>168288.88815080552</v>
      </c>
      <c r="N204" s="70">
        <f t="shared" si="53"/>
        <v>8999.8870608484704</v>
      </c>
      <c r="O204" s="23">
        <f t="shared" si="61"/>
        <v>0.95254210668394623</v>
      </c>
      <c r="P204" s="279">
        <v>2537.8629857098949</v>
      </c>
      <c r="Q204" s="313">
        <v>18699</v>
      </c>
      <c r="R204" s="125">
        <f t="shared" si="54"/>
        <v>1.7625227405101765E-2</v>
      </c>
      <c r="S204" s="23">
        <f t="shared" si="55"/>
        <v>2.9731414211907482E-2</v>
      </c>
      <c r="T204" s="23"/>
      <c r="U204" s="261">
        <v>158808</v>
      </c>
      <c r="V204" s="125">
        <f t="shared" si="56"/>
        <v>1.3236109012140446E-2</v>
      </c>
      <c r="W204" s="255">
        <v>164137.82921451423</v>
      </c>
      <c r="X204" s="259">
        <v>8456.2300319488822</v>
      </c>
      <c r="Y204" s="259">
        <v>8740.0335045002248</v>
      </c>
      <c r="Z204" s="137"/>
      <c r="AA204" s="124"/>
      <c r="AB204" s="124"/>
      <c r="AC204" s="124"/>
      <c r="AD204" s="124"/>
    </row>
    <row r="205" spans="1:30" ht="15" x14ac:dyDescent="0.25">
      <c r="A205" s="82">
        <v>1222</v>
      </c>
      <c r="B205" s="83" t="s">
        <v>259</v>
      </c>
      <c r="C205" s="314">
        <v>27342</v>
      </c>
      <c r="D205" s="124">
        <f t="shared" si="47"/>
        <v>8541.7057169634481</v>
      </c>
      <c r="E205" s="125">
        <f t="shared" si="57"/>
        <v>0.90404849564230105</v>
      </c>
      <c r="F205" s="124">
        <f t="shared" si="58"/>
        <v>543.94616037125627</v>
      </c>
      <c r="G205" s="124">
        <f t="shared" si="48"/>
        <v>1741.1716593483911</v>
      </c>
      <c r="H205" s="124">
        <f t="shared" si="59"/>
        <v>0</v>
      </c>
      <c r="I205" s="123">
        <f t="shared" si="49"/>
        <v>0</v>
      </c>
      <c r="J205" s="124">
        <f t="shared" si="60"/>
        <v>-111.191733401588</v>
      </c>
      <c r="K205" s="123">
        <f t="shared" si="50"/>
        <v>-355.92473861848316</v>
      </c>
      <c r="L205" s="123">
        <f t="shared" si="51"/>
        <v>1385.246920729908</v>
      </c>
      <c r="M205" s="123">
        <f t="shared" si="52"/>
        <v>28727.246920729907</v>
      </c>
      <c r="N205" s="70">
        <f t="shared" si="53"/>
        <v>8974.4601439331182</v>
      </c>
      <c r="O205" s="23">
        <f t="shared" si="61"/>
        <v>0.94985093857913849</v>
      </c>
      <c r="P205" s="279">
        <v>192.36756068546015</v>
      </c>
      <c r="Q205" s="313">
        <v>3201</v>
      </c>
      <c r="R205" s="125">
        <f t="shared" si="54"/>
        <v>6.2143115315006305E-2</v>
      </c>
      <c r="S205" s="23">
        <f t="shared" si="55"/>
        <v>4.011258120393453E-2</v>
      </c>
      <c r="T205" s="23"/>
      <c r="U205" s="261">
        <v>25686</v>
      </c>
      <c r="V205" s="125">
        <f t="shared" si="56"/>
        <v>6.4470918009810793E-2</v>
      </c>
      <c r="W205" s="255">
        <v>27558.964498384576</v>
      </c>
      <c r="X205" s="259">
        <v>8041.9536631183473</v>
      </c>
      <c r="Y205" s="259">
        <v>8628.3545705649904</v>
      </c>
      <c r="Z205" s="137"/>
      <c r="AA205" s="124"/>
      <c r="AB205" s="124"/>
      <c r="AC205" s="124"/>
      <c r="AD205" s="124"/>
    </row>
    <row r="206" spans="1:30" ht="15" x14ac:dyDescent="0.25">
      <c r="A206" s="82">
        <v>1223</v>
      </c>
      <c r="B206" s="83" t="s">
        <v>260</v>
      </c>
      <c r="C206" s="314">
        <v>27763</v>
      </c>
      <c r="D206" s="124">
        <f t="shared" si="47"/>
        <v>9755.0948699929722</v>
      </c>
      <c r="E206" s="125">
        <f t="shared" si="57"/>
        <v>1.0324728027741317</v>
      </c>
      <c r="F206" s="124">
        <f t="shared" si="58"/>
        <v>-184.08733144645811</v>
      </c>
      <c r="G206" s="124">
        <f t="shared" si="48"/>
        <v>-523.91254529661978</v>
      </c>
      <c r="H206" s="124">
        <f t="shared" si="59"/>
        <v>0</v>
      </c>
      <c r="I206" s="123">
        <f t="shared" si="49"/>
        <v>0</v>
      </c>
      <c r="J206" s="124">
        <f t="shared" si="60"/>
        <v>-111.191733401588</v>
      </c>
      <c r="K206" s="123">
        <f t="shared" si="50"/>
        <v>-316.45167326091945</v>
      </c>
      <c r="L206" s="123">
        <f t="shared" si="51"/>
        <v>-840.36421855753929</v>
      </c>
      <c r="M206" s="123">
        <f t="shared" si="52"/>
        <v>26922.635781442459</v>
      </c>
      <c r="N206" s="70">
        <f t="shared" si="53"/>
        <v>9459.8158051449263</v>
      </c>
      <c r="O206" s="23">
        <f t="shared" si="61"/>
        <v>1.0012206614318706</v>
      </c>
      <c r="P206" s="279">
        <v>321.57122077813688</v>
      </c>
      <c r="Q206" s="313">
        <v>2846</v>
      </c>
      <c r="R206" s="125">
        <f t="shared" si="54"/>
        <v>0.13728499320859869</v>
      </c>
      <c r="S206" s="23">
        <f t="shared" si="55"/>
        <v>7.6379212780081321E-2</v>
      </c>
      <c r="T206" s="23"/>
      <c r="U206" s="261">
        <v>24506</v>
      </c>
      <c r="V206" s="125">
        <f t="shared" si="56"/>
        <v>0.13290622704643762</v>
      </c>
      <c r="W206" s="255">
        <v>25108.896041845961</v>
      </c>
      <c r="X206" s="259">
        <v>8577.5288764438228</v>
      </c>
      <c r="Y206" s="259">
        <v>8788.553042298201</v>
      </c>
      <c r="Z206" s="137"/>
      <c r="AA206" s="124"/>
      <c r="AB206" s="124"/>
      <c r="AC206" s="124"/>
      <c r="AD206" s="124"/>
    </row>
    <row r="207" spans="1:30" ht="15" x14ac:dyDescent="0.25">
      <c r="A207" s="82">
        <v>1224</v>
      </c>
      <c r="B207" s="83" t="s">
        <v>261</v>
      </c>
      <c r="C207" s="314">
        <v>128239</v>
      </c>
      <c r="D207" s="124">
        <f t="shared" si="47"/>
        <v>9761.665524853468</v>
      </c>
      <c r="E207" s="125">
        <f t="shared" si="57"/>
        <v>1.0331682365479995</v>
      </c>
      <c r="F207" s="124">
        <f t="shared" si="58"/>
        <v>-188.02972436275559</v>
      </c>
      <c r="G207" s="124">
        <f t="shared" si="48"/>
        <v>-2470.14648895352</v>
      </c>
      <c r="H207" s="124">
        <f t="shared" si="59"/>
        <v>0</v>
      </c>
      <c r="I207" s="123">
        <f t="shared" si="49"/>
        <v>0</v>
      </c>
      <c r="J207" s="124">
        <f t="shared" si="60"/>
        <v>-111.191733401588</v>
      </c>
      <c r="K207" s="123">
        <f t="shared" si="50"/>
        <v>-1460.7258016966614</v>
      </c>
      <c r="L207" s="123">
        <f t="shared" si="51"/>
        <v>-3930.8722906501816</v>
      </c>
      <c r="M207" s="123">
        <f t="shared" si="52"/>
        <v>124308.12770934982</v>
      </c>
      <c r="N207" s="70">
        <f t="shared" si="53"/>
        <v>9462.4440670891236</v>
      </c>
      <c r="O207" s="23">
        <f t="shared" si="61"/>
        <v>1.0014988349414176</v>
      </c>
      <c r="P207" s="279">
        <v>-6312.0019229225773</v>
      </c>
      <c r="Q207" s="313">
        <v>13137</v>
      </c>
      <c r="R207" s="125">
        <f t="shared" si="54"/>
        <v>5.085027417092379E-2</v>
      </c>
      <c r="S207" s="23">
        <f t="shared" si="55"/>
        <v>4.2893258703416856E-2</v>
      </c>
      <c r="T207" s="23"/>
      <c r="U207" s="261">
        <v>122433</v>
      </c>
      <c r="V207" s="125">
        <f t="shared" si="56"/>
        <v>4.7421855218772714E-2</v>
      </c>
      <c r="W207" s="255">
        <v>119585.59686087848</v>
      </c>
      <c r="X207" s="259">
        <v>9289.3019726858874</v>
      </c>
      <c r="Y207" s="259">
        <v>9073.2622807950283</v>
      </c>
      <c r="Z207" s="137"/>
      <c r="AA207" s="124"/>
      <c r="AB207" s="124"/>
      <c r="AC207" s="124"/>
      <c r="AD207" s="124"/>
    </row>
    <row r="208" spans="1:30" ht="15" x14ac:dyDescent="0.25">
      <c r="A208" s="82">
        <v>1227</v>
      </c>
      <c r="B208" s="83" t="s">
        <v>262</v>
      </c>
      <c r="C208" s="314">
        <v>11524</v>
      </c>
      <c r="D208" s="124">
        <f t="shared" si="47"/>
        <v>10601.65593376265</v>
      </c>
      <c r="E208" s="125">
        <f t="shared" si="57"/>
        <v>1.122072267041603</v>
      </c>
      <c r="F208" s="124">
        <f t="shared" si="58"/>
        <v>-692.02396970826442</v>
      </c>
      <c r="G208" s="124">
        <f t="shared" si="48"/>
        <v>-752.23005507288337</v>
      </c>
      <c r="H208" s="124">
        <f t="shared" si="59"/>
        <v>0</v>
      </c>
      <c r="I208" s="123">
        <f t="shared" si="49"/>
        <v>0</v>
      </c>
      <c r="J208" s="124">
        <f t="shared" si="60"/>
        <v>-111.191733401588</v>
      </c>
      <c r="K208" s="123">
        <f t="shared" si="50"/>
        <v>-120.86541420752614</v>
      </c>
      <c r="L208" s="123">
        <f t="shared" si="51"/>
        <v>-873.09546928040947</v>
      </c>
      <c r="M208" s="123">
        <f t="shared" si="52"/>
        <v>10650.90453071959</v>
      </c>
      <c r="N208" s="70">
        <f t="shared" si="53"/>
        <v>9798.4402306527954</v>
      </c>
      <c r="O208" s="23">
        <f t="shared" si="61"/>
        <v>1.0370604471388589</v>
      </c>
      <c r="P208" s="279">
        <v>-917.34247470631328</v>
      </c>
      <c r="Q208" s="313">
        <v>1087</v>
      </c>
      <c r="R208" s="125">
        <f t="shared" si="54"/>
        <v>7.6071022726788631E-2</v>
      </c>
      <c r="S208" s="23">
        <f t="shared" si="55"/>
        <v>5.377504631070909E-2</v>
      </c>
      <c r="T208" s="23"/>
      <c r="U208" s="261">
        <v>10798</v>
      </c>
      <c r="V208" s="125">
        <f t="shared" si="56"/>
        <v>6.7234673087608818E-2</v>
      </c>
      <c r="W208" s="255">
        <v>10191.065474925857</v>
      </c>
      <c r="X208" s="259">
        <v>9852.1897810218979</v>
      </c>
      <c r="Y208" s="259">
        <v>9298.4174041294318</v>
      </c>
      <c r="Z208" s="137"/>
      <c r="AA208" s="124"/>
      <c r="AB208" s="124"/>
      <c r="AC208" s="124"/>
      <c r="AD208" s="124"/>
    </row>
    <row r="209" spans="1:30" ht="15" x14ac:dyDescent="0.25">
      <c r="A209" s="82">
        <v>1228</v>
      </c>
      <c r="B209" s="83" t="s">
        <v>263</v>
      </c>
      <c r="C209" s="314">
        <v>95958</v>
      </c>
      <c r="D209" s="124">
        <f t="shared" si="47"/>
        <v>14226.538176426982</v>
      </c>
      <c r="E209" s="125">
        <f t="shared" si="57"/>
        <v>1.5057274112188448</v>
      </c>
      <c r="F209" s="124">
        <f t="shared" si="58"/>
        <v>-2866.9533153068642</v>
      </c>
      <c r="G209" s="124">
        <f t="shared" si="48"/>
        <v>-19337.6001117448</v>
      </c>
      <c r="H209" s="124">
        <f t="shared" si="59"/>
        <v>0</v>
      </c>
      <c r="I209" s="123">
        <f t="shared" si="49"/>
        <v>0</v>
      </c>
      <c r="J209" s="124">
        <f t="shared" si="60"/>
        <v>-111.191733401588</v>
      </c>
      <c r="K209" s="123">
        <f t="shared" si="50"/>
        <v>-749.98824179371104</v>
      </c>
      <c r="L209" s="123">
        <f t="shared" si="51"/>
        <v>-20087.588353538511</v>
      </c>
      <c r="M209" s="123">
        <f t="shared" si="52"/>
        <v>75870.411646461493</v>
      </c>
      <c r="N209" s="70">
        <f t="shared" si="53"/>
        <v>11248.393127718531</v>
      </c>
      <c r="O209" s="23">
        <f t="shared" si="61"/>
        <v>1.1905225048097559</v>
      </c>
      <c r="P209" s="279">
        <v>-11365.46954176088</v>
      </c>
      <c r="Q209" s="313">
        <v>6745</v>
      </c>
      <c r="R209" s="125">
        <f t="shared" si="54"/>
        <v>0.10493146261395422</v>
      </c>
      <c r="S209" s="23">
        <f t="shared" si="55"/>
        <v>7.0486535959575269E-2</v>
      </c>
      <c r="T209" s="23"/>
      <c r="U209" s="261">
        <v>88004</v>
      </c>
      <c r="V209" s="125">
        <f t="shared" si="56"/>
        <v>9.0382255352029456E-2</v>
      </c>
      <c r="W209" s="255">
        <v>71820.396095910808</v>
      </c>
      <c r="X209" s="259">
        <v>12875.493782004389</v>
      </c>
      <c r="Y209" s="259">
        <v>10507.739004522429</v>
      </c>
      <c r="Z209" s="137"/>
      <c r="AA209" s="124"/>
      <c r="AB209" s="124"/>
      <c r="AC209" s="124"/>
      <c r="AD209" s="124"/>
    </row>
    <row r="210" spans="1:30" ht="15" x14ac:dyDescent="0.25">
      <c r="A210" s="82">
        <v>1231</v>
      </c>
      <c r="B210" s="83" t="s">
        <v>264</v>
      </c>
      <c r="C210" s="314">
        <v>29668</v>
      </c>
      <c r="D210" s="124">
        <f t="shared" si="47"/>
        <v>8936.1445783132531</v>
      </c>
      <c r="E210" s="125">
        <f t="shared" si="57"/>
        <v>0.94579564440182551</v>
      </c>
      <c r="F210" s="124">
        <f t="shared" si="58"/>
        <v>307.28284356137334</v>
      </c>
      <c r="G210" s="124">
        <f t="shared" si="48"/>
        <v>1020.1790406237595</v>
      </c>
      <c r="H210" s="124">
        <f t="shared" si="59"/>
        <v>0</v>
      </c>
      <c r="I210" s="123">
        <f t="shared" si="49"/>
        <v>0</v>
      </c>
      <c r="J210" s="124">
        <f t="shared" si="60"/>
        <v>-111.191733401588</v>
      </c>
      <c r="K210" s="123">
        <f t="shared" si="50"/>
        <v>-369.15655489327219</v>
      </c>
      <c r="L210" s="123">
        <f t="shared" si="51"/>
        <v>651.02248573048735</v>
      </c>
      <c r="M210" s="123">
        <f t="shared" si="52"/>
        <v>30319.022485730486</v>
      </c>
      <c r="N210" s="70">
        <f t="shared" si="53"/>
        <v>9132.235688473038</v>
      </c>
      <c r="O210" s="23">
        <f t="shared" si="61"/>
        <v>0.96654979808294805</v>
      </c>
      <c r="P210" s="279">
        <v>-1093.7850737535696</v>
      </c>
      <c r="Q210" s="313">
        <v>3320</v>
      </c>
      <c r="R210" s="125">
        <f t="shared" si="54"/>
        <v>6.176703705721704E-2</v>
      </c>
      <c r="S210" s="23">
        <f t="shared" si="55"/>
        <v>4.6787416766560889E-2</v>
      </c>
      <c r="T210" s="23"/>
      <c r="U210" s="261">
        <v>28304</v>
      </c>
      <c r="V210" s="125">
        <f t="shared" si="56"/>
        <v>4.819106840022612E-2</v>
      </c>
      <c r="W210" s="255">
        <v>29339.012036656626</v>
      </c>
      <c r="X210" s="259">
        <v>8416.2949747249477</v>
      </c>
      <c r="Y210" s="259">
        <v>8724.0594816106532</v>
      </c>
      <c r="Z210" s="137"/>
      <c r="AA210" s="124"/>
      <c r="AB210" s="124"/>
      <c r="AC210" s="124"/>
      <c r="AD210" s="124"/>
    </row>
    <row r="211" spans="1:30" ht="15" x14ac:dyDescent="0.25">
      <c r="A211" s="82">
        <v>1232</v>
      </c>
      <c r="B211" s="83" t="s">
        <v>265</v>
      </c>
      <c r="C211" s="314">
        <v>34174</v>
      </c>
      <c r="D211" s="124">
        <f t="shared" si="47"/>
        <v>37719.646799116999</v>
      </c>
      <c r="E211" s="125">
        <f t="shared" si="57"/>
        <v>3.9922225226255219</v>
      </c>
      <c r="F211" s="124">
        <f t="shared" si="58"/>
        <v>-16962.818488920875</v>
      </c>
      <c r="G211" s="124">
        <f t="shared" si="48"/>
        <v>-15368.313550962312</v>
      </c>
      <c r="H211" s="124">
        <f t="shared" si="59"/>
        <v>0</v>
      </c>
      <c r="I211" s="123">
        <f t="shared" si="49"/>
        <v>0</v>
      </c>
      <c r="J211" s="124">
        <f t="shared" si="60"/>
        <v>-111.191733401588</v>
      </c>
      <c r="K211" s="123">
        <f t="shared" si="50"/>
        <v>-100.73971046183873</v>
      </c>
      <c r="L211" s="123">
        <f t="shared" si="51"/>
        <v>-15469.053261424151</v>
      </c>
      <c r="M211" s="123">
        <f t="shared" si="52"/>
        <v>18704.946738575847</v>
      </c>
      <c r="N211" s="70">
        <f t="shared" si="53"/>
        <v>20645.636576794532</v>
      </c>
      <c r="O211" s="23">
        <f t="shared" si="61"/>
        <v>2.1851205493724262</v>
      </c>
      <c r="P211" s="279">
        <v>-7592.524270546387</v>
      </c>
      <c r="Q211" s="313">
        <v>906</v>
      </c>
      <c r="R211" s="125">
        <f t="shared" si="54"/>
        <v>8.0689065086257242E-2</v>
      </c>
      <c r="S211" s="23">
        <f t="shared" si="55"/>
        <v>6.8677047408975178E-2</v>
      </c>
      <c r="T211" s="23"/>
      <c r="U211" s="261">
        <v>32495</v>
      </c>
      <c r="V211" s="125">
        <f t="shared" si="56"/>
        <v>5.1669487613478997E-2</v>
      </c>
      <c r="W211" s="255">
        <v>17985.871128791947</v>
      </c>
      <c r="X211" s="259">
        <v>34903.32975295381</v>
      </c>
      <c r="Y211" s="259">
        <v>19318.873392902198</v>
      </c>
      <c r="Z211" s="137"/>
      <c r="AA211" s="124"/>
      <c r="AB211" s="124"/>
      <c r="AC211" s="124"/>
      <c r="AD211" s="124"/>
    </row>
    <row r="212" spans="1:30" ht="15" x14ac:dyDescent="0.25">
      <c r="A212" s="82">
        <v>1233</v>
      </c>
      <c r="B212" s="83" t="s">
        <v>266</v>
      </c>
      <c r="C212" s="314">
        <v>17503</v>
      </c>
      <c r="D212" s="124">
        <f t="shared" si="47"/>
        <v>16013.723696248857</v>
      </c>
      <c r="E212" s="125">
        <f t="shared" si="57"/>
        <v>1.6948819471120629</v>
      </c>
      <c r="F212" s="124">
        <f t="shared" si="58"/>
        <v>-3939.2646271999888</v>
      </c>
      <c r="G212" s="124">
        <f t="shared" si="48"/>
        <v>-4305.616237529588</v>
      </c>
      <c r="H212" s="124">
        <f t="shared" si="59"/>
        <v>0</v>
      </c>
      <c r="I212" s="123">
        <f t="shared" si="49"/>
        <v>0</v>
      </c>
      <c r="J212" s="124">
        <f t="shared" si="60"/>
        <v>-111.191733401588</v>
      </c>
      <c r="K212" s="123">
        <f t="shared" si="50"/>
        <v>-121.53256460793568</v>
      </c>
      <c r="L212" s="123">
        <f t="shared" si="51"/>
        <v>-4427.1488021375235</v>
      </c>
      <c r="M212" s="123">
        <f t="shared" si="52"/>
        <v>13075.851197862477</v>
      </c>
      <c r="N212" s="70">
        <f t="shared" si="53"/>
        <v>11963.267335647281</v>
      </c>
      <c r="O212" s="23">
        <f t="shared" si="61"/>
        <v>1.266184319167043</v>
      </c>
      <c r="P212" s="279">
        <v>-2930.5419731867532</v>
      </c>
      <c r="Q212" s="313">
        <v>1093</v>
      </c>
      <c r="R212" s="125">
        <f t="shared" si="54"/>
        <v>6.2824086079023914E-2</v>
      </c>
      <c r="S212" s="23">
        <f t="shared" si="55"/>
        <v>5.08474959515757E-2</v>
      </c>
      <c r="T212" s="23"/>
      <c r="U212" s="261">
        <v>16830</v>
      </c>
      <c r="V212" s="125">
        <f t="shared" si="56"/>
        <v>3.9988116458704696E-2</v>
      </c>
      <c r="W212" s="255">
        <v>12716.37384625199</v>
      </c>
      <c r="X212" s="259">
        <v>15067.144136078783</v>
      </c>
      <c r="Y212" s="259">
        <v>11384.399146152185</v>
      </c>
      <c r="Z212" s="137"/>
      <c r="AA212" s="124"/>
      <c r="AB212" s="124"/>
      <c r="AC212" s="124"/>
      <c r="AD212" s="124"/>
    </row>
    <row r="213" spans="1:30" ht="15" x14ac:dyDescent="0.25">
      <c r="A213" s="82">
        <v>1234</v>
      </c>
      <c r="B213" s="83" t="s">
        <v>267</v>
      </c>
      <c r="C213" s="314">
        <v>7346</v>
      </c>
      <c r="D213" s="124">
        <f t="shared" si="47"/>
        <v>7839.91462113127</v>
      </c>
      <c r="E213" s="125">
        <f t="shared" si="57"/>
        <v>0.8297713892345906</v>
      </c>
      <c r="F213" s="124">
        <f t="shared" si="58"/>
        <v>965.02081787056318</v>
      </c>
      <c r="G213" s="124">
        <f t="shared" si="48"/>
        <v>904.22450634471772</v>
      </c>
      <c r="H213" s="124">
        <f t="shared" si="59"/>
        <v>232.23891764245147</v>
      </c>
      <c r="I213" s="123">
        <f t="shared" si="49"/>
        <v>217.60786583097703</v>
      </c>
      <c r="J213" s="124">
        <f t="shared" si="60"/>
        <v>121.04718424086347</v>
      </c>
      <c r="K213" s="123">
        <f t="shared" si="50"/>
        <v>113.42121163368907</v>
      </c>
      <c r="L213" s="123">
        <f t="shared" si="51"/>
        <v>1017.6457179784068</v>
      </c>
      <c r="M213" s="123">
        <f t="shared" si="52"/>
        <v>8363.6457179784065</v>
      </c>
      <c r="N213" s="70">
        <f t="shared" si="53"/>
        <v>8925.9826232426967</v>
      </c>
      <c r="O213" s="23">
        <f t="shared" si="61"/>
        <v>0.94472010978394738</v>
      </c>
      <c r="P213" s="279">
        <v>-61.683689622966995</v>
      </c>
      <c r="Q213" s="313">
        <v>937</v>
      </c>
      <c r="R213" s="125">
        <f t="shared" si="54"/>
        <v>7.3534418631153439E-2</v>
      </c>
      <c r="S213" s="23">
        <f t="shared" si="55"/>
        <v>3.8943671200417647E-2</v>
      </c>
      <c r="T213" s="23"/>
      <c r="U213" s="261">
        <v>6799</v>
      </c>
      <c r="V213" s="125">
        <f t="shared" si="56"/>
        <v>8.0453007795264014E-2</v>
      </c>
      <c r="W213" s="255">
        <v>7998.5951621778459</v>
      </c>
      <c r="X213" s="259">
        <v>7302.9001074113858</v>
      </c>
      <c r="Y213" s="259">
        <v>8591.4018927796405</v>
      </c>
      <c r="Z213" s="137"/>
      <c r="AA213" s="124"/>
      <c r="AB213" s="124"/>
      <c r="AC213" s="124"/>
      <c r="AD213" s="124"/>
    </row>
    <row r="214" spans="1:30" ht="15" x14ac:dyDescent="0.25">
      <c r="A214" s="82">
        <v>1235</v>
      </c>
      <c r="B214" s="83" t="s">
        <v>268</v>
      </c>
      <c r="C214" s="314">
        <v>131240</v>
      </c>
      <c r="D214" s="124">
        <f t="shared" si="47"/>
        <v>8985.3484869231816</v>
      </c>
      <c r="E214" s="125">
        <f t="shared" si="57"/>
        <v>0.95100335361500832</v>
      </c>
      <c r="F214" s="124">
        <f t="shared" si="58"/>
        <v>277.76049839541628</v>
      </c>
      <c r="G214" s="124">
        <f t="shared" si="48"/>
        <v>4056.9698395634505</v>
      </c>
      <c r="H214" s="124">
        <f t="shared" si="59"/>
        <v>0</v>
      </c>
      <c r="I214" s="123">
        <f t="shared" si="49"/>
        <v>0</v>
      </c>
      <c r="J214" s="124">
        <f t="shared" si="60"/>
        <v>-111.191733401588</v>
      </c>
      <c r="K214" s="123">
        <f t="shared" si="50"/>
        <v>-1624.0664580635944</v>
      </c>
      <c r="L214" s="123">
        <f t="shared" si="51"/>
        <v>2432.9033814998561</v>
      </c>
      <c r="M214" s="123">
        <f t="shared" si="52"/>
        <v>133672.90338149987</v>
      </c>
      <c r="N214" s="70">
        <f t="shared" si="53"/>
        <v>9151.9172519170115</v>
      </c>
      <c r="O214" s="23">
        <f t="shared" si="61"/>
        <v>0.96863288176822138</v>
      </c>
      <c r="P214" s="279">
        <v>-2284.0458008835271</v>
      </c>
      <c r="Q214" s="313">
        <v>14606</v>
      </c>
      <c r="R214" s="125">
        <f t="shared" si="54"/>
        <v>5.9704084901935454E-2</v>
      </c>
      <c r="S214" s="23">
        <f t="shared" si="55"/>
        <v>4.603072734231247E-2</v>
      </c>
      <c r="T214" s="23"/>
      <c r="U214" s="261">
        <v>123600</v>
      </c>
      <c r="V214" s="125">
        <f t="shared" si="56"/>
        <v>6.1812297734627833E-2</v>
      </c>
      <c r="W214" s="255">
        <v>127536.88232481226</v>
      </c>
      <c r="X214" s="259">
        <v>8479.1109281745212</v>
      </c>
      <c r="Y214" s="259">
        <v>8749.1858629904818</v>
      </c>
      <c r="Z214" s="137"/>
      <c r="AA214" s="124"/>
      <c r="AB214" s="124"/>
      <c r="AC214" s="124"/>
      <c r="AD214" s="124"/>
    </row>
    <row r="215" spans="1:30" ht="15" x14ac:dyDescent="0.25">
      <c r="A215" s="82">
        <v>1238</v>
      </c>
      <c r="B215" s="83" t="s">
        <v>269</v>
      </c>
      <c r="C215" s="314">
        <v>74774</v>
      </c>
      <c r="D215" s="124">
        <f t="shared" si="47"/>
        <v>8858.4290960786639</v>
      </c>
      <c r="E215" s="125">
        <f t="shared" si="57"/>
        <v>0.93757028905356454</v>
      </c>
      <c r="F215" s="124">
        <f t="shared" si="58"/>
        <v>353.91213290212687</v>
      </c>
      <c r="G215" s="124">
        <f t="shared" si="48"/>
        <v>2987.3723138268529</v>
      </c>
      <c r="H215" s="124">
        <f t="shared" si="59"/>
        <v>0</v>
      </c>
      <c r="I215" s="123">
        <f t="shared" si="49"/>
        <v>0</v>
      </c>
      <c r="J215" s="124">
        <f t="shared" si="60"/>
        <v>-111.191733401588</v>
      </c>
      <c r="K215" s="123">
        <f t="shared" si="50"/>
        <v>-938.56942164280429</v>
      </c>
      <c r="L215" s="123">
        <f t="shared" si="51"/>
        <v>2048.8028921840487</v>
      </c>
      <c r="M215" s="123">
        <f t="shared" si="52"/>
        <v>76822.802892184045</v>
      </c>
      <c r="N215" s="70">
        <f t="shared" si="53"/>
        <v>9101.1494955792023</v>
      </c>
      <c r="O215" s="23">
        <f t="shared" si="61"/>
        <v>0.9632596559436436</v>
      </c>
      <c r="P215" s="279">
        <v>-878.46111223181697</v>
      </c>
      <c r="Q215" s="313">
        <v>8441</v>
      </c>
      <c r="R215" s="125">
        <f t="shared" si="54"/>
        <v>0.11894971326857151</v>
      </c>
      <c r="S215" s="23">
        <f t="shared" si="55"/>
        <v>5.5561426669177599E-2</v>
      </c>
      <c r="T215" s="23"/>
      <c r="U215" s="261">
        <v>66936</v>
      </c>
      <c r="V215" s="125">
        <f t="shared" si="56"/>
        <v>0.11709692840922672</v>
      </c>
      <c r="W215" s="255">
        <v>72899.801983043697</v>
      </c>
      <c r="X215" s="259">
        <v>7916.735659373152</v>
      </c>
      <c r="Y215" s="259">
        <v>8622.0936703777297</v>
      </c>
      <c r="Z215" s="137"/>
      <c r="AA215" s="124"/>
      <c r="AB215" s="124"/>
      <c r="AC215" s="124"/>
      <c r="AD215" s="124"/>
    </row>
    <row r="216" spans="1:30" ht="15" x14ac:dyDescent="0.25">
      <c r="A216" s="82">
        <v>1241</v>
      </c>
      <c r="B216" s="83" t="s">
        <v>270</v>
      </c>
      <c r="C216" s="314">
        <v>34960</v>
      </c>
      <c r="D216" s="124">
        <f t="shared" si="47"/>
        <v>9054.649054649055</v>
      </c>
      <c r="E216" s="125">
        <f t="shared" si="57"/>
        <v>0.95833807996542697</v>
      </c>
      <c r="F216" s="124">
        <f t="shared" si="58"/>
        <v>236.18015775989224</v>
      </c>
      <c r="G216" s="124">
        <f t="shared" si="48"/>
        <v>911.89158911094398</v>
      </c>
      <c r="H216" s="124">
        <f t="shared" si="59"/>
        <v>0</v>
      </c>
      <c r="I216" s="123">
        <f t="shared" si="49"/>
        <v>0</v>
      </c>
      <c r="J216" s="124">
        <f t="shared" si="60"/>
        <v>-111.191733401588</v>
      </c>
      <c r="K216" s="123">
        <f t="shared" si="50"/>
        <v>-429.31128266353124</v>
      </c>
      <c r="L216" s="123">
        <f t="shared" si="51"/>
        <v>482.58030644741274</v>
      </c>
      <c r="M216" s="123">
        <f t="shared" si="52"/>
        <v>35442.580306447409</v>
      </c>
      <c r="N216" s="70">
        <f t="shared" si="53"/>
        <v>9179.6374790073587</v>
      </c>
      <c r="O216" s="23">
        <f t="shared" si="61"/>
        <v>0.97156677230838862</v>
      </c>
      <c r="P216" s="279">
        <v>-45.577272162902375</v>
      </c>
      <c r="Q216" s="313">
        <v>3861</v>
      </c>
      <c r="R216" s="125">
        <f t="shared" si="54"/>
        <v>2.6527006224493034E-2</v>
      </c>
      <c r="S216" s="23">
        <f t="shared" si="55"/>
        <v>3.3067417269927409E-2</v>
      </c>
      <c r="T216" s="23"/>
      <c r="U216" s="261">
        <v>34577</v>
      </c>
      <c r="V216" s="125">
        <f t="shared" si="56"/>
        <v>1.107672730427741E-2</v>
      </c>
      <c r="W216" s="255">
        <v>34832.362647545036</v>
      </c>
      <c r="X216" s="259">
        <v>8820.6632653061224</v>
      </c>
      <c r="Y216" s="259">
        <v>8885.8067978431227</v>
      </c>
      <c r="Z216" s="137"/>
      <c r="AA216" s="124"/>
      <c r="AB216" s="124"/>
      <c r="AC216" s="124"/>
      <c r="AD216" s="124"/>
    </row>
    <row r="217" spans="1:30" ht="15" x14ac:dyDescent="0.25">
      <c r="A217" s="82">
        <v>1242</v>
      </c>
      <c r="B217" s="83" t="s">
        <v>271</v>
      </c>
      <c r="C217" s="314">
        <v>23443</v>
      </c>
      <c r="D217" s="124">
        <f t="shared" si="47"/>
        <v>9510.3448275862065</v>
      </c>
      <c r="E217" s="125">
        <f t="shared" si="57"/>
        <v>1.0065686198184016</v>
      </c>
      <c r="F217" s="124">
        <f t="shared" si="58"/>
        <v>-37.237306002398689</v>
      </c>
      <c r="G217" s="124">
        <f t="shared" si="48"/>
        <v>-91.78995929591278</v>
      </c>
      <c r="H217" s="124">
        <f t="shared" si="59"/>
        <v>0</v>
      </c>
      <c r="I217" s="123">
        <f t="shared" si="49"/>
        <v>0</v>
      </c>
      <c r="J217" s="124">
        <f t="shared" si="60"/>
        <v>-111.191733401588</v>
      </c>
      <c r="K217" s="123">
        <f t="shared" si="50"/>
        <v>-274.08762283491444</v>
      </c>
      <c r="L217" s="123">
        <f t="shared" si="51"/>
        <v>-365.87758213082725</v>
      </c>
      <c r="M217" s="123">
        <f t="shared" si="52"/>
        <v>23077.122417869174</v>
      </c>
      <c r="N217" s="70">
        <f t="shared" si="53"/>
        <v>9361.9157881822211</v>
      </c>
      <c r="O217" s="23">
        <f t="shared" si="61"/>
        <v>0.99085898824957863</v>
      </c>
      <c r="P217" s="279">
        <v>-1074.560625713947</v>
      </c>
      <c r="Q217" s="313">
        <v>2465</v>
      </c>
      <c r="R217" s="125">
        <f t="shared" si="54"/>
        <v>6.4823134391527787E-2</v>
      </c>
      <c r="S217" s="23">
        <f t="shared" si="55"/>
        <v>4.8355643064966293E-2</v>
      </c>
      <c r="T217" s="23"/>
      <c r="U217" s="261">
        <v>21998</v>
      </c>
      <c r="V217" s="125">
        <f t="shared" si="56"/>
        <v>6.5687789799072638E-2</v>
      </c>
      <c r="W217" s="255">
        <v>21994.824694108018</v>
      </c>
      <c r="X217" s="259">
        <v>8931.3844904587895</v>
      </c>
      <c r="Y217" s="259">
        <v>8930.0952879041888</v>
      </c>
      <c r="Z217" s="137"/>
      <c r="AA217" s="124"/>
      <c r="AB217" s="124"/>
      <c r="AC217" s="124"/>
      <c r="AD217" s="124"/>
    </row>
    <row r="218" spans="1:30" ht="15" x14ac:dyDescent="0.25">
      <c r="A218" s="82">
        <v>1243</v>
      </c>
      <c r="B218" s="83" t="s">
        <v>127</v>
      </c>
      <c r="C218" s="314">
        <v>178082</v>
      </c>
      <c r="D218" s="124">
        <f t="shared" si="47"/>
        <v>8559.9884637569703</v>
      </c>
      <c r="E218" s="125">
        <f t="shared" si="57"/>
        <v>0.90598352949649574</v>
      </c>
      <c r="F218" s="124">
        <f t="shared" si="58"/>
        <v>532.97651229514304</v>
      </c>
      <c r="G218" s="124">
        <f t="shared" si="48"/>
        <v>11088.043361788155</v>
      </c>
      <c r="H218" s="124">
        <f t="shared" si="59"/>
        <v>0</v>
      </c>
      <c r="I218" s="123">
        <f t="shared" si="49"/>
        <v>0</v>
      </c>
      <c r="J218" s="124">
        <f t="shared" si="60"/>
        <v>-111.191733401588</v>
      </c>
      <c r="K218" s="123">
        <f t="shared" si="50"/>
        <v>-2313.2328216866367</v>
      </c>
      <c r="L218" s="123">
        <f t="shared" si="51"/>
        <v>8774.8105401015182</v>
      </c>
      <c r="M218" s="123">
        <f t="shared" si="52"/>
        <v>186856.81054010152</v>
      </c>
      <c r="N218" s="70">
        <f t="shared" si="53"/>
        <v>8981.7732426505245</v>
      </c>
      <c r="O218" s="23">
        <f t="shared" si="61"/>
        <v>0.9506249521208161</v>
      </c>
      <c r="P218" s="279">
        <v>1783.0722688223159</v>
      </c>
      <c r="Q218" s="313">
        <v>20804</v>
      </c>
      <c r="R218" s="125">
        <f t="shared" si="54"/>
        <v>4.2199644116089743E-2</v>
      </c>
      <c r="S218" s="23">
        <f t="shared" si="55"/>
        <v>3.9208750946321418E-2</v>
      </c>
      <c r="T218" s="23"/>
      <c r="U218" s="261">
        <v>168974</v>
      </c>
      <c r="V218" s="125">
        <f t="shared" si="56"/>
        <v>5.3901783706369027E-2</v>
      </c>
      <c r="W218" s="255">
        <v>177810.30110916941</v>
      </c>
      <c r="X218" s="259">
        <v>8213.3864774218637</v>
      </c>
      <c r="Y218" s="259">
        <v>8642.8960826894181</v>
      </c>
      <c r="Z218" s="137"/>
      <c r="AA218" s="124"/>
      <c r="AB218" s="124"/>
      <c r="AC218" s="124"/>
      <c r="AD218" s="124"/>
    </row>
    <row r="219" spans="1:30" ht="15" x14ac:dyDescent="0.25">
      <c r="A219" s="82">
        <v>1244</v>
      </c>
      <c r="B219" s="83" t="s">
        <v>272</v>
      </c>
      <c r="C219" s="314">
        <v>75774</v>
      </c>
      <c r="D219" s="124">
        <f t="shared" si="47"/>
        <v>14538.372985418266</v>
      </c>
      <c r="E219" s="125">
        <f t="shared" si="57"/>
        <v>1.538731801594599</v>
      </c>
      <c r="F219" s="124">
        <f t="shared" si="58"/>
        <v>-3054.0542007016343</v>
      </c>
      <c r="G219" s="124">
        <f t="shared" si="48"/>
        <v>-15917.730494056917</v>
      </c>
      <c r="H219" s="124">
        <f t="shared" si="59"/>
        <v>0</v>
      </c>
      <c r="I219" s="123">
        <f t="shared" si="49"/>
        <v>0</v>
      </c>
      <c r="J219" s="124">
        <f t="shared" si="60"/>
        <v>-111.191733401588</v>
      </c>
      <c r="K219" s="123">
        <f t="shared" si="50"/>
        <v>-579.53131448907664</v>
      </c>
      <c r="L219" s="123">
        <f t="shared" si="51"/>
        <v>-16497.261808545994</v>
      </c>
      <c r="M219" s="123">
        <f t="shared" si="52"/>
        <v>59276.738191454002</v>
      </c>
      <c r="N219" s="70">
        <f t="shared" si="53"/>
        <v>11373.127051315043</v>
      </c>
      <c r="O219" s="23">
        <f t="shared" si="61"/>
        <v>1.2037242609600574</v>
      </c>
      <c r="P219" s="279">
        <v>201.30231999143871</v>
      </c>
      <c r="Q219" s="313">
        <v>5212</v>
      </c>
      <c r="R219" s="125">
        <f t="shared" si="54"/>
        <v>8.5352805060431025E-2</v>
      </c>
      <c r="S219" s="23">
        <f t="shared" si="55"/>
        <v>6.1364825417596129E-2</v>
      </c>
      <c r="T219" s="23"/>
      <c r="U219" s="261">
        <v>69507</v>
      </c>
      <c r="V219" s="125">
        <f t="shared" si="56"/>
        <v>9.0163580646553582E-2</v>
      </c>
      <c r="W219" s="255">
        <v>55603.08280053857</v>
      </c>
      <c r="X219" s="259">
        <v>13395.066486798998</v>
      </c>
      <c r="Y219" s="259">
        <v>10715.568086440271</v>
      </c>
      <c r="Z219" s="137"/>
      <c r="AA219" s="124"/>
      <c r="AB219" s="124"/>
      <c r="AC219" s="124"/>
      <c r="AD219" s="124"/>
    </row>
    <row r="220" spans="1:30" ht="15" x14ac:dyDescent="0.25">
      <c r="A220" s="82">
        <v>1245</v>
      </c>
      <c r="B220" s="83" t="s">
        <v>273</v>
      </c>
      <c r="C220" s="314">
        <v>56124</v>
      </c>
      <c r="D220" s="124">
        <f t="shared" si="47"/>
        <v>7947.32370433305</v>
      </c>
      <c r="E220" s="125">
        <f t="shared" si="57"/>
        <v>0.84113949571173674</v>
      </c>
      <c r="F220" s="124">
        <f t="shared" si="58"/>
        <v>900.57536794949522</v>
      </c>
      <c r="G220" s="124">
        <f t="shared" si="48"/>
        <v>6359.8632484593354</v>
      </c>
      <c r="H220" s="124">
        <f t="shared" si="59"/>
        <v>194.64573852182846</v>
      </c>
      <c r="I220" s="123">
        <f t="shared" si="49"/>
        <v>1374.5882054411527</v>
      </c>
      <c r="J220" s="124">
        <f t="shared" si="60"/>
        <v>83.454005120240467</v>
      </c>
      <c r="K220" s="123">
        <f t="shared" si="50"/>
        <v>589.35218415913812</v>
      </c>
      <c r="L220" s="123">
        <f t="shared" si="51"/>
        <v>6949.2154326184736</v>
      </c>
      <c r="M220" s="123">
        <f t="shared" si="52"/>
        <v>63073.215432618475</v>
      </c>
      <c r="N220" s="70">
        <f t="shared" si="53"/>
        <v>8931.3530774027859</v>
      </c>
      <c r="O220" s="23">
        <f t="shared" si="61"/>
        <v>0.94528851510780476</v>
      </c>
      <c r="P220" s="279">
        <v>1324.3242624147397</v>
      </c>
      <c r="Q220" s="313">
        <v>7062</v>
      </c>
      <c r="R220" s="125">
        <f t="shared" si="54"/>
        <v>3.3967872728935825E-2</v>
      </c>
      <c r="S220" s="23">
        <f t="shared" si="55"/>
        <v>3.7254712239927879E-2</v>
      </c>
      <c r="T220" s="23"/>
      <c r="U220" s="261">
        <v>54457</v>
      </c>
      <c r="V220" s="125">
        <f t="shared" si="56"/>
        <v>3.06113080044806E-2</v>
      </c>
      <c r="W220" s="255">
        <v>61005.880047293271</v>
      </c>
      <c r="X220" s="259">
        <v>7686.2385321100919</v>
      </c>
      <c r="Y220" s="259">
        <v>8610.5688140145758</v>
      </c>
      <c r="Z220" s="137"/>
      <c r="AA220" s="124"/>
      <c r="AB220" s="124"/>
      <c r="AC220" s="124"/>
      <c r="AD220" s="124"/>
    </row>
    <row r="221" spans="1:30" ht="15" x14ac:dyDescent="0.25">
      <c r="A221" s="82">
        <v>1246</v>
      </c>
      <c r="B221" s="83" t="s">
        <v>274</v>
      </c>
      <c r="C221" s="314">
        <v>229601</v>
      </c>
      <c r="D221" s="124">
        <f t="shared" si="47"/>
        <v>8774.7840709317443</v>
      </c>
      <c r="E221" s="125">
        <f t="shared" si="57"/>
        <v>0.92871735479690209</v>
      </c>
      <c r="F221" s="124">
        <f t="shared" si="58"/>
        <v>404.09914799027865</v>
      </c>
      <c r="G221" s="124">
        <f t="shared" si="48"/>
        <v>10573.658306313631</v>
      </c>
      <c r="H221" s="124">
        <f t="shared" si="59"/>
        <v>0</v>
      </c>
      <c r="I221" s="123">
        <f t="shared" si="49"/>
        <v>0</v>
      </c>
      <c r="J221" s="124">
        <f t="shared" si="60"/>
        <v>-111.191733401588</v>
      </c>
      <c r="K221" s="123">
        <f t="shared" si="50"/>
        <v>-2909.4428961859512</v>
      </c>
      <c r="L221" s="123">
        <f t="shared" si="51"/>
        <v>7664.2154101276801</v>
      </c>
      <c r="M221" s="123">
        <f t="shared" si="52"/>
        <v>237265.21541012768</v>
      </c>
      <c r="N221" s="70">
        <f t="shared" si="53"/>
        <v>9067.6914855204341</v>
      </c>
      <c r="O221" s="23">
        <f t="shared" si="61"/>
        <v>0.95971848224097867</v>
      </c>
      <c r="P221" s="279">
        <v>2572.1871268027526</v>
      </c>
      <c r="Q221" s="313">
        <v>26166</v>
      </c>
      <c r="R221" s="125">
        <f t="shared" si="54"/>
        <v>2.408707036828954E-2</v>
      </c>
      <c r="S221" s="23">
        <f t="shared" si="55"/>
        <v>3.219062143511648E-2</v>
      </c>
      <c r="T221" s="23"/>
      <c r="U221" s="261">
        <v>220422</v>
      </c>
      <c r="V221" s="125">
        <f t="shared" si="56"/>
        <v>4.1642848717460143E-2</v>
      </c>
      <c r="W221" s="255">
        <v>225991.55487451432</v>
      </c>
      <c r="X221" s="259">
        <v>8568.3965014577261</v>
      </c>
      <c r="Y221" s="259">
        <v>8784.9000923037638</v>
      </c>
      <c r="Z221" s="137"/>
      <c r="AA221" s="124"/>
      <c r="AB221" s="124"/>
      <c r="AC221" s="124"/>
      <c r="AD221" s="124"/>
    </row>
    <row r="222" spans="1:30" ht="15" x14ac:dyDescent="0.25">
      <c r="A222" s="82">
        <v>1247</v>
      </c>
      <c r="B222" s="83" t="s">
        <v>275</v>
      </c>
      <c r="C222" s="314">
        <v>233882</v>
      </c>
      <c r="D222" s="124">
        <f t="shared" si="47"/>
        <v>7989.1374893253633</v>
      </c>
      <c r="E222" s="125">
        <f t="shared" si="57"/>
        <v>0.84556503911863956</v>
      </c>
      <c r="F222" s="124">
        <f t="shared" si="58"/>
        <v>875.48709695410719</v>
      </c>
      <c r="G222" s="124">
        <f t="shared" si="48"/>
        <v>25629.884763331487</v>
      </c>
      <c r="H222" s="124">
        <f t="shared" si="59"/>
        <v>180.01091377451883</v>
      </c>
      <c r="I222" s="123">
        <f t="shared" si="49"/>
        <v>5269.8195007490385</v>
      </c>
      <c r="J222" s="124">
        <f t="shared" si="60"/>
        <v>68.81918037293083</v>
      </c>
      <c r="K222" s="123">
        <f t="shared" si="50"/>
        <v>2014.6815054175499</v>
      </c>
      <c r="L222" s="123">
        <f t="shared" si="51"/>
        <v>27644.566268749037</v>
      </c>
      <c r="M222" s="123">
        <f t="shared" si="52"/>
        <v>261526.56626874904</v>
      </c>
      <c r="N222" s="70">
        <f t="shared" si="53"/>
        <v>8933.4437666524009</v>
      </c>
      <c r="O222" s="23">
        <f t="shared" si="61"/>
        <v>0.9455097922781498</v>
      </c>
      <c r="P222" s="279">
        <v>3899.7118850455008</v>
      </c>
      <c r="Q222" s="313">
        <v>29275</v>
      </c>
      <c r="R222" s="125">
        <f t="shared" si="54"/>
        <v>4.6223567406686004E-2</v>
      </c>
      <c r="S222" s="23">
        <f t="shared" si="55"/>
        <v>3.7799266112479711E-2</v>
      </c>
      <c r="T222" s="23"/>
      <c r="U222" s="261">
        <v>221991</v>
      </c>
      <c r="V222" s="125">
        <f t="shared" si="56"/>
        <v>5.3565234626629009E-2</v>
      </c>
      <c r="W222" s="255">
        <v>250245.06397386914</v>
      </c>
      <c r="X222" s="259">
        <v>7636.166626535035</v>
      </c>
      <c r="Y222" s="259">
        <v>8608.0652187358246</v>
      </c>
      <c r="Z222" s="137"/>
      <c r="AA222" s="124"/>
      <c r="AB222" s="124"/>
      <c r="AC222" s="124"/>
      <c r="AD222" s="124"/>
    </row>
    <row r="223" spans="1:30" ht="15" x14ac:dyDescent="0.25">
      <c r="A223" s="82">
        <v>1251</v>
      </c>
      <c r="B223" s="83" t="s">
        <v>276</v>
      </c>
      <c r="C223" s="314">
        <v>44743</v>
      </c>
      <c r="D223" s="124">
        <f t="shared" si="47"/>
        <v>11061.310259579728</v>
      </c>
      <c r="E223" s="125">
        <f t="shared" si="57"/>
        <v>1.1707217775187837</v>
      </c>
      <c r="F223" s="124">
        <f t="shared" si="58"/>
        <v>-967.81656519851163</v>
      </c>
      <c r="G223" s="124">
        <f t="shared" si="48"/>
        <v>-3914.8180062279794</v>
      </c>
      <c r="H223" s="124">
        <f t="shared" si="59"/>
        <v>0</v>
      </c>
      <c r="I223" s="123">
        <f t="shared" si="49"/>
        <v>0</v>
      </c>
      <c r="J223" s="124">
        <f t="shared" si="60"/>
        <v>-111.191733401588</v>
      </c>
      <c r="K223" s="123">
        <f t="shared" si="50"/>
        <v>-449.77056160942345</v>
      </c>
      <c r="L223" s="123">
        <f t="shared" si="51"/>
        <v>-4364.5885678374025</v>
      </c>
      <c r="M223" s="123">
        <f t="shared" si="52"/>
        <v>40378.411432162597</v>
      </c>
      <c r="N223" s="70">
        <f t="shared" si="53"/>
        <v>9982.3019609796283</v>
      </c>
      <c r="O223" s="23">
        <f t="shared" si="61"/>
        <v>1.0565202513297314</v>
      </c>
      <c r="P223" s="279">
        <v>-4484.8952255630493</v>
      </c>
      <c r="Q223" s="313">
        <v>4045</v>
      </c>
      <c r="R223" s="125">
        <f t="shared" si="54"/>
        <v>6.4400938287762097E-2</v>
      </c>
      <c r="S223" s="23">
        <f t="shared" si="55"/>
        <v>4.9182437346060842E-2</v>
      </c>
      <c r="T223" s="23"/>
      <c r="U223" s="261">
        <v>42888</v>
      </c>
      <c r="V223" s="125">
        <f t="shared" si="56"/>
        <v>4.3252191755269537E-2</v>
      </c>
      <c r="W223" s="255">
        <v>39265.773736331219</v>
      </c>
      <c r="X223" s="259">
        <v>10392.052338260237</v>
      </c>
      <c r="Y223" s="259">
        <v>9514.3624270247674</v>
      </c>
      <c r="Z223" s="137"/>
      <c r="AA223" s="124"/>
      <c r="AB223" s="124"/>
      <c r="AC223" s="124"/>
      <c r="AD223" s="124"/>
    </row>
    <row r="224" spans="1:30" ht="15" x14ac:dyDescent="0.25">
      <c r="A224" s="82">
        <v>1252</v>
      </c>
      <c r="B224" s="83" t="s">
        <v>277</v>
      </c>
      <c r="C224" s="314">
        <v>18577</v>
      </c>
      <c r="D224" s="124">
        <f t="shared" si="47"/>
        <v>48886.84210526316</v>
      </c>
      <c r="E224" s="125">
        <f t="shared" si="57"/>
        <v>5.174151103589816</v>
      </c>
      <c r="F224" s="124">
        <f t="shared" si="58"/>
        <v>-23663.135672608569</v>
      </c>
      <c r="G224" s="124">
        <f t="shared" si="48"/>
        <v>-8991.9915555912557</v>
      </c>
      <c r="H224" s="124">
        <f t="shared" si="59"/>
        <v>0</v>
      </c>
      <c r="I224" s="123">
        <f t="shared" si="49"/>
        <v>0</v>
      </c>
      <c r="J224" s="124">
        <f t="shared" si="60"/>
        <v>-111.191733401588</v>
      </c>
      <c r="K224" s="123">
        <f t="shared" si="50"/>
        <v>-42.252858692603439</v>
      </c>
      <c r="L224" s="123">
        <f t="shared" si="51"/>
        <v>-9034.2444142838594</v>
      </c>
      <c r="M224" s="123">
        <f t="shared" si="52"/>
        <v>9542.7555857161406</v>
      </c>
      <c r="N224" s="70">
        <f t="shared" si="53"/>
        <v>25112.514699253003</v>
      </c>
      <c r="O224" s="23">
        <f t="shared" si="61"/>
        <v>2.6578919817581443</v>
      </c>
      <c r="P224" s="279">
        <v>-4664.0349037611768</v>
      </c>
      <c r="Q224" s="313">
        <v>380</v>
      </c>
      <c r="R224" s="125">
        <f t="shared" si="54"/>
        <v>-6.1720288903479893E-2</v>
      </c>
      <c r="S224" s="23">
        <f t="shared" si="55"/>
        <v>-4.1455637616856549E-2</v>
      </c>
      <c r="T224" s="23"/>
      <c r="U224" s="261">
        <v>19799</v>
      </c>
      <c r="V224" s="125">
        <f t="shared" si="56"/>
        <v>-6.1720288903479976E-2</v>
      </c>
      <c r="W224" s="255">
        <v>9955.4657668538566</v>
      </c>
      <c r="X224" s="259">
        <v>52102.631578947367</v>
      </c>
      <c r="Y224" s="259">
        <v>26198.594123299619</v>
      </c>
      <c r="Z224" s="137"/>
      <c r="AA224" s="124"/>
      <c r="AB224" s="124"/>
      <c r="AC224" s="124"/>
      <c r="AD224" s="124"/>
    </row>
    <row r="225" spans="1:30" ht="15" x14ac:dyDescent="0.25">
      <c r="A225" s="82">
        <v>1253</v>
      </c>
      <c r="B225" s="83" t="s">
        <v>278</v>
      </c>
      <c r="C225" s="314">
        <v>60183</v>
      </c>
      <c r="D225" s="124">
        <f t="shared" si="47"/>
        <v>7411.6995073891621</v>
      </c>
      <c r="E225" s="125">
        <f t="shared" si="57"/>
        <v>0.78444938421385668</v>
      </c>
      <c r="F225" s="124">
        <f t="shared" si="58"/>
        <v>1221.9498861158279</v>
      </c>
      <c r="G225" s="124">
        <f t="shared" si="48"/>
        <v>9922.2330752605212</v>
      </c>
      <c r="H225" s="124">
        <f t="shared" si="59"/>
        <v>382.11420745218925</v>
      </c>
      <c r="I225" s="123">
        <f t="shared" si="49"/>
        <v>3102.7673645117766</v>
      </c>
      <c r="J225" s="124">
        <f t="shared" si="60"/>
        <v>270.92247405060124</v>
      </c>
      <c r="K225" s="123">
        <f t="shared" si="50"/>
        <v>2199.8904892908818</v>
      </c>
      <c r="L225" s="123">
        <f t="shared" si="51"/>
        <v>12122.123564551403</v>
      </c>
      <c r="M225" s="123">
        <f t="shared" si="52"/>
        <v>72305.12356455141</v>
      </c>
      <c r="N225" s="70">
        <f t="shared" si="53"/>
        <v>8904.5718675555927</v>
      </c>
      <c r="O225" s="23">
        <f t="shared" si="61"/>
        <v>0.94245400953291092</v>
      </c>
      <c r="P225" s="279">
        <v>1164.1502564156945</v>
      </c>
      <c r="Q225" s="313">
        <v>8120</v>
      </c>
      <c r="R225" s="125">
        <f t="shared" si="54"/>
        <v>2.8752045672599234E-2</v>
      </c>
      <c r="S225" s="23">
        <f t="shared" si="55"/>
        <v>3.7045112570308687E-2</v>
      </c>
      <c r="T225" s="23"/>
      <c r="U225" s="261">
        <v>58537</v>
      </c>
      <c r="V225" s="125">
        <f t="shared" si="56"/>
        <v>2.8118967490646941E-2</v>
      </c>
      <c r="W225" s="255">
        <v>69765.18721019871</v>
      </c>
      <c r="X225" s="259">
        <v>7204.5538461538463</v>
      </c>
      <c r="Y225" s="259">
        <v>8586.4845797167654</v>
      </c>
      <c r="Z225" s="137"/>
      <c r="AA225" s="124"/>
      <c r="AB225" s="124"/>
      <c r="AC225" s="124"/>
      <c r="AD225" s="124"/>
    </row>
    <row r="226" spans="1:30" ht="15" x14ac:dyDescent="0.25">
      <c r="A226" s="82">
        <v>1256</v>
      </c>
      <c r="B226" s="83" t="s">
        <v>279</v>
      </c>
      <c r="C226" s="314">
        <v>63827</v>
      </c>
      <c r="D226" s="124">
        <f t="shared" si="47"/>
        <v>7796.1402223036521</v>
      </c>
      <c r="E226" s="125">
        <f t="shared" si="57"/>
        <v>0.82513833575334494</v>
      </c>
      <c r="F226" s="124">
        <f t="shared" si="58"/>
        <v>991.28545716713393</v>
      </c>
      <c r="G226" s="124">
        <f t="shared" si="48"/>
        <v>8115.6540378273248</v>
      </c>
      <c r="H226" s="124">
        <f t="shared" si="59"/>
        <v>247.55995723211774</v>
      </c>
      <c r="I226" s="123">
        <f t="shared" si="49"/>
        <v>2026.7733698593479</v>
      </c>
      <c r="J226" s="124">
        <f t="shared" si="60"/>
        <v>136.36822383052976</v>
      </c>
      <c r="K226" s="123">
        <f t="shared" si="50"/>
        <v>1116.4466485005471</v>
      </c>
      <c r="L226" s="123">
        <f t="shared" si="51"/>
        <v>9232.1006863278726</v>
      </c>
      <c r="M226" s="123">
        <f t="shared" si="52"/>
        <v>73059.100686327874</v>
      </c>
      <c r="N226" s="70">
        <f t="shared" si="53"/>
        <v>8923.7939033013154</v>
      </c>
      <c r="O226" s="23">
        <f t="shared" si="61"/>
        <v>0.94448845710988505</v>
      </c>
      <c r="P226" s="279">
        <v>1255.7808250339085</v>
      </c>
      <c r="Q226" s="313">
        <v>8187</v>
      </c>
      <c r="R226" s="125">
        <f t="shared" si="54"/>
        <v>4.5082246897046624E-2</v>
      </c>
      <c r="S226" s="23">
        <f t="shared" si="55"/>
        <v>3.7741124173665604E-2</v>
      </c>
      <c r="T226" s="23"/>
      <c r="U226" s="261">
        <v>60268</v>
      </c>
      <c r="V226" s="125">
        <f t="shared" si="56"/>
        <v>5.9052897059799561E-2</v>
      </c>
      <c r="W226" s="255">
        <v>69473.329393377891</v>
      </c>
      <c r="X226" s="259">
        <v>7459.8341378883524</v>
      </c>
      <c r="Y226" s="259">
        <v>8599.2485943034881</v>
      </c>
      <c r="Z226" s="137"/>
      <c r="AA226" s="124"/>
      <c r="AB226" s="124"/>
      <c r="AC226" s="124"/>
      <c r="AD226" s="124"/>
    </row>
    <row r="227" spans="1:30" ht="15" x14ac:dyDescent="0.25">
      <c r="A227" s="82">
        <v>1259</v>
      </c>
      <c r="B227" s="83" t="s">
        <v>280</v>
      </c>
      <c r="C227" s="314">
        <v>37106</v>
      </c>
      <c r="D227" s="124">
        <f t="shared" si="47"/>
        <v>7589.6911433831046</v>
      </c>
      <c r="E227" s="125">
        <f t="shared" si="57"/>
        <v>0.80328790149473994</v>
      </c>
      <c r="F227" s="124">
        <f t="shared" si="58"/>
        <v>1115.1549045194624</v>
      </c>
      <c r="G227" s="124">
        <f t="shared" si="48"/>
        <v>5451.9923281956517</v>
      </c>
      <c r="H227" s="124">
        <f t="shared" si="59"/>
        <v>319.81713485430936</v>
      </c>
      <c r="I227" s="123">
        <f t="shared" si="49"/>
        <v>1563.5859723027186</v>
      </c>
      <c r="J227" s="124">
        <f t="shared" si="60"/>
        <v>208.62540145272135</v>
      </c>
      <c r="K227" s="123">
        <f t="shared" si="50"/>
        <v>1019.9695877023546</v>
      </c>
      <c r="L227" s="123">
        <f t="shared" si="51"/>
        <v>6471.9619158980058</v>
      </c>
      <c r="M227" s="123">
        <f t="shared" si="52"/>
        <v>43577.961915898006</v>
      </c>
      <c r="N227" s="70">
        <f t="shared" si="53"/>
        <v>8913.4714493552874</v>
      </c>
      <c r="O227" s="23">
        <f t="shared" si="61"/>
        <v>0.94339593539695477</v>
      </c>
      <c r="P227" s="279">
        <v>1321.008208573443</v>
      </c>
      <c r="Q227" s="313">
        <v>4889</v>
      </c>
      <c r="R227" s="125">
        <f t="shared" si="54"/>
        <v>2.0594565630291158E-2</v>
      </c>
      <c r="S227" s="23">
        <f t="shared" si="55"/>
        <v>3.6681151914997698E-2</v>
      </c>
      <c r="T227" s="23"/>
      <c r="U227" s="261">
        <v>36268</v>
      </c>
      <c r="V227" s="125">
        <f t="shared" si="56"/>
        <v>2.3105768170287855E-2</v>
      </c>
      <c r="W227" s="255">
        <v>41932.85483989404</v>
      </c>
      <c r="X227" s="259">
        <v>7436.5388558540089</v>
      </c>
      <c r="Y227" s="259">
        <v>8598.083830201771</v>
      </c>
      <c r="Z227" s="137"/>
      <c r="AA227" s="124"/>
      <c r="AB227" s="124"/>
      <c r="AC227" s="124"/>
      <c r="AD227" s="124"/>
    </row>
    <row r="228" spans="1:30" ht="15" x14ac:dyDescent="0.25">
      <c r="A228" s="82">
        <v>1260</v>
      </c>
      <c r="B228" s="83" t="s">
        <v>281</v>
      </c>
      <c r="C228" s="314">
        <v>37242</v>
      </c>
      <c r="D228" s="124">
        <f t="shared" si="47"/>
        <v>7315.2622274602236</v>
      </c>
      <c r="E228" s="125">
        <f t="shared" si="57"/>
        <v>0.77424252615382672</v>
      </c>
      <c r="F228" s="124">
        <f t="shared" si="58"/>
        <v>1279.8122540731911</v>
      </c>
      <c r="G228" s="124">
        <f t="shared" si="48"/>
        <v>6515.5241854866154</v>
      </c>
      <c r="H228" s="124">
        <f t="shared" si="59"/>
        <v>415.86725542731773</v>
      </c>
      <c r="I228" s="123">
        <f t="shared" si="49"/>
        <v>2117.180197380475</v>
      </c>
      <c r="J228" s="124">
        <f t="shared" si="60"/>
        <v>304.67552202572972</v>
      </c>
      <c r="K228" s="123">
        <f t="shared" si="50"/>
        <v>1551.10308263299</v>
      </c>
      <c r="L228" s="123">
        <f t="shared" si="51"/>
        <v>8066.6272681196051</v>
      </c>
      <c r="M228" s="123">
        <f t="shared" si="52"/>
        <v>45308.627268119606</v>
      </c>
      <c r="N228" s="70">
        <f t="shared" si="53"/>
        <v>8899.7500035591438</v>
      </c>
      <c r="O228" s="23">
        <f t="shared" si="61"/>
        <v>0.94194366662990914</v>
      </c>
      <c r="P228" s="279">
        <v>991.01156470595288</v>
      </c>
      <c r="Q228" s="313">
        <v>5091</v>
      </c>
      <c r="R228" s="125">
        <f t="shared" si="54"/>
        <v>2.1257518295094726E-2</v>
      </c>
      <c r="S228" s="23">
        <f t="shared" si="55"/>
        <v>3.6734441081845676E-2</v>
      </c>
      <c r="T228" s="23"/>
      <c r="U228" s="261">
        <v>36739</v>
      </c>
      <c r="V228" s="125">
        <f t="shared" si="56"/>
        <v>1.3691172868069354E-2</v>
      </c>
      <c r="W228" s="255">
        <v>44029.421575521126</v>
      </c>
      <c r="X228" s="259">
        <v>7162.9947358159488</v>
      </c>
      <c r="Y228" s="259">
        <v>8584.406624199868</v>
      </c>
      <c r="Z228" s="137"/>
      <c r="AA228" s="124"/>
      <c r="AB228" s="124"/>
      <c r="AC228" s="124"/>
      <c r="AD228" s="124"/>
    </row>
    <row r="229" spans="1:30" ht="15" x14ac:dyDescent="0.25">
      <c r="A229" s="82">
        <v>1263</v>
      </c>
      <c r="B229" s="83" t="s">
        <v>282</v>
      </c>
      <c r="C229" s="314">
        <v>134503</v>
      </c>
      <c r="D229" s="124">
        <f t="shared" si="47"/>
        <v>8506.38755375664</v>
      </c>
      <c r="E229" s="125">
        <f t="shared" si="57"/>
        <v>0.90031044455813014</v>
      </c>
      <c r="F229" s="124">
        <f t="shared" si="58"/>
        <v>565.13705829534115</v>
      </c>
      <c r="G229" s="124">
        <f t="shared" si="48"/>
        <v>8935.9471657659342</v>
      </c>
      <c r="H229" s="124">
        <f t="shared" si="59"/>
        <v>0</v>
      </c>
      <c r="I229" s="123">
        <f t="shared" si="49"/>
        <v>0</v>
      </c>
      <c r="J229" s="124">
        <f t="shared" si="60"/>
        <v>-111.191733401588</v>
      </c>
      <c r="K229" s="123">
        <f t="shared" si="50"/>
        <v>-1758.1636885459095</v>
      </c>
      <c r="L229" s="123">
        <f t="shared" si="51"/>
        <v>7177.7834772200249</v>
      </c>
      <c r="M229" s="123">
        <f t="shared" si="52"/>
        <v>141680.78347722001</v>
      </c>
      <c r="N229" s="70">
        <f t="shared" si="53"/>
        <v>8960.3328786503935</v>
      </c>
      <c r="O229" s="23">
        <f t="shared" si="61"/>
        <v>0.94835571814546993</v>
      </c>
      <c r="P229" s="279">
        <v>1621.4550045481055</v>
      </c>
      <c r="Q229" s="313">
        <v>15812</v>
      </c>
      <c r="R229" s="125">
        <f t="shared" si="54"/>
        <v>5.68891002869387E-2</v>
      </c>
      <c r="S229" s="23">
        <f t="shared" si="55"/>
        <v>3.8435792130139382E-2</v>
      </c>
      <c r="T229" s="23"/>
      <c r="U229" s="261">
        <v>127078</v>
      </c>
      <c r="V229" s="125">
        <f t="shared" si="56"/>
        <v>5.8428681597129321E-2</v>
      </c>
      <c r="W229" s="255">
        <v>136238.26999530185</v>
      </c>
      <c r="X229" s="259">
        <v>8048.5147887769963</v>
      </c>
      <c r="Y229" s="259">
        <v>8628.6826268479217</v>
      </c>
      <c r="Z229" s="137"/>
      <c r="AA229" s="124"/>
      <c r="AB229" s="124"/>
      <c r="AC229" s="124"/>
      <c r="AD229" s="124"/>
    </row>
    <row r="230" spans="1:30" ht="15" x14ac:dyDescent="0.25">
      <c r="A230" s="82">
        <v>1264</v>
      </c>
      <c r="B230" s="83" t="s">
        <v>283</v>
      </c>
      <c r="C230" s="314">
        <v>27670</v>
      </c>
      <c r="D230" s="124">
        <f t="shared" si="47"/>
        <v>9584.3436092829925</v>
      </c>
      <c r="E230" s="125">
        <f t="shared" si="57"/>
        <v>1.0144006020347269</v>
      </c>
      <c r="F230" s="124">
        <f t="shared" si="58"/>
        <v>-81.636575020470261</v>
      </c>
      <c r="G230" s="124">
        <f t="shared" si="48"/>
        <v>-235.68479208409764</v>
      </c>
      <c r="H230" s="124">
        <f t="shared" si="59"/>
        <v>0</v>
      </c>
      <c r="I230" s="123">
        <f t="shared" si="49"/>
        <v>0</v>
      </c>
      <c r="J230" s="124">
        <f t="shared" si="60"/>
        <v>-111.191733401588</v>
      </c>
      <c r="K230" s="123">
        <f t="shared" si="50"/>
        <v>-321.01053433038459</v>
      </c>
      <c r="L230" s="123">
        <f t="shared" si="51"/>
        <v>-556.69532641448222</v>
      </c>
      <c r="M230" s="123">
        <f t="shared" si="52"/>
        <v>27113.304673585517</v>
      </c>
      <c r="N230" s="70">
        <f t="shared" si="53"/>
        <v>9391.5153008609341</v>
      </c>
      <c r="O230" s="23">
        <f t="shared" si="61"/>
        <v>0.99399178113610864</v>
      </c>
      <c r="P230" s="279">
        <v>294.2079811617981</v>
      </c>
      <c r="Q230" s="313">
        <v>2887</v>
      </c>
      <c r="R230" s="125">
        <f t="shared" si="54"/>
        <v>7.1284718797490376E-2</v>
      </c>
      <c r="S230" s="23">
        <f t="shared" si="55"/>
        <v>5.0954495372787928E-2</v>
      </c>
      <c r="T230" s="23"/>
      <c r="U230" s="261">
        <v>25963</v>
      </c>
      <c r="V230" s="125">
        <f t="shared" si="56"/>
        <v>6.5747409775449683E-2</v>
      </c>
      <c r="W230" s="255">
        <v>25932.785408973392</v>
      </c>
      <c r="X230" s="259">
        <v>8946.5885596140597</v>
      </c>
      <c r="Y230" s="259">
        <v>8936.1769155662969</v>
      </c>
      <c r="Z230" s="137"/>
      <c r="AA230" s="124"/>
      <c r="AB230" s="124"/>
      <c r="AC230" s="124"/>
      <c r="AD230" s="124"/>
    </row>
    <row r="231" spans="1:30" ht="15" x14ac:dyDescent="0.25">
      <c r="A231" s="82">
        <v>1265</v>
      </c>
      <c r="B231" s="83" t="s">
        <v>284</v>
      </c>
      <c r="C231" s="314">
        <v>4438</v>
      </c>
      <c r="D231" s="124">
        <f t="shared" si="47"/>
        <v>7896.7971530249106</v>
      </c>
      <c r="E231" s="125">
        <f t="shared" si="57"/>
        <v>0.83579179886830635</v>
      </c>
      <c r="F231" s="124">
        <f t="shared" si="58"/>
        <v>930.89129873437878</v>
      </c>
      <c r="G231" s="124">
        <f t="shared" si="48"/>
        <v>523.16090988872088</v>
      </c>
      <c r="H231" s="124">
        <f t="shared" si="59"/>
        <v>212.33003147967727</v>
      </c>
      <c r="I231" s="123">
        <f t="shared" si="49"/>
        <v>119.32947769157863</v>
      </c>
      <c r="J231" s="124">
        <f t="shared" si="60"/>
        <v>101.13829807808928</v>
      </c>
      <c r="K231" s="123">
        <f t="shared" si="50"/>
        <v>56.839723519886178</v>
      </c>
      <c r="L231" s="123">
        <f t="shared" si="51"/>
        <v>580.00063340860709</v>
      </c>
      <c r="M231" s="123">
        <f t="shared" si="52"/>
        <v>5018.0006334086074</v>
      </c>
      <c r="N231" s="70">
        <f t="shared" si="53"/>
        <v>8928.8267498373789</v>
      </c>
      <c r="O231" s="23">
        <f t="shared" si="61"/>
        <v>0.94502113026563328</v>
      </c>
      <c r="P231" s="279">
        <v>122.3474561706434</v>
      </c>
      <c r="Q231" s="313">
        <v>562</v>
      </c>
      <c r="R231" s="125">
        <f t="shared" si="54"/>
        <v>-3.1270920686375745E-3</v>
      </c>
      <c r="S231" s="23">
        <f t="shared" si="55"/>
        <v>3.554622033640284E-2</v>
      </c>
      <c r="T231" s="23"/>
      <c r="U231" s="261">
        <v>4444</v>
      </c>
      <c r="V231" s="125">
        <f t="shared" si="56"/>
        <v>-1.3501350135013501E-3</v>
      </c>
      <c r="W231" s="255">
        <v>4837.1301138364888</v>
      </c>
      <c r="X231" s="259">
        <v>7921.5686274509808</v>
      </c>
      <c r="Y231" s="259">
        <v>8622.3353187816192</v>
      </c>
      <c r="Z231" s="137"/>
      <c r="AA231" s="124"/>
      <c r="AB231" s="124"/>
      <c r="AC231" s="124"/>
      <c r="AD231" s="124"/>
    </row>
    <row r="232" spans="1:30" ht="15" x14ac:dyDescent="0.25">
      <c r="A232" s="82">
        <v>1266</v>
      </c>
      <c r="B232" s="83" t="s">
        <v>285</v>
      </c>
      <c r="C232" s="314">
        <v>24980</v>
      </c>
      <c r="D232" s="124">
        <f t="shared" si="47"/>
        <v>14599.649327878433</v>
      </c>
      <c r="E232" s="125">
        <f t="shared" si="57"/>
        <v>1.5452172492388043</v>
      </c>
      <c r="F232" s="124">
        <f t="shared" si="58"/>
        <v>-3090.8200061777343</v>
      </c>
      <c r="G232" s="124">
        <f t="shared" si="48"/>
        <v>-5288.3930305701042</v>
      </c>
      <c r="H232" s="124">
        <f t="shared" si="59"/>
        <v>0</v>
      </c>
      <c r="I232" s="123">
        <f t="shared" si="49"/>
        <v>0</v>
      </c>
      <c r="J232" s="124">
        <f t="shared" si="60"/>
        <v>-111.191733401588</v>
      </c>
      <c r="K232" s="123">
        <f t="shared" si="50"/>
        <v>-190.24905585011706</v>
      </c>
      <c r="L232" s="123">
        <f t="shared" si="51"/>
        <v>-5478.6420864202209</v>
      </c>
      <c r="M232" s="123">
        <f t="shared" si="52"/>
        <v>19501.357913579777</v>
      </c>
      <c r="N232" s="70">
        <f t="shared" si="53"/>
        <v>11397.637588299111</v>
      </c>
      <c r="O232" s="23">
        <f t="shared" si="61"/>
        <v>1.2063184400177396</v>
      </c>
      <c r="P232" s="279">
        <v>-3365.690316672034</v>
      </c>
      <c r="Q232" s="313">
        <v>1711</v>
      </c>
      <c r="R232" s="125">
        <f t="shared" si="54"/>
        <v>3.4418369874664782E-2</v>
      </c>
      <c r="S232" s="23">
        <f t="shared" si="55"/>
        <v>3.5857830957594261E-2</v>
      </c>
      <c r="T232" s="23"/>
      <c r="U232" s="261">
        <v>24417</v>
      </c>
      <c r="V232" s="125">
        <f t="shared" si="56"/>
        <v>2.3057705696850554E-2</v>
      </c>
      <c r="W232" s="255">
        <v>19035.346780676766</v>
      </c>
      <c r="X232" s="259">
        <v>14113.872832369942</v>
      </c>
      <c r="Y232" s="259">
        <v>11003.090624668652</v>
      </c>
      <c r="Z232" s="137"/>
      <c r="AA232" s="124"/>
      <c r="AB232" s="124"/>
      <c r="AC232" s="124"/>
      <c r="AD232" s="124"/>
    </row>
    <row r="233" spans="1:30" ht="21.75" customHeight="1" x14ac:dyDescent="0.25">
      <c r="A233" s="82">
        <v>1401</v>
      </c>
      <c r="B233" s="83" t="s">
        <v>286</v>
      </c>
      <c r="C233" s="314">
        <v>110322</v>
      </c>
      <c r="D233" s="124">
        <f t="shared" si="47"/>
        <v>9308.3023962200477</v>
      </c>
      <c r="E233" s="125">
        <f t="shared" si="57"/>
        <v>0.9851845822286095</v>
      </c>
      <c r="F233" s="124">
        <f t="shared" si="58"/>
        <v>83.98815281729658</v>
      </c>
      <c r="G233" s="124">
        <f t="shared" si="48"/>
        <v>995.42758719059907</v>
      </c>
      <c r="H233" s="124">
        <f t="shared" si="59"/>
        <v>0</v>
      </c>
      <c r="I233" s="123">
        <f t="shared" si="49"/>
        <v>0</v>
      </c>
      <c r="J233" s="124">
        <f t="shared" si="60"/>
        <v>-111.191733401588</v>
      </c>
      <c r="K233" s="123">
        <f t="shared" si="50"/>
        <v>-1317.8444242756209</v>
      </c>
      <c r="L233" s="123">
        <f t="shared" si="51"/>
        <v>-322.41683708502183</v>
      </c>
      <c r="M233" s="123">
        <f t="shared" si="52"/>
        <v>109999.58316291498</v>
      </c>
      <c r="N233" s="70">
        <f t="shared" si="53"/>
        <v>9281.0988156357562</v>
      </c>
      <c r="O233" s="23">
        <f t="shared" si="61"/>
        <v>0.98230537321366163</v>
      </c>
      <c r="P233" s="279">
        <v>819.52400163825291</v>
      </c>
      <c r="Q233" s="313">
        <v>11852</v>
      </c>
      <c r="R233" s="125">
        <f t="shared" si="54"/>
        <v>7.4800419235672003E-2</v>
      </c>
      <c r="S233" s="23">
        <f t="shared" si="55"/>
        <v>5.2071342382137967E-2</v>
      </c>
      <c r="T233" s="23"/>
      <c r="U233" s="261">
        <v>103822</v>
      </c>
      <c r="V233" s="125">
        <f t="shared" si="56"/>
        <v>6.260715455298492E-2</v>
      </c>
      <c r="W233" s="255">
        <v>105755.00740274743</v>
      </c>
      <c r="X233" s="259">
        <v>8660.4938271604933</v>
      </c>
      <c r="Y233" s="259">
        <v>8821.7390225848721</v>
      </c>
      <c r="Z233" s="137"/>
      <c r="AA233" s="124"/>
      <c r="AB233" s="124"/>
      <c r="AC233" s="124"/>
      <c r="AD233" s="124"/>
    </row>
    <row r="234" spans="1:30" ht="15" x14ac:dyDescent="0.25">
      <c r="A234" s="82">
        <v>1411</v>
      </c>
      <c r="B234" s="83" t="s">
        <v>287</v>
      </c>
      <c r="C234" s="314">
        <v>22900</v>
      </c>
      <c r="D234" s="124">
        <f t="shared" si="47"/>
        <v>9862.1877691645132</v>
      </c>
      <c r="E234" s="125">
        <f t="shared" si="57"/>
        <v>1.0438074445421957</v>
      </c>
      <c r="F234" s="124">
        <f t="shared" si="58"/>
        <v>-248.34307094938265</v>
      </c>
      <c r="G234" s="124">
        <f t="shared" si="48"/>
        <v>-576.65261074446653</v>
      </c>
      <c r="H234" s="124">
        <f t="shared" si="59"/>
        <v>0</v>
      </c>
      <c r="I234" s="123">
        <f t="shared" si="49"/>
        <v>0</v>
      </c>
      <c r="J234" s="124">
        <f t="shared" si="60"/>
        <v>-111.191733401588</v>
      </c>
      <c r="K234" s="123">
        <f t="shared" si="50"/>
        <v>-258.18720495848731</v>
      </c>
      <c r="L234" s="123">
        <f t="shared" si="51"/>
        <v>-834.83981570295384</v>
      </c>
      <c r="M234" s="123">
        <f t="shared" si="52"/>
        <v>22065.160184297045</v>
      </c>
      <c r="N234" s="70">
        <f t="shared" si="53"/>
        <v>9502.652964813542</v>
      </c>
      <c r="O234" s="23">
        <f t="shared" si="61"/>
        <v>1.0057545181390961</v>
      </c>
      <c r="P234" s="279">
        <v>-841.60591193013681</v>
      </c>
      <c r="Q234" s="313">
        <v>2322</v>
      </c>
      <c r="R234" s="125">
        <f t="shared" si="54"/>
        <v>7.757107066866005E-2</v>
      </c>
      <c r="S234" s="23">
        <f t="shared" si="55"/>
        <v>5.3691781618842166E-2</v>
      </c>
      <c r="T234" s="23"/>
      <c r="U234" s="261">
        <v>21462</v>
      </c>
      <c r="V234" s="125">
        <f t="shared" si="56"/>
        <v>6.7002143323082658E-2</v>
      </c>
      <c r="W234" s="255">
        <v>21148.234798084977</v>
      </c>
      <c r="X234" s="259">
        <v>9152.2388059701498</v>
      </c>
      <c r="Y234" s="259">
        <v>9018.4370141087329</v>
      </c>
      <c r="Z234" s="137"/>
      <c r="AA234" s="124"/>
      <c r="AB234" s="124"/>
      <c r="AC234" s="124"/>
      <c r="AD234" s="124"/>
    </row>
    <row r="235" spans="1:30" ht="15" x14ac:dyDescent="0.25">
      <c r="A235" s="82">
        <v>1412</v>
      </c>
      <c r="B235" s="83" t="s">
        <v>288</v>
      </c>
      <c r="C235" s="314">
        <v>7018</v>
      </c>
      <c r="D235" s="124">
        <f t="shared" si="47"/>
        <v>8558.5365853658532</v>
      </c>
      <c r="E235" s="125">
        <f t="shared" si="57"/>
        <v>0.90582986364580531</v>
      </c>
      <c r="F235" s="124">
        <f t="shared" si="58"/>
        <v>533.84763932981332</v>
      </c>
      <c r="G235" s="124">
        <f t="shared" si="48"/>
        <v>437.75506425044694</v>
      </c>
      <c r="H235" s="124">
        <f t="shared" si="59"/>
        <v>0</v>
      </c>
      <c r="I235" s="123">
        <f t="shared" si="49"/>
        <v>0</v>
      </c>
      <c r="J235" s="124">
        <f t="shared" si="60"/>
        <v>-111.191733401588</v>
      </c>
      <c r="K235" s="123">
        <f t="shared" si="50"/>
        <v>-91.177221389302161</v>
      </c>
      <c r="L235" s="123">
        <f t="shared" si="51"/>
        <v>346.57784286114475</v>
      </c>
      <c r="M235" s="123">
        <f t="shared" si="52"/>
        <v>7364.5778428611447</v>
      </c>
      <c r="N235" s="70">
        <f t="shared" si="53"/>
        <v>8981.1924912940794</v>
      </c>
      <c r="O235" s="23">
        <f t="shared" si="61"/>
        <v>0.95056348578054006</v>
      </c>
      <c r="P235" s="279">
        <v>113.33520767325041</v>
      </c>
      <c r="Q235" s="313">
        <v>820</v>
      </c>
      <c r="R235" s="125">
        <f t="shared" si="54"/>
        <v>4.5208690131695442E-2</v>
      </c>
      <c r="S235" s="23">
        <f t="shared" si="55"/>
        <v>4.0010540984694892E-2</v>
      </c>
      <c r="T235" s="23"/>
      <c r="U235" s="261">
        <v>6608</v>
      </c>
      <c r="V235" s="125">
        <f t="shared" si="56"/>
        <v>6.2046004842615014E-2</v>
      </c>
      <c r="W235" s="255">
        <v>6968.989308139121</v>
      </c>
      <c r="X235" s="259">
        <v>8188.3519206939282</v>
      </c>
      <c r="Y235" s="259">
        <v>8635.6744834437686</v>
      </c>
      <c r="Z235" s="137"/>
      <c r="AA235" s="124"/>
      <c r="AB235" s="124"/>
      <c r="AC235" s="124"/>
      <c r="AD235" s="124"/>
    </row>
    <row r="236" spans="1:30" ht="15" x14ac:dyDescent="0.25">
      <c r="A236" s="82">
        <v>1413</v>
      </c>
      <c r="B236" s="83" t="s">
        <v>289</v>
      </c>
      <c r="C236" s="314">
        <v>11980</v>
      </c>
      <c r="D236" s="124">
        <f t="shared" si="47"/>
        <v>8770.1317715959012</v>
      </c>
      <c r="E236" s="125">
        <f t="shared" si="57"/>
        <v>0.92822495850566789</v>
      </c>
      <c r="F236" s="124">
        <f t="shared" si="58"/>
        <v>406.89052759178446</v>
      </c>
      <c r="G236" s="124">
        <f t="shared" si="48"/>
        <v>555.81246069037763</v>
      </c>
      <c r="H236" s="124">
        <f t="shared" si="59"/>
        <v>0</v>
      </c>
      <c r="I236" s="123">
        <f t="shared" si="49"/>
        <v>0</v>
      </c>
      <c r="J236" s="124">
        <f t="shared" si="60"/>
        <v>-111.191733401588</v>
      </c>
      <c r="K236" s="123">
        <f t="shared" si="50"/>
        <v>-151.8879078265692</v>
      </c>
      <c r="L236" s="123">
        <f t="shared" si="51"/>
        <v>403.92455286380846</v>
      </c>
      <c r="M236" s="123">
        <f t="shared" si="52"/>
        <v>12383.924552863809</v>
      </c>
      <c r="N236" s="70">
        <f t="shared" si="53"/>
        <v>9065.8305657860983</v>
      </c>
      <c r="O236" s="23">
        <f t="shared" si="61"/>
        <v>0.95952152372448507</v>
      </c>
      <c r="P236" s="279">
        <v>84.980845953243204</v>
      </c>
      <c r="Q236" s="313">
        <v>1366</v>
      </c>
      <c r="R236" s="125">
        <f t="shared" si="54"/>
        <v>7.5677933356399815E-2</v>
      </c>
      <c r="S236" s="23">
        <f t="shared" si="55"/>
        <v>5.0025713674171565E-2</v>
      </c>
      <c r="T236" s="23"/>
      <c r="U236" s="261">
        <v>11235</v>
      </c>
      <c r="V236" s="125">
        <f t="shared" si="56"/>
        <v>6.6310636404094347E-2</v>
      </c>
      <c r="W236" s="255">
        <v>11897.5319908497</v>
      </c>
      <c r="X236" s="259">
        <v>8153.1204644412192</v>
      </c>
      <c r="Y236" s="259">
        <v>8633.912910631132</v>
      </c>
      <c r="Z236" s="137"/>
      <c r="AA236" s="124"/>
      <c r="AB236" s="124"/>
      <c r="AC236" s="124"/>
      <c r="AD236" s="124"/>
    </row>
    <row r="237" spans="1:30" ht="15" x14ac:dyDescent="0.25">
      <c r="A237" s="82">
        <v>1416</v>
      </c>
      <c r="B237" s="83" t="s">
        <v>290</v>
      </c>
      <c r="C237" s="314">
        <v>48103</v>
      </c>
      <c r="D237" s="124">
        <f t="shared" si="47"/>
        <v>11758.249816670741</v>
      </c>
      <c r="E237" s="125">
        <f t="shared" si="57"/>
        <v>1.2444854002680965</v>
      </c>
      <c r="F237" s="124">
        <f t="shared" si="58"/>
        <v>-1385.9802994531194</v>
      </c>
      <c r="G237" s="124">
        <f t="shared" si="48"/>
        <v>-5670.0454050627122</v>
      </c>
      <c r="H237" s="124">
        <f t="shared" si="59"/>
        <v>0</v>
      </c>
      <c r="I237" s="123">
        <f t="shared" si="49"/>
        <v>0</v>
      </c>
      <c r="J237" s="124">
        <f t="shared" si="60"/>
        <v>-111.191733401588</v>
      </c>
      <c r="K237" s="123">
        <f t="shared" si="50"/>
        <v>-454.88538134589652</v>
      </c>
      <c r="L237" s="123">
        <f t="shared" si="51"/>
        <v>-6124.9307864086086</v>
      </c>
      <c r="M237" s="123">
        <f t="shared" si="52"/>
        <v>41978.069213591392</v>
      </c>
      <c r="N237" s="70">
        <f t="shared" si="53"/>
        <v>10261.077783816032</v>
      </c>
      <c r="O237" s="23">
        <f t="shared" si="61"/>
        <v>1.0860257004294562</v>
      </c>
      <c r="P237" s="279">
        <v>-4548.0247139130888</v>
      </c>
      <c r="Q237" s="313">
        <v>4091</v>
      </c>
      <c r="R237" s="125">
        <f t="shared" si="54"/>
        <v>0.28077852261512115</v>
      </c>
      <c r="S237" s="23">
        <f t="shared" si="55"/>
        <v>0.13636205203363849</v>
      </c>
      <c r="T237" s="23"/>
      <c r="U237" s="261">
        <v>38136</v>
      </c>
      <c r="V237" s="125">
        <f t="shared" si="56"/>
        <v>0.26135410111181034</v>
      </c>
      <c r="W237" s="255">
        <v>37509.627356607678</v>
      </c>
      <c r="X237" s="259">
        <v>9180.5488685604232</v>
      </c>
      <c r="Y237" s="259">
        <v>9029.7610391448416</v>
      </c>
      <c r="Z237" s="137"/>
      <c r="AA237" s="124"/>
      <c r="AB237" s="124"/>
      <c r="AC237" s="124"/>
      <c r="AD237" s="124"/>
    </row>
    <row r="238" spans="1:30" ht="15" x14ac:dyDescent="0.25">
      <c r="A238" s="82">
        <v>1417</v>
      </c>
      <c r="B238" s="83" t="s">
        <v>291</v>
      </c>
      <c r="C238" s="314">
        <v>32257</v>
      </c>
      <c r="D238" s="124">
        <f t="shared" si="47"/>
        <v>12072.230538922156</v>
      </c>
      <c r="E238" s="125">
        <f t="shared" si="57"/>
        <v>1.2777169126870218</v>
      </c>
      <c r="F238" s="124">
        <f t="shared" si="58"/>
        <v>-1574.3687328039687</v>
      </c>
      <c r="G238" s="124">
        <f t="shared" si="48"/>
        <v>-4206.7132540522043</v>
      </c>
      <c r="H238" s="124">
        <f t="shared" si="59"/>
        <v>0</v>
      </c>
      <c r="I238" s="123">
        <f t="shared" si="49"/>
        <v>0</v>
      </c>
      <c r="J238" s="124">
        <f t="shared" si="60"/>
        <v>-111.191733401588</v>
      </c>
      <c r="K238" s="123">
        <f t="shared" si="50"/>
        <v>-297.1043116490431</v>
      </c>
      <c r="L238" s="123">
        <f t="shared" si="51"/>
        <v>-4503.8175657012471</v>
      </c>
      <c r="M238" s="123">
        <f t="shared" si="52"/>
        <v>27753.182434298753</v>
      </c>
      <c r="N238" s="70">
        <f t="shared" si="53"/>
        <v>10386.670072716599</v>
      </c>
      <c r="O238" s="23">
        <f t="shared" si="61"/>
        <v>1.0993183053970266</v>
      </c>
      <c r="P238" s="279">
        <v>-3078.8433232891157</v>
      </c>
      <c r="Q238" s="313">
        <v>2672</v>
      </c>
      <c r="R238" s="125">
        <f t="shared" si="54"/>
        <v>8.9327949688798217E-2</v>
      </c>
      <c r="S238" s="23">
        <f t="shared" si="55"/>
        <v>6.0898020192364594E-2</v>
      </c>
      <c r="T238" s="23"/>
      <c r="U238" s="261">
        <v>29634</v>
      </c>
      <c r="V238" s="125">
        <f t="shared" si="56"/>
        <v>8.8513194303840179E-2</v>
      </c>
      <c r="W238" s="255">
        <v>26179.665948861082</v>
      </c>
      <c r="X238" s="259">
        <v>11082.273747195213</v>
      </c>
      <c r="Y238" s="259">
        <v>9790.4509905987597</v>
      </c>
      <c r="Z238" s="137"/>
      <c r="AA238" s="124"/>
      <c r="AB238" s="124"/>
      <c r="AC238" s="124"/>
      <c r="AD238" s="124"/>
    </row>
    <row r="239" spans="1:30" ht="15" x14ac:dyDescent="0.25">
      <c r="A239" s="82">
        <v>1418</v>
      </c>
      <c r="B239" s="83" t="s">
        <v>292</v>
      </c>
      <c r="C239" s="314">
        <v>11448</v>
      </c>
      <c r="D239" s="124">
        <f t="shared" si="47"/>
        <v>8950.7427677873347</v>
      </c>
      <c r="E239" s="125">
        <f t="shared" si="57"/>
        <v>0.94734070714110197</v>
      </c>
      <c r="F239" s="124">
        <f t="shared" si="58"/>
        <v>298.52392987692434</v>
      </c>
      <c r="G239" s="124">
        <f t="shared" si="48"/>
        <v>381.81210631258625</v>
      </c>
      <c r="H239" s="124">
        <f t="shared" si="59"/>
        <v>0</v>
      </c>
      <c r="I239" s="123">
        <f t="shared" si="49"/>
        <v>0</v>
      </c>
      <c r="J239" s="124">
        <f t="shared" si="60"/>
        <v>-111.191733401588</v>
      </c>
      <c r="K239" s="123">
        <f t="shared" si="50"/>
        <v>-142.21422702063106</v>
      </c>
      <c r="L239" s="123">
        <f t="shared" si="51"/>
        <v>239.59787929195519</v>
      </c>
      <c r="M239" s="123">
        <f t="shared" si="52"/>
        <v>11687.597879291956</v>
      </c>
      <c r="N239" s="70">
        <f t="shared" si="53"/>
        <v>9138.0749642626706</v>
      </c>
      <c r="O239" s="23">
        <f t="shared" si="61"/>
        <v>0.96716782317865857</v>
      </c>
      <c r="P239" s="279">
        <v>-720.07065040084876</v>
      </c>
      <c r="Q239" s="313">
        <v>1279</v>
      </c>
      <c r="R239" s="125">
        <f t="shared" si="54"/>
        <v>-5.8993887625156935E-2</v>
      </c>
      <c r="S239" s="23">
        <f t="shared" si="55"/>
        <v>-2.6435389138805619E-3</v>
      </c>
      <c r="T239" s="23"/>
      <c r="U239" s="261">
        <v>12004</v>
      </c>
      <c r="V239" s="125">
        <f t="shared" si="56"/>
        <v>-4.6317894035321557E-2</v>
      </c>
      <c r="W239" s="255">
        <v>11562.81736255149</v>
      </c>
      <c r="X239" s="259">
        <v>9511.8858954041207</v>
      </c>
      <c r="Y239" s="259">
        <v>9162.2958498823209</v>
      </c>
      <c r="Z239" s="137"/>
      <c r="AA239" s="124"/>
      <c r="AB239" s="124"/>
      <c r="AC239" s="124"/>
      <c r="AD239" s="124"/>
    </row>
    <row r="240" spans="1:30" ht="15" x14ac:dyDescent="0.25">
      <c r="A240" s="82">
        <v>1419</v>
      </c>
      <c r="B240" s="83" t="s">
        <v>293</v>
      </c>
      <c r="C240" s="314">
        <v>20877</v>
      </c>
      <c r="D240" s="124">
        <f t="shared" si="47"/>
        <v>8956.2419562419564</v>
      </c>
      <c r="E240" s="125">
        <f t="shared" si="57"/>
        <v>0.94792273761772916</v>
      </c>
      <c r="F240" s="124">
        <f t="shared" si="58"/>
        <v>295.22441680415142</v>
      </c>
      <c r="G240" s="124">
        <f t="shared" si="48"/>
        <v>688.16811557047697</v>
      </c>
      <c r="H240" s="124">
        <f t="shared" si="59"/>
        <v>0</v>
      </c>
      <c r="I240" s="123">
        <f t="shared" si="49"/>
        <v>0</v>
      </c>
      <c r="J240" s="124">
        <f t="shared" si="60"/>
        <v>-111.191733401588</v>
      </c>
      <c r="K240" s="123">
        <f t="shared" si="50"/>
        <v>-259.18793055910163</v>
      </c>
      <c r="L240" s="123">
        <f t="shared" si="51"/>
        <v>428.98018501137534</v>
      </c>
      <c r="M240" s="123">
        <f t="shared" si="52"/>
        <v>21305.980185011376</v>
      </c>
      <c r="N240" s="70">
        <f t="shared" si="53"/>
        <v>9140.27463964452</v>
      </c>
      <c r="O240" s="23">
        <f t="shared" si="61"/>
        <v>0.96740063536930954</v>
      </c>
      <c r="P240" s="279">
        <v>146.29484034920273</v>
      </c>
      <c r="Q240" s="313">
        <v>2331</v>
      </c>
      <c r="R240" s="125">
        <f t="shared" si="54"/>
        <v>2.8520440126708586E-2</v>
      </c>
      <c r="S240" s="23">
        <f t="shared" si="55"/>
        <v>3.3886184855199189E-2</v>
      </c>
      <c r="T240" s="23"/>
      <c r="U240" s="261">
        <v>20420</v>
      </c>
      <c r="V240" s="125">
        <f t="shared" si="56"/>
        <v>2.238001958863859E-2</v>
      </c>
      <c r="W240" s="255">
        <v>20731.434798084982</v>
      </c>
      <c r="X240" s="259">
        <v>8707.8891257995729</v>
      </c>
      <c r="Y240" s="259">
        <v>8840.6971420405043</v>
      </c>
      <c r="Z240" s="137"/>
      <c r="AA240" s="124"/>
      <c r="AB240" s="124"/>
      <c r="AC240" s="124"/>
      <c r="AD240" s="124"/>
    </row>
    <row r="241" spans="1:30" ht="15" x14ac:dyDescent="0.25">
      <c r="A241" s="82">
        <v>1420</v>
      </c>
      <c r="B241" s="83" t="s">
        <v>294</v>
      </c>
      <c r="C241" s="314">
        <v>69685</v>
      </c>
      <c r="D241" s="124">
        <f t="shared" si="47"/>
        <v>8507.5082407520458</v>
      </c>
      <c r="E241" s="125">
        <f t="shared" si="57"/>
        <v>0.90042905733008161</v>
      </c>
      <c r="F241" s="124">
        <f t="shared" si="58"/>
        <v>564.46464609809766</v>
      </c>
      <c r="G241" s="124">
        <f t="shared" si="48"/>
        <v>4623.5299161895182</v>
      </c>
      <c r="H241" s="124">
        <f t="shared" si="59"/>
        <v>0</v>
      </c>
      <c r="I241" s="123">
        <f t="shared" si="49"/>
        <v>0</v>
      </c>
      <c r="J241" s="124">
        <f t="shared" si="60"/>
        <v>-111.191733401588</v>
      </c>
      <c r="K241" s="123">
        <f t="shared" si="50"/>
        <v>-910.7714882924073</v>
      </c>
      <c r="L241" s="123">
        <f t="shared" si="51"/>
        <v>3712.7584278971108</v>
      </c>
      <c r="M241" s="123">
        <f t="shared" si="52"/>
        <v>73397.758427897104</v>
      </c>
      <c r="N241" s="70">
        <f t="shared" si="53"/>
        <v>8960.7811534485554</v>
      </c>
      <c r="O241" s="23">
        <f t="shared" si="61"/>
        <v>0.94840316325425045</v>
      </c>
      <c r="P241" s="279">
        <v>-649.60077985406679</v>
      </c>
      <c r="Q241" s="313">
        <v>8191</v>
      </c>
      <c r="R241" s="125">
        <f t="shared" si="54"/>
        <v>4.3450605144364135E-2</v>
      </c>
      <c r="S241" s="23">
        <f t="shared" si="55"/>
        <v>3.7857897463062659E-2</v>
      </c>
      <c r="T241" s="23"/>
      <c r="U241" s="261">
        <v>65707</v>
      </c>
      <c r="V241" s="125">
        <f t="shared" si="56"/>
        <v>6.0541494817903725E-2</v>
      </c>
      <c r="W241" s="255">
        <v>69580.754255629712</v>
      </c>
      <c r="X241" s="259">
        <v>8153.2448194565086</v>
      </c>
      <c r="Y241" s="259">
        <v>8633.9191283818982</v>
      </c>
      <c r="Z241" s="137"/>
      <c r="AA241" s="124"/>
      <c r="AB241" s="124"/>
      <c r="AC241" s="124"/>
      <c r="AD241" s="124"/>
    </row>
    <row r="242" spans="1:30" ht="15" x14ac:dyDescent="0.25">
      <c r="A242" s="82">
        <v>1421</v>
      </c>
      <c r="B242" s="83" t="s">
        <v>295</v>
      </c>
      <c r="C242" s="314">
        <v>46396</v>
      </c>
      <c r="D242" s="124">
        <f t="shared" si="47"/>
        <v>26301.5873015873</v>
      </c>
      <c r="E242" s="125">
        <f t="shared" si="57"/>
        <v>2.7837426412130744</v>
      </c>
      <c r="F242" s="124">
        <f t="shared" si="58"/>
        <v>-10111.982790403055</v>
      </c>
      <c r="G242" s="124">
        <f t="shared" si="48"/>
        <v>-17837.537642270989</v>
      </c>
      <c r="H242" s="124">
        <f t="shared" si="59"/>
        <v>0</v>
      </c>
      <c r="I242" s="123">
        <f t="shared" si="49"/>
        <v>0</v>
      </c>
      <c r="J242" s="124">
        <f t="shared" si="60"/>
        <v>-111.191733401588</v>
      </c>
      <c r="K242" s="123">
        <f t="shared" si="50"/>
        <v>-196.14221772040122</v>
      </c>
      <c r="L242" s="123">
        <f t="shared" si="51"/>
        <v>-18033.679859991389</v>
      </c>
      <c r="M242" s="123">
        <f t="shared" si="52"/>
        <v>28362.320140008611</v>
      </c>
      <c r="N242" s="70">
        <f t="shared" si="53"/>
        <v>16078.412777782658</v>
      </c>
      <c r="O242" s="23">
        <f t="shared" si="61"/>
        <v>1.7017285968074478</v>
      </c>
      <c r="P242" s="279">
        <v>-9135.4525532492498</v>
      </c>
      <c r="Q242" s="313">
        <v>1764</v>
      </c>
      <c r="R242" s="125">
        <f t="shared" si="54"/>
        <v>6.4492550186023914E-2</v>
      </c>
      <c r="S242" s="23">
        <f t="shared" si="55"/>
        <v>5.4959892556846433E-2</v>
      </c>
      <c r="T242" s="23"/>
      <c r="U242" s="261">
        <v>43931</v>
      </c>
      <c r="V242" s="125">
        <f t="shared" si="56"/>
        <v>5.6110719082197079E-2</v>
      </c>
      <c r="W242" s="255">
        <v>27098.108772279356</v>
      </c>
      <c r="X242" s="259">
        <v>24708.098987626548</v>
      </c>
      <c r="Y242" s="259">
        <v>15240.781086771291</v>
      </c>
      <c r="Z242" s="137"/>
      <c r="AA242" s="124"/>
      <c r="AB242" s="124"/>
      <c r="AC242" s="124"/>
      <c r="AD242" s="124"/>
    </row>
    <row r="243" spans="1:30" ht="15" x14ac:dyDescent="0.25">
      <c r="A243" s="82">
        <v>1422</v>
      </c>
      <c r="B243" s="83" t="s">
        <v>296</v>
      </c>
      <c r="C243" s="314">
        <v>31674</v>
      </c>
      <c r="D243" s="124">
        <f t="shared" si="47"/>
        <v>14725.244072524407</v>
      </c>
      <c r="E243" s="125">
        <f t="shared" si="57"/>
        <v>1.5585101141208477</v>
      </c>
      <c r="F243" s="124">
        <f t="shared" si="58"/>
        <v>-3166.1768529653186</v>
      </c>
      <c r="G243" s="124">
        <f t="shared" si="48"/>
        <v>-6810.4464107284002</v>
      </c>
      <c r="H243" s="124">
        <f t="shared" si="59"/>
        <v>0</v>
      </c>
      <c r="I243" s="123">
        <f t="shared" si="49"/>
        <v>0</v>
      </c>
      <c r="J243" s="124">
        <f t="shared" si="60"/>
        <v>-111.191733401588</v>
      </c>
      <c r="K243" s="123">
        <f t="shared" si="50"/>
        <v>-239.17341854681578</v>
      </c>
      <c r="L243" s="123">
        <f t="shared" si="51"/>
        <v>-7049.619829275216</v>
      </c>
      <c r="M243" s="123">
        <f t="shared" si="52"/>
        <v>24624.380170724784</v>
      </c>
      <c r="N243" s="70">
        <f t="shared" si="53"/>
        <v>11447.8754861575</v>
      </c>
      <c r="O243" s="23">
        <f t="shared" si="61"/>
        <v>1.211635585970557</v>
      </c>
      <c r="P243" s="279">
        <v>-4229.5202052376071</v>
      </c>
      <c r="Q243" s="313">
        <v>2151</v>
      </c>
      <c r="R243" s="125">
        <f t="shared" si="54"/>
        <v>0.21005536214294074</v>
      </c>
      <c r="S243" s="23">
        <f t="shared" si="55"/>
        <v>0.11957822304392683</v>
      </c>
      <c r="T243" s="23"/>
      <c r="U243" s="261">
        <v>26200</v>
      </c>
      <c r="V243" s="125">
        <f t="shared" si="56"/>
        <v>0.20893129770992366</v>
      </c>
      <c r="W243" s="255">
        <v>22014.78683167461</v>
      </c>
      <c r="X243" s="259">
        <v>12169.066418950302</v>
      </c>
      <c r="Y243" s="259">
        <v>10225.168059300793</v>
      </c>
      <c r="Z243" s="137"/>
      <c r="AA243" s="124"/>
      <c r="AB243" s="124"/>
      <c r="AC243" s="124"/>
      <c r="AD243" s="124"/>
    </row>
    <row r="244" spans="1:30" ht="15" x14ac:dyDescent="0.25">
      <c r="A244" s="82">
        <v>1424</v>
      </c>
      <c r="B244" s="83" t="s">
        <v>297</v>
      </c>
      <c r="C244" s="314">
        <v>69215</v>
      </c>
      <c r="D244" s="124">
        <f t="shared" si="47"/>
        <v>13196.377502383222</v>
      </c>
      <c r="E244" s="125">
        <f t="shared" si="57"/>
        <v>1.3966958853738873</v>
      </c>
      <c r="F244" s="124">
        <f t="shared" si="58"/>
        <v>-2248.8569108806082</v>
      </c>
      <c r="G244" s="124">
        <f t="shared" si="48"/>
        <v>-11795.254497568791</v>
      </c>
      <c r="H244" s="124">
        <f t="shared" si="59"/>
        <v>0</v>
      </c>
      <c r="I244" s="123">
        <f t="shared" si="49"/>
        <v>0</v>
      </c>
      <c r="J244" s="124">
        <f t="shared" si="60"/>
        <v>-111.191733401588</v>
      </c>
      <c r="K244" s="123">
        <f t="shared" si="50"/>
        <v>-583.20064169132911</v>
      </c>
      <c r="L244" s="123">
        <f t="shared" si="51"/>
        <v>-12378.455139260121</v>
      </c>
      <c r="M244" s="123">
        <f t="shared" si="52"/>
        <v>56836.544860739879</v>
      </c>
      <c r="N244" s="70">
        <f t="shared" si="53"/>
        <v>10836.328858101026</v>
      </c>
      <c r="O244" s="23">
        <f t="shared" si="61"/>
        <v>1.1469098944717728</v>
      </c>
      <c r="P244" s="279">
        <v>-5995.9949216509804</v>
      </c>
      <c r="Q244" s="313">
        <v>5245</v>
      </c>
      <c r="R244" s="125">
        <f t="shared" si="54"/>
        <v>6.8335057915043199E-2</v>
      </c>
      <c r="S244" s="23">
        <f t="shared" si="55"/>
        <v>5.2228608503755151E-2</v>
      </c>
      <c r="T244" s="23"/>
      <c r="U244" s="261">
        <v>65183</v>
      </c>
      <c r="V244" s="125">
        <f t="shared" si="56"/>
        <v>6.1856619057116119E-2</v>
      </c>
      <c r="W244" s="255">
        <v>54344.946451809992</v>
      </c>
      <c r="X244" s="259">
        <v>12352.283494409703</v>
      </c>
      <c r="Y244" s="259">
        <v>10298.454889484554</v>
      </c>
      <c r="Z244" s="137"/>
      <c r="AA244" s="124"/>
      <c r="AB244" s="124"/>
      <c r="AC244" s="124"/>
      <c r="AD244" s="124"/>
    </row>
    <row r="245" spans="1:30" ht="15" x14ac:dyDescent="0.25">
      <c r="A245" s="82">
        <v>1426</v>
      </c>
      <c r="B245" s="83" t="s">
        <v>298</v>
      </c>
      <c r="C245" s="314">
        <v>73027</v>
      </c>
      <c r="D245" s="124">
        <f t="shared" si="47"/>
        <v>14057.170356111646</v>
      </c>
      <c r="E245" s="125">
        <f t="shared" si="57"/>
        <v>1.4878016328977521</v>
      </c>
      <c r="F245" s="124">
        <f t="shared" si="58"/>
        <v>-2765.3326231176625</v>
      </c>
      <c r="G245" s="124">
        <f t="shared" si="48"/>
        <v>-14365.902977096255</v>
      </c>
      <c r="H245" s="124">
        <f t="shared" si="59"/>
        <v>0</v>
      </c>
      <c r="I245" s="123">
        <f t="shared" si="49"/>
        <v>0</v>
      </c>
      <c r="J245" s="124">
        <f t="shared" si="60"/>
        <v>-111.191733401588</v>
      </c>
      <c r="K245" s="123">
        <f t="shared" si="50"/>
        <v>-577.64105502124971</v>
      </c>
      <c r="L245" s="123">
        <f t="shared" si="51"/>
        <v>-14943.544032117505</v>
      </c>
      <c r="M245" s="123">
        <f t="shared" si="52"/>
        <v>58083.455967882495</v>
      </c>
      <c r="N245" s="70">
        <f t="shared" si="53"/>
        <v>11180.645999592394</v>
      </c>
      <c r="O245" s="23">
        <f t="shared" si="61"/>
        <v>1.1833521934813185</v>
      </c>
      <c r="P245" s="279">
        <v>-9596.53243431398</v>
      </c>
      <c r="Q245" s="313">
        <v>5195</v>
      </c>
      <c r="R245" s="125">
        <f t="shared" si="54"/>
        <v>6.1512893184095259E-2</v>
      </c>
      <c r="S245" s="23">
        <f t="shared" si="55"/>
        <v>4.9375240949467505E-2</v>
      </c>
      <c r="T245" s="23"/>
      <c r="U245" s="261">
        <v>69166</v>
      </c>
      <c r="V245" s="125">
        <f t="shared" si="56"/>
        <v>5.5822224792528123E-2</v>
      </c>
      <c r="W245" s="255">
        <v>55648.83921125708</v>
      </c>
      <c r="X245" s="259">
        <v>13242.580892207543</v>
      </c>
      <c r="Y245" s="259">
        <v>10654.573848603692</v>
      </c>
      <c r="Z245" s="137"/>
      <c r="AA245" s="124"/>
      <c r="AB245" s="124"/>
      <c r="AC245" s="124"/>
      <c r="AD245" s="124"/>
    </row>
    <row r="246" spans="1:30" ht="15" x14ac:dyDescent="0.25">
      <c r="A246" s="82">
        <v>1428</v>
      </c>
      <c r="B246" s="83" t="s">
        <v>299</v>
      </c>
      <c r="C246" s="314">
        <v>24019</v>
      </c>
      <c r="D246" s="124">
        <f t="shared" si="47"/>
        <v>7906.1882817643191</v>
      </c>
      <c r="E246" s="125">
        <f t="shared" si="57"/>
        <v>0.83678574973603337</v>
      </c>
      <c r="F246" s="124">
        <f t="shared" si="58"/>
        <v>925.25662149073378</v>
      </c>
      <c r="G246" s="124">
        <f t="shared" si="48"/>
        <v>2810.9296160888489</v>
      </c>
      <c r="H246" s="124">
        <f t="shared" si="59"/>
        <v>209.04313642088431</v>
      </c>
      <c r="I246" s="123">
        <f t="shared" si="49"/>
        <v>635.07304844664657</v>
      </c>
      <c r="J246" s="124">
        <f t="shared" si="60"/>
        <v>97.851403019296313</v>
      </c>
      <c r="K246" s="123">
        <f t="shared" si="50"/>
        <v>297.27256237262219</v>
      </c>
      <c r="L246" s="123">
        <f t="shared" si="51"/>
        <v>3108.2021784614712</v>
      </c>
      <c r="M246" s="123">
        <f t="shared" si="52"/>
        <v>27127.20217846147</v>
      </c>
      <c r="N246" s="70">
        <f t="shared" si="53"/>
        <v>8929.2963062743474</v>
      </c>
      <c r="O246" s="23">
        <f t="shared" si="61"/>
        <v>0.94507082780901941</v>
      </c>
      <c r="P246" s="279">
        <v>188.79354421069957</v>
      </c>
      <c r="Q246" s="313">
        <v>3038</v>
      </c>
      <c r="R246" s="125">
        <f t="shared" si="54"/>
        <v>6.6599771734283802E-2</v>
      </c>
      <c r="S246" s="23">
        <f t="shared" si="55"/>
        <v>3.8666759926507331E-2</v>
      </c>
      <c r="T246" s="23"/>
      <c r="U246" s="261">
        <v>22623</v>
      </c>
      <c r="V246" s="125">
        <f t="shared" si="56"/>
        <v>6.1707112230915441E-2</v>
      </c>
      <c r="W246" s="255">
        <v>26237.686020372486</v>
      </c>
      <c r="X246" s="259">
        <v>7412.5163826998687</v>
      </c>
      <c r="Y246" s="259">
        <v>8596.8827065440655</v>
      </c>
      <c r="Z246" s="137"/>
      <c r="AA246" s="124"/>
      <c r="AB246" s="124"/>
      <c r="AC246" s="124"/>
      <c r="AD246" s="124"/>
    </row>
    <row r="247" spans="1:30" ht="15" x14ac:dyDescent="0.25">
      <c r="A247" s="82">
        <v>1429</v>
      </c>
      <c r="B247" s="83" t="s">
        <v>300</v>
      </c>
      <c r="C247" s="314">
        <v>20471</v>
      </c>
      <c r="D247" s="124">
        <f t="shared" si="47"/>
        <v>7390.2527075812277</v>
      </c>
      <c r="E247" s="125">
        <f t="shared" si="57"/>
        <v>0.7821794690768602</v>
      </c>
      <c r="F247" s="124">
        <f t="shared" si="58"/>
        <v>1234.8179660005885</v>
      </c>
      <c r="G247" s="124">
        <f t="shared" si="48"/>
        <v>3420.4457658216302</v>
      </c>
      <c r="H247" s="124">
        <f t="shared" si="59"/>
        <v>389.62058738496626</v>
      </c>
      <c r="I247" s="123">
        <f t="shared" si="49"/>
        <v>1079.2490270563565</v>
      </c>
      <c r="J247" s="124">
        <f t="shared" si="60"/>
        <v>278.42885398337825</v>
      </c>
      <c r="K247" s="123">
        <f t="shared" si="50"/>
        <v>771.24792553395775</v>
      </c>
      <c r="L247" s="123">
        <f t="shared" si="51"/>
        <v>4191.6936913555883</v>
      </c>
      <c r="M247" s="123">
        <f t="shared" si="52"/>
        <v>24662.693691355587</v>
      </c>
      <c r="N247" s="70">
        <f t="shared" si="53"/>
        <v>8903.4995275651927</v>
      </c>
      <c r="O247" s="23">
        <f t="shared" si="61"/>
        <v>0.94234051377606065</v>
      </c>
      <c r="P247" s="279">
        <v>445.4712697378659</v>
      </c>
      <c r="Q247" s="313">
        <v>2770</v>
      </c>
      <c r="R247" s="125">
        <f t="shared" si="54"/>
        <v>3.0255165602555721E-2</v>
      </c>
      <c r="S247" s="23">
        <f t="shared" si="55"/>
        <v>3.7109423175988941E-2</v>
      </c>
      <c r="T247" s="23"/>
      <c r="U247" s="261">
        <v>20415</v>
      </c>
      <c r="V247" s="125">
        <f t="shared" si="56"/>
        <v>2.7430810678422727E-3</v>
      </c>
      <c r="W247" s="255">
        <v>24432.67710156622</v>
      </c>
      <c r="X247" s="259">
        <v>7173.2255797610678</v>
      </c>
      <c r="Y247" s="259">
        <v>8584.9181663971267</v>
      </c>
      <c r="Z247" s="137"/>
      <c r="AA247" s="124"/>
      <c r="AB247" s="124"/>
      <c r="AC247" s="124"/>
      <c r="AD247" s="124"/>
    </row>
    <row r="248" spans="1:30" ht="15" x14ac:dyDescent="0.25">
      <c r="A248" s="82">
        <v>1430</v>
      </c>
      <c r="B248" s="83" t="s">
        <v>301</v>
      </c>
      <c r="C248" s="314">
        <v>22402</v>
      </c>
      <c r="D248" s="124">
        <f t="shared" si="47"/>
        <v>7400.7267922035016</v>
      </c>
      <c r="E248" s="125">
        <f t="shared" si="57"/>
        <v>0.78328803928048962</v>
      </c>
      <c r="F248" s="124">
        <f t="shared" si="58"/>
        <v>1228.5335152272241</v>
      </c>
      <c r="G248" s="124">
        <f t="shared" si="48"/>
        <v>3718.7709505928074</v>
      </c>
      <c r="H248" s="124">
        <f t="shared" si="59"/>
        <v>385.95465776717037</v>
      </c>
      <c r="I248" s="123">
        <f t="shared" si="49"/>
        <v>1168.2847490612248</v>
      </c>
      <c r="J248" s="124">
        <f t="shared" si="60"/>
        <v>274.76292436558236</v>
      </c>
      <c r="K248" s="123">
        <f t="shared" si="50"/>
        <v>831.70737205461785</v>
      </c>
      <c r="L248" s="123">
        <f t="shared" si="51"/>
        <v>4550.4783226474256</v>
      </c>
      <c r="M248" s="123">
        <f t="shared" si="52"/>
        <v>26952.478322647425</v>
      </c>
      <c r="N248" s="70">
        <f t="shared" si="53"/>
        <v>8904.0232317963091</v>
      </c>
      <c r="O248" s="23">
        <f t="shared" si="61"/>
        <v>0.94239594228624246</v>
      </c>
      <c r="P248" s="279">
        <v>432.91539115398155</v>
      </c>
      <c r="Q248" s="313">
        <v>3027</v>
      </c>
      <c r="R248" s="125">
        <f t="shared" si="54"/>
        <v>4.6996646148518784E-2</v>
      </c>
      <c r="S248" s="23">
        <f t="shared" si="55"/>
        <v>3.7803244025601881E-2</v>
      </c>
      <c r="T248" s="23"/>
      <c r="U248" s="261">
        <v>21248</v>
      </c>
      <c r="V248" s="125">
        <f t="shared" si="56"/>
        <v>5.4310993975903617E-2</v>
      </c>
      <c r="W248" s="255">
        <v>25790.528203551672</v>
      </c>
      <c r="X248" s="259">
        <v>7068.5296074517628</v>
      </c>
      <c r="Y248" s="259">
        <v>8579.6833677816612</v>
      </c>
      <c r="Z248" s="137"/>
      <c r="AA248" s="124"/>
      <c r="AB248" s="124"/>
      <c r="AC248" s="124"/>
      <c r="AD248" s="124"/>
    </row>
    <row r="249" spans="1:30" ht="15" x14ac:dyDescent="0.25">
      <c r="A249" s="82">
        <v>1431</v>
      </c>
      <c r="B249" s="83" t="s">
        <v>302</v>
      </c>
      <c r="C249" s="314">
        <v>26913</v>
      </c>
      <c r="D249" s="124">
        <f t="shared" si="47"/>
        <v>8832.6222513948142</v>
      </c>
      <c r="E249" s="125">
        <f t="shared" si="57"/>
        <v>0.93483890964448757</v>
      </c>
      <c r="F249" s="124">
        <f t="shared" si="58"/>
        <v>369.39623971243674</v>
      </c>
      <c r="G249" s="124">
        <f t="shared" si="48"/>
        <v>1125.5503424037947</v>
      </c>
      <c r="H249" s="124">
        <f t="shared" si="59"/>
        <v>0</v>
      </c>
      <c r="I249" s="123">
        <f t="shared" si="49"/>
        <v>0</v>
      </c>
      <c r="J249" s="124">
        <f t="shared" si="60"/>
        <v>-111.191733401588</v>
      </c>
      <c r="K249" s="123">
        <f t="shared" si="50"/>
        <v>-338.80121167463864</v>
      </c>
      <c r="L249" s="123">
        <f t="shared" si="51"/>
        <v>786.74913072915615</v>
      </c>
      <c r="M249" s="123">
        <f t="shared" si="52"/>
        <v>27699.749130729157</v>
      </c>
      <c r="N249" s="70">
        <f t="shared" si="53"/>
        <v>9090.8267577056631</v>
      </c>
      <c r="O249" s="23">
        <f t="shared" si="61"/>
        <v>0.96216710418001294</v>
      </c>
      <c r="P249" s="279">
        <v>-869.51053305033815</v>
      </c>
      <c r="Q249" s="313">
        <v>3047</v>
      </c>
      <c r="R249" s="125">
        <f t="shared" si="54"/>
        <v>3.3796281049056423E-2</v>
      </c>
      <c r="S249" s="23">
        <f t="shared" si="55"/>
        <v>3.5981032147947192E-2</v>
      </c>
      <c r="T249" s="23"/>
      <c r="U249" s="261">
        <v>25999</v>
      </c>
      <c r="V249" s="125">
        <f t="shared" si="56"/>
        <v>3.51551982768568E-2</v>
      </c>
      <c r="W249" s="255">
        <v>26702.598759306009</v>
      </c>
      <c r="X249" s="259">
        <v>8543.8711797568194</v>
      </c>
      <c r="Y249" s="259">
        <v>8775.0899636234008</v>
      </c>
      <c r="Z249" s="137"/>
      <c r="AA249" s="124"/>
      <c r="AB249" s="124"/>
      <c r="AC249" s="124"/>
      <c r="AD249" s="124"/>
    </row>
    <row r="250" spans="1:30" ht="15" x14ac:dyDescent="0.25">
      <c r="A250" s="82">
        <v>1432</v>
      </c>
      <c r="B250" s="83" t="s">
        <v>303</v>
      </c>
      <c r="C250" s="314">
        <v>118606</v>
      </c>
      <c r="D250" s="124">
        <f t="shared" si="47"/>
        <v>9059.4256034219379</v>
      </c>
      <c r="E250" s="125">
        <f t="shared" si="57"/>
        <v>0.95884362673507406</v>
      </c>
      <c r="F250" s="124">
        <f t="shared" si="58"/>
        <v>233.31422849616246</v>
      </c>
      <c r="G250" s="124">
        <f t="shared" si="48"/>
        <v>3054.5498794717587</v>
      </c>
      <c r="H250" s="124">
        <f t="shared" si="59"/>
        <v>0</v>
      </c>
      <c r="I250" s="123">
        <f t="shared" si="49"/>
        <v>0</v>
      </c>
      <c r="J250" s="124">
        <f t="shared" si="60"/>
        <v>-111.191733401588</v>
      </c>
      <c r="K250" s="123">
        <f t="shared" si="50"/>
        <v>-1455.7221736935901</v>
      </c>
      <c r="L250" s="123">
        <f t="shared" si="51"/>
        <v>1598.8277057781686</v>
      </c>
      <c r="M250" s="123">
        <f t="shared" si="52"/>
        <v>120204.82770577817</v>
      </c>
      <c r="N250" s="70">
        <f t="shared" si="53"/>
        <v>9181.5480985165123</v>
      </c>
      <c r="O250" s="23">
        <f t="shared" si="61"/>
        <v>0.97176899101624747</v>
      </c>
      <c r="P250" s="279">
        <v>986.09431568071705</v>
      </c>
      <c r="Q250" s="313">
        <v>13092</v>
      </c>
      <c r="R250" s="125">
        <f t="shared" si="54"/>
        <v>2.3095561104983085E-2</v>
      </c>
      <c r="S250" s="23">
        <f t="shared" si="55"/>
        <v>3.1691647347896326E-2</v>
      </c>
      <c r="T250" s="23"/>
      <c r="U250" s="261">
        <v>115902</v>
      </c>
      <c r="V250" s="125">
        <f t="shared" si="56"/>
        <v>2.3330054701385654E-2</v>
      </c>
      <c r="W250" s="255">
        <v>116485.66058513189</v>
      </c>
      <c r="X250" s="259">
        <v>8854.9163419665365</v>
      </c>
      <c r="Y250" s="259">
        <v>8899.5080285072872</v>
      </c>
      <c r="Z250" s="137"/>
      <c r="AA250" s="124"/>
      <c r="AB250" s="124"/>
      <c r="AC250" s="124"/>
      <c r="AD250" s="124"/>
    </row>
    <row r="251" spans="1:30" ht="15" x14ac:dyDescent="0.25">
      <c r="A251" s="82">
        <v>1433</v>
      </c>
      <c r="B251" s="83" t="s">
        <v>304</v>
      </c>
      <c r="C251" s="314">
        <v>21361</v>
      </c>
      <c r="D251" s="124">
        <f t="shared" si="47"/>
        <v>7648.0486931614751</v>
      </c>
      <c r="E251" s="125">
        <f t="shared" si="57"/>
        <v>0.80946442604787827</v>
      </c>
      <c r="F251" s="124">
        <f t="shared" si="58"/>
        <v>1080.1403746524402</v>
      </c>
      <c r="G251" s="124">
        <f t="shared" si="48"/>
        <v>3016.8320664042653</v>
      </c>
      <c r="H251" s="124">
        <f t="shared" si="59"/>
        <v>299.39199243187971</v>
      </c>
      <c r="I251" s="123">
        <f t="shared" si="49"/>
        <v>836.20183486224005</v>
      </c>
      <c r="J251" s="124">
        <f t="shared" si="60"/>
        <v>188.2002590302917</v>
      </c>
      <c r="K251" s="123">
        <f t="shared" si="50"/>
        <v>525.64332347160473</v>
      </c>
      <c r="L251" s="123">
        <f t="shared" si="51"/>
        <v>3542.47538987587</v>
      </c>
      <c r="M251" s="123">
        <f t="shared" si="52"/>
        <v>24903.475389875872</v>
      </c>
      <c r="N251" s="70">
        <f t="shared" si="53"/>
        <v>8916.3893268442062</v>
      </c>
      <c r="O251" s="23">
        <f t="shared" si="61"/>
        <v>0.9437047616246117</v>
      </c>
      <c r="P251" s="279">
        <v>-12.110773870808771</v>
      </c>
      <c r="Q251" s="313">
        <v>2793</v>
      </c>
      <c r="R251" s="125">
        <f t="shared" si="54"/>
        <v>1.6549240527955554E-2</v>
      </c>
      <c r="S251" s="23">
        <f t="shared" si="55"/>
        <v>3.6496118739974874E-2</v>
      </c>
      <c r="T251" s="23"/>
      <c r="U251" s="261">
        <v>21254</v>
      </c>
      <c r="V251" s="125">
        <f t="shared" si="56"/>
        <v>5.0343464759574665E-3</v>
      </c>
      <c r="W251" s="255">
        <v>24301.87570693063</v>
      </c>
      <c r="X251" s="259">
        <v>7523.5398230088495</v>
      </c>
      <c r="Y251" s="259">
        <v>8602.4338785595155</v>
      </c>
      <c r="Z251" s="137"/>
      <c r="AA251" s="124"/>
      <c r="AB251" s="124"/>
      <c r="AC251" s="124"/>
      <c r="AD251" s="124"/>
    </row>
    <row r="252" spans="1:30" ht="15" x14ac:dyDescent="0.25">
      <c r="A252" s="82">
        <v>1438</v>
      </c>
      <c r="B252" s="83" t="s">
        <v>305</v>
      </c>
      <c r="C252" s="314">
        <v>43050</v>
      </c>
      <c r="D252" s="124">
        <f t="shared" si="47"/>
        <v>11619.433198380566</v>
      </c>
      <c r="E252" s="125">
        <f t="shared" si="57"/>
        <v>1.2297931410058567</v>
      </c>
      <c r="F252" s="124">
        <f t="shared" si="58"/>
        <v>-1302.6903284790144</v>
      </c>
      <c r="G252" s="124">
        <f t="shared" si="48"/>
        <v>-4826.4676670147492</v>
      </c>
      <c r="H252" s="124">
        <f t="shared" si="59"/>
        <v>0</v>
      </c>
      <c r="I252" s="123">
        <f t="shared" si="49"/>
        <v>0</v>
      </c>
      <c r="J252" s="124">
        <f t="shared" si="60"/>
        <v>-111.191733401588</v>
      </c>
      <c r="K252" s="123">
        <f t="shared" si="50"/>
        <v>-411.96537225288353</v>
      </c>
      <c r="L252" s="123">
        <f t="shared" si="51"/>
        <v>-5238.4330392676329</v>
      </c>
      <c r="M252" s="123">
        <f t="shared" si="52"/>
        <v>37811.566960732365</v>
      </c>
      <c r="N252" s="70">
        <f t="shared" si="53"/>
        <v>10205.551136499964</v>
      </c>
      <c r="O252" s="23">
        <f t="shared" si="61"/>
        <v>1.0801487967245604</v>
      </c>
      <c r="P252" s="279">
        <v>-4377.7903116714688</v>
      </c>
      <c r="Q252" s="313">
        <v>3705</v>
      </c>
      <c r="R252" s="125">
        <f t="shared" si="54"/>
        <v>4.6287824695214301E-2</v>
      </c>
      <c r="S252" s="23">
        <f t="shared" si="55"/>
        <v>4.1414962230188736E-2</v>
      </c>
      <c r="T252" s="23"/>
      <c r="U252" s="261">
        <v>41834</v>
      </c>
      <c r="V252" s="125">
        <f t="shared" si="56"/>
        <v>2.9067265860305017E-2</v>
      </c>
      <c r="W252" s="255">
        <v>36915.458799311782</v>
      </c>
      <c r="X252" s="259">
        <v>11105.388903636845</v>
      </c>
      <c r="Y252" s="259">
        <v>9799.6970531754123</v>
      </c>
      <c r="Z252" s="137"/>
      <c r="AA252" s="124"/>
      <c r="AB252" s="124"/>
      <c r="AC252" s="124"/>
      <c r="AD252" s="124"/>
    </row>
    <row r="253" spans="1:30" ht="15" x14ac:dyDescent="0.25">
      <c r="A253" s="82">
        <v>1439</v>
      </c>
      <c r="B253" s="83" t="s">
        <v>306</v>
      </c>
      <c r="C253" s="314">
        <v>51423</v>
      </c>
      <c r="D253" s="124">
        <f t="shared" si="47"/>
        <v>8613.5678391959791</v>
      </c>
      <c r="E253" s="125">
        <f t="shared" si="57"/>
        <v>0.91165433523110373</v>
      </c>
      <c r="F253" s="124">
        <f t="shared" si="58"/>
        <v>500.82888703173774</v>
      </c>
      <c r="G253" s="124">
        <f t="shared" si="48"/>
        <v>2989.9484555794743</v>
      </c>
      <c r="H253" s="124">
        <f t="shared" si="59"/>
        <v>0</v>
      </c>
      <c r="I253" s="123">
        <f t="shared" si="49"/>
        <v>0</v>
      </c>
      <c r="J253" s="124">
        <f t="shared" si="60"/>
        <v>-111.191733401588</v>
      </c>
      <c r="K253" s="123">
        <f t="shared" si="50"/>
        <v>-663.81464840748038</v>
      </c>
      <c r="L253" s="123">
        <f t="shared" si="51"/>
        <v>2326.1338071719938</v>
      </c>
      <c r="M253" s="123">
        <f t="shared" si="52"/>
        <v>53749.133807171995</v>
      </c>
      <c r="N253" s="70">
        <f t="shared" si="53"/>
        <v>9003.2049928261295</v>
      </c>
      <c r="O253" s="23">
        <f t="shared" si="61"/>
        <v>0.95289327441465943</v>
      </c>
      <c r="P253" s="279">
        <v>639.09901196256942</v>
      </c>
      <c r="Q253" s="313">
        <v>5970</v>
      </c>
      <c r="R253" s="125">
        <f t="shared" si="54"/>
        <v>-6.3624189651280364E-3</v>
      </c>
      <c r="S253" s="23">
        <f t="shared" si="55"/>
        <v>2.0189704093090836E-2</v>
      </c>
      <c r="T253" s="23"/>
      <c r="U253" s="261">
        <v>52021</v>
      </c>
      <c r="V253" s="125">
        <f t="shared" si="56"/>
        <v>-1.1495357644028373E-2</v>
      </c>
      <c r="W253" s="255">
        <v>52959.006491815766</v>
      </c>
      <c r="X253" s="259">
        <v>8668.7218796867182</v>
      </c>
      <c r="Y253" s="259">
        <v>8825.0302435953618</v>
      </c>
      <c r="Z253" s="137"/>
      <c r="AA253" s="124"/>
      <c r="AB253" s="124"/>
      <c r="AC253" s="124"/>
      <c r="AD253" s="124"/>
    </row>
    <row r="254" spans="1:30" ht="15" x14ac:dyDescent="0.25">
      <c r="A254" s="82">
        <v>1441</v>
      </c>
      <c r="B254" s="83" t="s">
        <v>307</v>
      </c>
      <c r="C254" s="314">
        <v>22419</v>
      </c>
      <c r="D254" s="124">
        <f t="shared" si="47"/>
        <v>8161.2668365489626</v>
      </c>
      <c r="E254" s="125">
        <f t="shared" si="57"/>
        <v>0.86378309562512223</v>
      </c>
      <c r="F254" s="124">
        <f t="shared" si="58"/>
        <v>772.20948861994759</v>
      </c>
      <c r="G254" s="124">
        <f t="shared" si="48"/>
        <v>2121.2594652389957</v>
      </c>
      <c r="H254" s="124">
        <f t="shared" si="59"/>
        <v>119.76564224625908</v>
      </c>
      <c r="I254" s="123">
        <f t="shared" si="49"/>
        <v>328.99621925047364</v>
      </c>
      <c r="J254" s="124">
        <f t="shared" si="60"/>
        <v>8.5739088446710809</v>
      </c>
      <c r="K254" s="123">
        <f t="shared" si="50"/>
        <v>23.552527596311457</v>
      </c>
      <c r="L254" s="123">
        <f t="shared" si="51"/>
        <v>2144.8119928353071</v>
      </c>
      <c r="M254" s="123">
        <f t="shared" si="52"/>
        <v>24563.811992835308</v>
      </c>
      <c r="N254" s="70">
        <f t="shared" si="53"/>
        <v>8942.0502340135827</v>
      </c>
      <c r="O254" s="23">
        <f t="shared" si="61"/>
        <v>0.94642069510347415</v>
      </c>
      <c r="P254" s="279">
        <v>585.75331334654084</v>
      </c>
      <c r="Q254" s="313">
        <v>2747</v>
      </c>
      <c r="R254" s="125">
        <f t="shared" si="54"/>
        <v>8.619901850666141E-2</v>
      </c>
      <c r="S254" s="23">
        <f t="shared" si="55"/>
        <v>3.9539148050397308E-2</v>
      </c>
      <c r="T254" s="23"/>
      <c r="U254" s="261">
        <v>20715</v>
      </c>
      <c r="V254" s="125">
        <f t="shared" si="56"/>
        <v>8.2259232440260677E-2</v>
      </c>
      <c r="W254" s="255">
        <v>23715.540238586811</v>
      </c>
      <c r="X254" s="259">
        <v>7513.6017410228505</v>
      </c>
      <c r="Y254" s="259">
        <v>8601.9369744602136</v>
      </c>
      <c r="Z254" s="137"/>
      <c r="AA254" s="124"/>
      <c r="AB254" s="124"/>
      <c r="AC254" s="124"/>
      <c r="AD254" s="124"/>
    </row>
    <row r="255" spans="1:30" ht="15" x14ac:dyDescent="0.25">
      <c r="A255" s="82">
        <v>1443</v>
      </c>
      <c r="B255" s="83" t="s">
        <v>308</v>
      </c>
      <c r="C255" s="314">
        <v>45944</v>
      </c>
      <c r="D255" s="124">
        <f t="shared" si="47"/>
        <v>7469.3545764916271</v>
      </c>
      <c r="E255" s="125">
        <f t="shared" si="57"/>
        <v>0.79055155867588744</v>
      </c>
      <c r="F255" s="124">
        <f t="shared" si="58"/>
        <v>1187.3568446543488</v>
      </c>
      <c r="G255" s="124">
        <f t="shared" si="48"/>
        <v>7303.4319514688996</v>
      </c>
      <c r="H255" s="124">
        <f t="shared" si="59"/>
        <v>361.93493326632648</v>
      </c>
      <c r="I255" s="123">
        <f t="shared" si="49"/>
        <v>2226.2617745211742</v>
      </c>
      <c r="J255" s="124">
        <f t="shared" si="60"/>
        <v>250.74319986473847</v>
      </c>
      <c r="K255" s="123">
        <f t="shared" si="50"/>
        <v>1542.3214223680063</v>
      </c>
      <c r="L255" s="123">
        <f t="shared" si="51"/>
        <v>8845.7533738369057</v>
      </c>
      <c r="M255" s="123">
        <f t="shared" si="52"/>
        <v>54789.753373836909</v>
      </c>
      <c r="N255" s="70">
        <f t="shared" si="53"/>
        <v>8907.4546210107164</v>
      </c>
      <c r="O255" s="23">
        <f t="shared" si="61"/>
        <v>0.94275911825601244</v>
      </c>
      <c r="P255" s="279">
        <v>1161.0108592626821</v>
      </c>
      <c r="Q255" s="313">
        <v>6151</v>
      </c>
      <c r="R255" s="125">
        <f t="shared" si="54"/>
        <v>-1.3136711069312948E-2</v>
      </c>
      <c r="S255" s="23">
        <f t="shared" si="55"/>
        <v>3.5185270518055048E-2</v>
      </c>
      <c r="T255" s="23"/>
      <c r="U255" s="261">
        <v>46601</v>
      </c>
      <c r="V255" s="125">
        <f t="shared" si="56"/>
        <v>-1.4098409905366838E-2</v>
      </c>
      <c r="W255" s="255">
        <v>52979.113655777655</v>
      </c>
      <c r="X255" s="259">
        <v>7568.7834984570409</v>
      </c>
      <c r="Y255" s="259">
        <v>8604.6960623319246</v>
      </c>
      <c r="Z255" s="137"/>
      <c r="AA255" s="124"/>
      <c r="AB255" s="124"/>
      <c r="AC255" s="124"/>
      <c r="AD255" s="124"/>
    </row>
    <row r="256" spans="1:30" ht="15" x14ac:dyDescent="0.25">
      <c r="A256" s="82">
        <v>1444</v>
      </c>
      <c r="B256" s="83" t="s">
        <v>309</v>
      </c>
      <c r="C256" s="314">
        <v>8601</v>
      </c>
      <c r="D256" s="124">
        <f t="shared" si="47"/>
        <v>7466.145833333333</v>
      </c>
      <c r="E256" s="125">
        <f t="shared" si="57"/>
        <v>0.79021194741775225</v>
      </c>
      <c r="F256" s="124">
        <f t="shared" si="58"/>
        <v>1189.2820905493254</v>
      </c>
      <c r="G256" s="124">
        <f t="shared" si="48"/>
        <v>1370.0529683128227</v>
      </c>
      <c r="H256" s="124">
        <f t="shared" si="59"/>
        <v>363.05799337172942</v>
      </c>
      <c r="I256" s="123">
        <f t="shared" si="49"/>
        <v>418.2428083642323</v>
      </c>
      <c r="J256" s="124">
        <f t="shared" si="60"/>
        <v>251.86625997014141</v>
      </c>
      <c r="K256" s="123">
        <f t="shared" si="50"/>
        <v>290.14993148560291</v>
      </c>
      <c r="L256" s="123">
        <f t="shared" si="51"/>
        <v>1660.2028997984257</v>
      </c>
      <c r="M256" s="123">
        <f t="shared" si="52"/>
        <v>10261.202899798425</v>
      </c>
      <c r="N256" s="70">
        <f t="shared" si="53"/>
        <v>8907.2941838527986</v>
      </c>
      <c r="O256" s="23">
        <f t="shared" si="61"/>
        <v>0.94274213769310533</v>
      </c>
      <c r="P256" s="279">
        <v>-215.37887987796921</v>
      </c>
      <c r="Q256" s="313">
        <v>1152</v>
      </c>
      <c r="R256" s="125">
        <f t="shared" si="54"/>
        <v>4.0654964907077831E-2</v>
      </c>
      <c r="S256" s="23">
        <f t="shared" si="55"/>
        <v>3.7543929192401168E-2</v>
      </c>
      <c r="T256" s="23"/>
      <c r="U256" s="261">
        <v>8430</v>
      </c>
      <c r="V256" s="125">
        <f t="shared" si="56"/>
        <v>2.0284697508896797E-2</v>
      </c>
      <c r="W256" s="255">
        <v>10087.351842705659</v>
      </c>
      <c r="X256" s="259">
        <v>7174.4680851063831</v>
      </c>
      <c r="Y256" s="259">
        <v>8584.9802916643912</v>
      </c>
      <c r="Z256" s="137"/>
      <c r="AA256" s="124"/>
      <c r="AB256" s="124"/>
      <c r="AC256" s="124"/>
      <c r="AD256" s="124"/>
    </row>
    <row r="257" spans="1:30" ht="15" x14ac:dyDescent="0.25">
      <c r="A257" s="82">
        <v>1445</v>
      </c>
      <c r="B257" s="83" t="s">
        <v>310</v>
      </c>
      <c r="C257" s="314">
        <v>47055</v>
      </c>
      <c r="D257" s="124">
        <f t="shared" si="47"/>
        <v>8062.8855380397536</v>
      </c>
      <c r="E257" s="125">
        <f t="shared" si="57"/>
        <v>0.85337048392158943</v>
      </c>
      <c r="F257" s="124">
        <f t="shared" si="58"/>
        <v>831.23826772547307</v>
      </c>
      <c r="G257" s="124">
        <f t="shared" si="48"/>
        <v>4851.1065304458607</v>
      </c>
      <c r="H257" s="124">
        <f t="shared" si="59"/>
        <v>154.19909672448225</v>
      </c>
      <c r="I257" s="123">
        <f t="shared" si="49"/>
        <v>899.90592848407834</v>
      </c>
      <c r="J257" s="124">
        <f t="shared" si="60"/>
        <v>43.00736332289425</v>
      </c>
      <c r="K257" s="123">
        <f t="shared" si="50"/>
        <v>250.99097235241084</v>
      </c>
      <c r="L257" s="123">
        <f t="shared" si="51"/>
        <v>5102.0975027982713</v>
      </c>
      <c r="M257" s="123">
        <f t="shared" si="52"/>
        <v>52157.097502798271</v>
      </c>
      <c r="N257" s="70">
        <f t="shared" si="53"/>
        <v>8937.1311690881212</v>
      </c>
      <c r="O257" s="23">
        <f t="shared" si="61"/>
        <v>0.94590006451829745</v>
      </c>
      <c r="P257" s="279">
        <v>483.89102172931325</v>
      </c>
      <c r="Q257" s="313">
        <v>5836</v>
      </c>
      <c r="R257" s="125">
        <f t="shared" si="54"/>
        <v>6.5378239803070809E-2</v>
      </c>
      <c r="S257" s="23">
        <f t="shared" si="55"/>
        <v>3.8638293699900898E-2</v>
      </c>
      <c r="T257" s="23"/>
      <c r="U257" s="261">
        <v>44455</v>
      </c>
      <c r="V257" s="125">
        <f t="shared" si="56"/>
        <v>5.8486109548982118E-2</v>
      </c>
      <c r="W257" s="255">
        <v>50543.782956640891</v>
      </c>
      <c r="X257" s="259">
        <v>7568.0966973101804</v>
      </c>
      <c r="Y257" s="259">
        <v>8604.6617222745808</v>
      </c>
      <c r="Z257" s="137"/>
      <c r="AA257" s="124"/>
      <c r="AB257" s="124"/>
      <c r="AC257" s="124"/>
      <c r="AD257" s="124"/>
    </row>
    <row r="258" spans="1:30" ht="15" x14ac:dyDescent="0.25">
      <c r="A258" s="82">
        <v>1449</v>
      </c>
      <c r="B258" s="83" t="s">
        <v>311</v>
      </c>
      <c r="C258" s="314">
        <v>54281</v>
      </c>
      <c r="D258" s="124">
        <f t="shared" ref="D258:D293" si="62">C258*1000/Q258</f>
        <v>7573.7407562438957</v>
      </c>
      <c r="E258" s="125">
        <f t="shared" si="57"/>
        <v>0.80159972304702354</v>
      </c>
      <c r="F258" s="124">
        <f t="shared" si="58"/>
        <v>1124.7251368029877</v>
      </c>
      <c r="G258" s="124">
        <f t="shared" ref="G258:G293" si="63">F258*Q258/1000</f>
        <v>8060.9050554670121</v>
      </c>
      <c r="H258" s="124">
        <f t="shared" si="59"/>
        <v>325.39977035303247</v>
      </c>
      <c r="I258" s="123">
        <f t="shared" ref="I258:I293" si="64">H258*Q258/1000</f>
        <v>2332.1401541201835</v>
      </c>
      <c r="J258" s="124">
        <f t="shared" si="60"/>
        <v>214.20803695144446</v>
      </c>
      <c r="K258" s="123">
        <f t="shared" ref="K258:K293" si="65">J258*Q258/1000</f>
        <v>1535.2290008310024</v>
      </c>
      <c r="L258" s="123">
        <f t="shared" ref="L258:L293" si="66">K258+G258</f>
        <v>9596.1340562980149</v>
      </c>
      <c r="M258" s="123">
        <f t="shared" ref="M258:M293" si="67">L258+C258</f>
        <v>63877.134056298019</v>
      </c>
      <c r="N258" s="70">
        <f t="shared" ref="N258:N293" si="68">M258*1000/Q258</f>
        <v>8912.6739299983274</v>
      </c>
      <c r="O258" s="23">
        <f t="shared" si="61"/>
        <v>0.94331152647456906</v>
      </c>
      <c r="P258" s="279">
        <v>1000.2975415925266</v>
      </c>
      <c r="Q258" s="313">
        <v>7167</v>
      </c>
      <c r="R258" s="125">
        <f t="shared" ref="R258:R293" si="69">(D258-X258)/X258</f>
        <v>-6.9239017153276206E-3</v>
      </c>
      <c r="S258" s="23">
        <f t="shared" ref="S258:S293" si="70">(N258-Y258)/Y258</f>
        <v>3.5444292491067515E-2</v>
      </c>
      <c r="T258" s="23"/>
      <c r="U258" s="261">
        <v>54873</v>
      </c>
      <c r="V258" s="125">
        <f t="shared" ref="V258:V293" si="71">(C258-U258)/U258</f>
        <v>-1.0788548101980938E-2</v>
      </c>
      <c r="W258" s="255">
        <v>61931.568304908273</v>
      </c>
      <c r="X258" s="259">
        <v>7626.5462126476723</v>
      </c>
      <c r="Y258" s="259">
        <v>8607.5841980414552</v>
      </c>
      <c r="Z258" s="137"/>
      <c r="AA258" s="124"/>
      <c r="AB258" s="124"/>
      <c r="AC258" s="124"/>
      <c r="AD258" s="124"/>
    </row>
    <row r="259" spans="1:30" ht="25.5" customHeight="1" x14ac:dyDescent="0.25">
      <c r="A259" s="82">
        <v>1502</v>
      </c>
      <c r="B259" s="83" t="s">
        <v>312</v>
      </c>
      <c r="C259" s="314">
        <v>239699</v>
      </c>
      <c r="D259" s="124">
        <f t="shared" si="62"/>
        <v>8877.4119477056411</v>
      </c>
      <c r="E259" s="125">
        <f t="shared" si="57"/>
        <v>0.93957942154126994</v>
      </c>
      <c r="F259" s="124">
        <f t="shared" si="58"/>
        <v>342.52242192594059</v>
      </c>
      <c r="G259" s="124">
        <f t="shared" si="63"/>
        <v>9248.4479144223224</v>
      </c>
      <c r="H259" s="124">
        <f t="shared" si="59"/>
        <v>0</v>
      </c>
      <c r="I259" s="123">
        <f t="shared" si="64"/>
        <v>0</v>
      </c>
      <c r="J259" s="124">
        <f t="shared" si="60"/>
        <v>-111.191733401588</v>
      </c>
      <c r="K259" s="123">
        <f t="shared" si="65"/>
        <v>-3002.2879935762776</v>
      </c>
      <c r="L259" s="123">
        <f t="shared" si="66"/>
        <v>6246.1599208460448</v>
      </c>
      <c r="M259" s="123">
        <f t="shared" si="67"/>
        <v>245945.15992084605</v>
      </c>
      <c r="N259" s="70">
        <f t="shared" si="68"/>
        <v>9108.7426362299939</v>
      </c>
      <c r="O259" s="23">
        <f t="shared" si="61"/>
        <v>0.96406330893872583</v>
      </c>
      <c r="P259" s="279">
        <v>2503.8235882749227</v>
      </c>
      <c r="Q259" s="313">
        <v>27001</v>
      </c>
      <c r="R259" s="125">
        <f t="shared" si="69"/>
        <v>2.9165347440178176E-2</v>
      </c>
      <c r="S259" s="23">
        <f t="shared" si="70"/>
        <v>3.4158810799020126E-2</v>
      </c>
      <c r="T259" s="23"/>
      <c r="U259" s="261">
        <v>232035</v>
      </c>
      <c r="V259" s="125">
        <f t="shared" si="71"/>
        <v>3.3029499859934926E-2</v>
      </c>
      <c r="W259" s="255">
        <v>236931.86612728611</v>
      </c>
      <c r="X259" s="259">
        <v>8625.8364312267659</v>
      </c>
      <c r="Y259" s="259">
        <v>8807.8760642113793</v>
      </c>
      <c r="Z259" s="137"/>
      <c r="AA259" s="124"/>
      <c r="AB259" s="124"/>
      <c r="AC259" s="124"/>
      <c r="AD259" s="124"/>
    </row>
    <row r="260" spans="1:30" ht="15" x14ac:dyDescent="0.25">
      <c r="A260" s="82">
        <v>1504</v>
      </c>
      <c r="B260" s="83" t="s">
        <v>313</v>
      </c>
      <c r="C260" s="314">
        <v>456535</v>
      </c>
      <c r="D260" s="124">
        <f t="shared" si="62"/>
        <v>9511.5421475894836</v>
      </c>
      <c r="E260" s="125">
        <f t="shared" si="57"/>
        <v>1.0066953433773291</v>
      </c>
      <c r="F260" s="124">
        <f t="shared" si="58"/>
        <v>-37.955698004364969</v>
      </c>
      <c r="G260" s="124">
        <f t="shared" si="63"/>
        <v>-1821.7975928135097</v>
      </c>
      <c r="H260" s="124">
        <f t="shared" si="59"/>
        <v>0</v>
      </c>
      <c r="I260" s="123">
        <f t="shared" si="64"/>
        <v>0</v>
      </c>
      <c r="J260" s="124">
        <f t="shared" si="60"/>
        <v>-111.191733401588</v>
      </c>
      <c r="K260" s="123">
        <f t="shared" si="65"/>
        <v>-5336.9808198094206</v>
      </c>
      <c r="L260" s="123">
        <f t="shared" si="66"/>
        <v>-7158.7784126229308</v>
      </c>
      <c r="M260" s="123">
        <f t="shared" si="67"/>
        <v>449376.22158737708</v>
      </c>
      <c r="N260" s="70">
        <f t="shared" si="68"/>
        <v>9362.3947161835295</v>
      </c>
      <c r="O260" s="23">
        <f t="shared" si="61"/>
        <v>0.99090967767314941</v>
      </c>
      <c r="P260" s="279">
        <v>2500.4786559764179</v>
      </c>
      <c r="Q260" s="313">
        <v>47998</v>
      </c>
      <c r="R260" s="125">
        <f t="shared" si="69"/>
        <v>4.6570324193699081E-2</v>
      </c>
      <c r="S260" s="23">
        <f t="shared" si="70"/>
        <v>4.1091969511667624E-2</v>
      </c>
      <c r="T260" s="23"/>
      <c r="U260" s="261">
        <v>431785</v>
      </c>
      <c r="V260" s="125">
        <f t="shared" si="71"/>
        <v>5.7320194078071263E-2</v>
      </c>
      <c r="W260" s="255">
        <v>427250.79627164919</v>
      </c>
      <c r="X260" s="259">
        <v>9088.2972005893498</v>
      </c>
      <c r="Y260" s="259">
        <v>8992.8603719564126</v>
      </c>
      <c r="Z260" s="137"/>
      <c r="AA260" s="124"/>
      <c r="AB260" s="124"/>
      <c r="AC260" s="124"/>
      <c r="AD260" s="124"/>
    </row>
    <row r="261" spans="1:30" ht="15" x14ac:dyDescent="0.25">
      <c r="A261" s="82">
        <v>1505</v>
      </c>
      <c r="B261" s="83" t="s">
        <v>314</v>
      </c>
      <c r="C261" s="314">
        <v>196993</v>
      </c>
      <c r="D261" s="124">
        <f t="shared" si="62"/>
        <v>8115.3909532833486</v>
      </c>
      <c r="E261" s="125">
        <f t="shared" si="57"/>
        <v>0.85892762241791787</v>
      </c>
      <c r="F261" s="124">
        <f t="shared" si="58"/>
        <v>799.73501857931603</v>
      </c>
      <c r="G261" s="124">
        <f t="shared" si="63"/>
        <v>19412.767840994318</v>
      </c>
      <c r="H261" s="124">
        <f t="shared" si="59"/>
        <v>135.82220138922398</v>
      </c>
      <c r="I261" s="123">
        <f t="shared" si="64"/>
        <v>3296.9481165220232</v>
      </c>
      <c r="J261" s="124">
        <f t="shared" si="60"/>
        <v>24.630467987635981</v>
      </c>
      <c r="K261" s="123">
        <f t="shared" si="65"/>
        <v>597.87997993187582</v>
      </c>
      <c r="L261" s="123">
        <f t="shared" si="66"/>
        <v>20010.647820926195</v>
      </c>
      <c r="M261" s="123">
        <f t="shared" si="67"/>
        <v>217003.64782092618</v>
      </c>
      <c r="N261" s="70">
        <f t="shared" si="68"/>
        <v>8939.7564398503</v>
      </c>
      <c r="O261" s="23">
        <f t="shared" si="61"/>
        <v>0.94617792144311375</v>
      </c>
      <c r="P261" s="279">
        <v>4023.7988453490925</v>
      </c>
      <c r="Q261" s="313">
        <v>24274</v>
      </c>
      <c r="R261" s="125">
        <f t="shared" si="69"/>
        <v>2.7157665319992551E-2</v>
      </c>
      <c r="S261" s="23">
        <f t="shared" si="70"/>
        <v>3.6938567569803474E-2</v>
      </c>
      <c r="T261" s="23"/>
      <c r="U261" s="261">
        <v>191990</v>
      </c>
      <c r="V261" s="125">
        <f t="shared" si="71"/>
        <v>2.6058648887962915E-2</v>
      </c>
      <c r="W261" s="255">
        <v>209497.54236404045</v>
      </c>
      <c r="X261" s="259">
        <v>7900.8230452674898</v>
      </c>
      <c r="Y261" s="259">
        <v>8621.2980396724452</v>
      </c>
      <c r="Z261" s="137"/>
      <c r="AA261" s="124"/>
      <c r="AB261" s="124"/>
      <c r="AC261" s="124"/>
      <c r="AD261" s="124"/>
    </row>
    <row r="262" spans="1:30" ht="15" x14ac:dyDescent="0.25">
      <c r="A262" s="82">
        <v>1511</v>
      </c>
      <c r="B262" s="83" t="s">
        <v>315</v>
      </c>
      <c r="C262" s="314">
        <v>25804</v>
      </c>
      <c r="D262" s="124">
        <f t="shared" si="62"/>
        <v>8158.0777742649379</v>
      </c>
      <c r="E262" s="125">
        <f t="shared" si="57"/>
        <v>0.86344556737773048</v>
      </c>
      <c r="F262" s="124">
        <f t="shared" si="58"/>
        <v>774.12292599036243</v>
      </c>
      <c r="G262" s="124">
        <f t="shared" si="63"/>
        <v>2448.5508149075163</v>
      </c>
      <c r="H262" s="124">
        <f t="shared" si="59"/>
        <v>120.88181404566771</v>
      </c>
      <c r="I262" s="123">
        <f t="shared" si="64"/>
        <v>382.34917782644692</v>
      </c>
      <c r="J262" s="124">
        <f t="shared" si="60"/>
        <v>9.690080644079714</v>
      </c>
      <c r="K262" s="123">
        <f t="shared" si="65"/>
        <v>30.649725077224137</v>
      </c>
      <c r="L262" s="123">
        <f t="shared" si="66"/>
        <v>2479.2005399847403</v>
      </c>
      <c r="M262" s="123">
        <f t="shared" si="67"/>
        <v>28283.20053998474</v>
      </c>
      <c r="N262" s="70">
        <f t="shared" si="68"/>
        <v>8941.8907808993808</v>
      </c>
      <c r="O262" s="23">
        <f t="shared" si="61"/>
        <v>0.94640381869110446</v>
      </c>
      <c r="P262" s="279">
        <v>388.69982894616533</v>
      </c>
      <c r="Q262" s="313">
        <v>3163</v>
      </c>
      <c r="R262" s="125">
        <f t="shared" si="69"/>
        <v>7.0611236013273904E-2</v>
      </c>
      <c r="S262" s="23">
        <f t="shared" si="70"/>
        <v>3.8877997943676072E-2</v>
      </c>
      <c r="T262" s="23"/>
      <c r="U262" s="261">
        <v>24285</v>
      </c>
      <c r="V262" s="125">
        <f t="shared" si="71"/>
        <v>6.2548898497014616E-2</v>
      </c>
      <c r="W262" s="255">
        <v>27431.330700172712</v>
      </c>
      <c r="X262" s="259">
        <v>7620.0188264825856</v>
      </c>
      <c r="Y262" s="259">
        <v>8607.2578287332017</v>
      </c>
      <c r="Z262" s="137"/>
      <c r="AA262" s="124"/>
      <c r="AB262" s="124"/>
      <c r="AC262" s="124"/>
      <c r="AD262" s="124"/>
    </row>
    <row r="263" spans="1:30" ht="15" x14ac:dyDescent="0.25">
      <c r="A263" s="82">
        <v>1514</v>
      </c>
      <c r="B263" s="83" t="s">
        <v>178</v>
      </c>
      <c r="C263" s="314">
        <v>22065</v>
      </c>
      <c r="D263" s="124">
        <f t="shared" si="62"/>
        <v>8850.7821901323714</v>
      </c>
      <c r="E263" s="125">
        <f t="shared" ref="E263:E325" si="72">D263/D$430</f>
        <v>0.93676094557509104</v>
      </c>
      <c r="F263" s="124">
        <f t="shared" ref="F263:F325" si="73">($D$430-D263)*0.6</f>
        <v>358.50027646990236</v>
      </c>
      <c r="G263" s="124">
        <f t="shared" si="63"/>
        <v>893.74118923946651</v>
      </c>
      <c r="H263" s="124">
        <f t="shared" ref="H263:H325" si="74">IF(D263&lt;D$430*0.9,(D$430*0.9-D263)*0.35,0)</f>
        <v>0</v>
      </c>
      <c r="I263" s="123">
        <f t="shared" si="64"/>
        <v>0</v>
      </c>
      <c r="J263" s="124">
        <f t="shared" ref="J263:J325" si="75">H263+I$432</f>
        <v>-111.191733401588</v>
      </c>
      <c r="K263" s="123">
        <f t="shared" si="65"/>
        <v>-277.20099137015887</v>
      </c>
      <c r="L263" s="123">
        <f t="shared" si="66"/>
        <v>616.54019786930758</v>
      </c>
      <c r="M263" s="123">
        <f t="shared" si="67"/>
        <v>22681.540197869308</v>
      </c>
      <c r="N263" s="70">
        <f t="shared" si="68"/>
        <v>9098.0907332006846</v>
      </c>
      <c r="O263" s="23">
        <f t="shared" ref="O263:O325" si="76">N263/N$430</f>
        <v>0.96293591855225413</v>
      </c>
      <c r="P263" s="279">
        <v>212.90838137733351</v>
      </c>
      <c r="Q263" s="313">
        <v>2493</v>
      </c>
      <c r="R263" s="125">
        <f t="shared" si="69"/>
        <v>1.9207921259935135E-2</v>
      </c>
      <c r="S263" s="23">
        <f t="shared" si="70"/>
        <v>3.0229057576511741E-2</v>
      </c>
      <c r="T263" s="23"/>
      <c r="U263" s="261">
        <v>21901</v>
      </c>
      <c r="V263" s="125">
        <f t="shared" si="71"/>
        <v>7.4882425460024655E-3</v>
      </c>
      <c r="W263" s="255">
        <v>22272.119642119538</v>
      </c>
      <c r="X263" s="259">
        <v>8683.9809674861226</v>
      </c>
      <c r="Y263" s="259">
        <v>8831.1338787151217</v>
      </c>
      <c r="Z263" s="137"/>
      <c r="AA263" s="124"/>
      <c r="AB263" s="124"/>
      <c r="AC263" s="124"/>
      <c r="AD263" s="124"/>
    </row>
    <row r="264" spans="1:30" ht="15" x14ac:dyDescent="0.25">
      <c r="A264" s="82">
        <v>1515</v>
      </c>
      <c r="B264" s="83" t="s">
        <v>316</v>
      </c>
      <c r="C264" s="314">
        <v>85927</v>
      </c>
      <c r="D264" s="124">
        <f t="shared" si="62"/>
        <v>9625.5180911840489</v>
      </c>
      <c r="E264" s="125">
        <f t="shared" si="72"/>
        <v>1.0187584820243849</v>
      </c>
      <c r="F264" s="124">
        <f t="shared" si="73"/>
        <v>-106.34126416110412</v>
      </c>
      <c r="G264" s="124">
        <f t="shared" si="63"/>
        <v>-949.30846516617646</v>
      </c>
      <c r="H264" s="124">
        <f t="shared" si="74"/>
        <v>0</v>
      </c>
      <c r="I264" s="123">
        <f t="shared" si="64"/>
        <v>0</v>
      </c>
      <c r="J264" s="124">
        <f t="shared" si="75"/>
        <v>-111.191733401588</v>
      </c>
      <c r="K264" s="123">
        <f t="shared" si="65"/>
        <v>-992.60860407597602</v>
      </c>
      <c r="L264" s="123">
        <f t="shared" si="66"/>
        <v>-1941.9170692421526</v>
      </c>
      <c r="M264" s="123">
        <f t="shared" si="67"/>
        <v>83985.082930757853</v>
      </c>
      <c r="N264" s="70">
        <f t="shared" si="68"/>
        <v>9407.985093621357</v>
      </c>
      <c r="O264" s="23">
        <f t="shared" si="76"/>
        <v>0.99573493313197181</v>
      </c>
      <c r="P264" s="279">
        <v>1247.3795108525724</v>
      </c>
      <c r="Q264" s="313">
        <v>8927</v>
      </c>
      <c r="R264" s="125">
        <f t="shared" si="69"/>
        <v>5.8868866057141069E-4</v>
      </c>
      <c r="S264" s="23">
        <f t="shared" si="70"/>
        <v>2.1997932591239968E-2</v>
      </c>
      <c r="T264" s="23"/>
      <c r="U264" s="261">
        <v>86242</v>
      </c>
      <c r="V264" s="125">
        <f t="shared" si="71"/>
        <v>-3.6525126968298509E-3</v>
      </c>
      <c r="W264" s="255">
        <v>82527.159473275839</v>
      </c>
      <c r="X264" s="259">
        <v>9619.8549916341326</v>
      </c>
      <c r="Y264" s="259">
        <v>9205.483488374326</v>
      </c>
      <c r="Z264" s="137"/>
      <c r="AA264" s="124"/>
      <c r="AB264" s="124"/>
      <c r="AC264" s="124"/>
      <c r="AD264" s="124"/>
    </row>
    <row r="265" spans="1:30" ht="15" x14ac:dyDescent="0.25">
      <c r="A265" s="82">
        <v>1516</v>
      </c>
      <c r="B265" s="83" t="s">
        <v>317</v>
      </c>
      <c r="C265" s="314">
        <v>82174</v>
      </c>
      <c r="D265" s="124">
        <f t="shared" si="62"/>
        <v>9545.1271924729936</v>
      </c>
      <c r="E265" s="125">
        <f t="shared" si="72"/>
        <v>1.0102499623620032</v>
      </c>
      <c r="F265" s="124">
        <f t="shared" si="73"/>
        <v>-58.106724934470911</v>
      </c>
      <c r="G265" s="124">
        <f t="shared" si="63"/>
        <v>-500.24079496086006</v>
      </c>
      <c r="H265" s="124">
        <f t="shared" si="74"/>
        <v>0</v>
      </c>
      <c r="I265" s="123">
        <f t="shared" si="64"/>
        <v>0</v>
      </c>
      <c r="J265" s="124">
        <f t="shared" si="75"/>
        <v>-111.191733401588</v>
      </c>
      <c r="K265" s="123">
        <f t="shared" si="65"/>
        <v>-957.24963285427111</v>
      </c>
      <c r="L265" s="123">
        <f t="shared" si="66"/>
        <v>-1457.4904278151312</v>
      </c>
      <c r="M265" s="123">
        <f t="shared" si="67"/>
        <v>80716.509572184863</v>
      </c>
      <c r="N265" s="70">
        <f t="shared" si="68"/>
        <v>9375.8287341369341</v>
      </c>
      <c r="O265" s="23">
        <f t="shared" si="76"/>
        <v>0.99233152526701907</v>
      </c>
      <c r="P265" s="279">
        <v>961.55293031586962</v>
      </c>
      <c r="Q265" s="313">
        <v>8609</v>
      </c>
      <c r="R265" s="125">
        <f t="shared" si="69"/>
        <v>1.5502202800657451E-2</v>
      </c>
      <c r="S265" s="23">
        <f t="shared" si="70"/>
        <v>2.8354974082798853E-2</v>
      </c>
      <c r="T265" s="23"/>
      <c r="U265" s="261">
        <v>80412</v>
      </c>
      <c r="V265" s="125">
        <f t="shared" si="71"/>
        <v>2.191215241506243E-2</v>
      </c>
      <c r="W265" s="255">
        <v>77998.567461670362</v>
      </c>
      <c r="X265" s="259">
        <v>9399.4155464640553</v>
      </c>
      <c r="Y265" s="259">
        <v>9117.3077103062969</v>
      </c>
      <c r="Z265" s="137"/>
      <c r="AA265" s="124"/>
      <c r="AB265" s="124"/>
      <c r="AC265" s="124"/>
      <c r="AD265" s="124"/>
    </row>
    <row r="266" spans="1:30" ht="15" x14ac:dyDescent="0.25">
      <c r="A266" s="82">
        <v>1517</v>
      </c>
      <c r="B266" s="83" t="s">
        <v>318</v>
      </c>
      <c r="C266" s="314">
        <v>39687</v>
      </c>
      <c r="D266" s="124">
        <f t="shared" si="62"/>
        <v>7698.7390882638219</v>
      </c>
      <c r="E266" s="125">
        <f t="shared" si="72"/>
        <v>0.81482946401035228</v>
      </c>
      <c r="F266" s="124">
        <f t="shared" si="73"/>
        <v>1049.7261375910321</v>
      </c>
      <c r="G266" s="124">
        <f t="shared" si="63"/>
        <v>5411.3382392817703</v>
      </c>
      <c r="H266" s="124">
        <f t="shared" si="74"/>
        <v>281.65035414605831</v>
      </c>
      <c r="I266" s="123">
        <f t="shared" si="64"/>
        <v>1451.9075756229306</v>
      </c>
      <c r="J266" s="124">
        <f t="shared" si="75"/>
        <v>170.45862074447029</v>
      </c>
      <c r="K266" s="123">
        <f t="shared" si="65"/>
        <v>878.71418993774444</v>
      </c>
      <c r="L266" s="123">
        <f t="shared" si="66"/>
        <v>6290.052429219515</v>
      </c>
      <c r="M266" s="123">
        <f t="shared" si="67"/>
        <v>45977.052429219519</v>
      </c>
      <c r="N266" s="70">
        <f t="shared" si="68"/>
        <v>8918.9238465993258</v>
      </c>
      <c r="O266" s="23">
        <f t="shared" si="76"/>
        <v>0.94397301352273566</v>
      </c>
      <c r="P266" s="279">
        <v>915.60718249050478</v>
      </c>
      <c r="Q266" s="313">
        <v>5155</v>
      </c>
      <c r="R266" s="125">
        <f t="shared" si="69"/>
        <v>3.431785418721945E-2</v>
      </c>
      <c r="S266" s="23">
        <f t="shared" si="70"/>
        <v>3.7274503744279278E-2</v>
      </c>
      <c r="T266" s="23"/>
      <c r="U266" s="261">
        <v>38333</v>
      </c>
      <c r="V266" s="125">
        <f t="shared" si="71"/>
        <v>3.532204627866329E-2</v>
      </c>
      <c r="W266" s="255">
        <v>44281.872970156721</v>
      </c>
      <c r="X266" s="259">
        <v>7443.3009708737864</v>
      </c>
      <c r="Y266" s="259">
        <v>8598.4219359527615</v>
      </c>
      <c r="Z266" s="137"/>
      <c r="AA266" s="124"/>
      <c r="AB266" s="124"/>
      <c r="AC266" s="124"/>
      <c r="AD266" s="124"/>
    </row>
    <row r="267" spans="1:30" ht="15" x14ac:dyDescent="0.25">
      <c r="A267" s="82">
        <v>1519</v>
      </c>
      <c r="B267" s="83" t="s">
        <v>319</v>
      </c>
      <c r="C267" s="314">
        <v>69571</v>
      </c>
      <c r="D267" s="124">
        <f t="shared" si="62"/>
        <v>7564.5319125801889</v>
      </c>
      <c r="E267" s="125">
        <f t="shared" si="72"/>
        <v>0.8006250651114023</v>
      </c>
      <c r="F267" s="124">
        <f t="shared" si="73"/>
        <v>1130.2504430012118</v>
      </c>
      <c r="G267" s="124">
        <f t="shared" si="63"/>
        <v>10394.913324282144</v>
      </c>
      <c r="H267" s="124">
        <f t="shared" si="74"/>
        <v>328.62286563532984</v>
      </c>
      <c r="I267" s="123">
        <f t="shared" si="64"/>
        <v>3022.3444952481286</v>
      </c>
      <c r="J267" s="124">
        <f t="shared" si="75"/>
        <v>217.43113223374183</v>
      </c>
      <c r="K267" s="123">
        <f t="shared" si="65"/>
        <v>1999.7141231537234</v>
      </c>
      <c r="L267" s="123">
        <f t="shared" si="66"/>
        <v>12394.627447435869</v>
      </c>
      <c r="M267" s="123">
        <f t="shared" si="67"/>
        <v>81965.627447435865</v>
      </c>
      <c r="N267" s="70">
        <f t="shared" si="68"/>
        <v>8912.2134878151428</v>
      </c>
      <c r="O267" s="23">
        <f t="shared" si="76"/>
        <v>0.94326279357778808</v>
      </c>
      <c r="P267" s="279">
        <v>1334.7976056964526</v>
      </c>
      <c r="Q267" s="313">
        <v>9197</v>
      </c>
      <c r="R267" s="125">
        <f t="shared" si="69"/>
        <v>2.5373902199471436E-2</v>
      </c>
      <c r="S267" s="23">
        <f t="shared" si="70"/>
        <v>3.6891800991857959E-2</v>
      </c>
      <c r="T267" s="23"/>
      <c r="U267" s="261">
        <v>67783</v>
      </c>
      <c r="V267" s="125">
        <f t="shared" si="71"/>
        <v>2.6378295442810146E-2</v>
      </c>
      <c r="W267" s="255">
        <v>78971.998281514549</v>
      </c>
      <c r="X267" s="259">
        <v>7377.3400087070095</v>
      </c>
      <c r="Y267" s="259">
        <v>8595.1238878444219</v>
      </c>
      <c r="Z267" s="137"/>
      <c r="AA267" s="124"/>
      <c r="AB267" s="124"/>
      <c r="AC267" s="124"/>
      <c r="AD267" s="124"/>
    </row>
    <row r="268" spans="1:30" ht="15" x14ac:dyDescent="0.25">
      <c r="A268" s="82">
        <v>1520</v>
      </c>
      <c r="B268" s="83" t="s">
        <v>320</v>
      </c>
      <c r="C268" s="314">
        <v>87963</v>
      </c>
      <c r="D268" s="124">
        <f t="shared" si="62"/>
        <v>8101.9618679193145</v>
      </c>
      <c r="E268" s="125">
        <f t="shared" si="72"/>
        <v>0.85750629688605173</v>
      </c>
      <c r="F268" s="124">
        <f t="shared" si="73"/>
        <v>807.79246979773654</v>
      </c>
      <c r="G268" s="124">
        <f t="shared" si="63"/>
        <v>8770.2028445940268</v>
      </c>
      <c r="H268" s="124">
        <f t="shared" si="74"/>
        <v>140.5223812666359</v>
      </c>
      <c r="I268" s="123">
        <f t="shared" si="64"/>
        <v>1525.6514934118661</v>
      </c>
      <c r="J268" s="124">
        <f t="shared" si="75"/>
        <v>29.330647865047908</v>
      </c>
      <c r="K268" s="123">
        <f t="shared" si="65"/>
        <v>318.44284387082513</v>
      </c>
      <c r="L268" s="123">
        <f t="shared" si="66"/>
        <v>9088.6456884648524</v>
      </c>
      <c r="M268" s="123">
        <f t="shared" si="67"/>
        <v>97051.645688464851</v>
      </c>
      <c r="N268" s="70">
        <f t="shared" si="68"/>
        <v>8939.0849855820998</v>
      </c>
      <c r="O268" s="23">
        <f t="shared" si="76"/>
        <v>0.9461068551665206</v>
      </c>
      <c r="P268" s="279">
        <v>342.2370669834072</v>
      </c>
      <c r="Q268" s="313">
        <v>10857</v>
      </c>
      <c r="R268" s="125">
        <f t="shared" si="69"/>
        <v>3.4341855188849135E-2</v>
      </c>
      <c r="S268" s="23">
        <f t="shared" si="70"/>
        <v>3.7268910179493284E-2</v>
      </c>
      <c r="T268" s="23"/>
      <c r="U268" s="261">
        <v>84690</v>
      </c>
      <c r="V268" s="125">
        <f t="shared" si="71"/>
        <v>3.8646829613885936E-2</v>
      </c>
      <c r="W268" s="255">
        <v>93176.789466666887</v>
      </c>
      <c r="X268" s="259">
        <v>7832.9633740288564</v>
      </c>
      <c r="Y268" s="259">
        <v>8617.9050561105159</v>
      </c>
      <c r="Z268" s="137"/>
      <c r="AA268" s="124"/>
      <c r="AB268" s="124"/>
      <c r="AC268" s="124"/>
      <c r="AD268" s="124"/>
    </row>
    <row r="269" spans="1:30" ht="15" x14ac:dyDescent="0.25">
      <c r="A269" s="82">
        <v>1523</v>
      </c>
      <c r="B269" s="83" t="s">
        <v>321</v>
      </c>
      <c r="C269" s="314">
        <v>18284</v>
      </c>
      <c r="D269" s="124">
        <f t="shared" si="62"/>
        <v>8126.2222222222226</v>
      </c>
      <c r="E269" s="125">
        <f t="shared" si="72"/>
        <v>0.86007399677387808</v>
      </c>
      <c r="F269" s="124">
        <f t="shared" si="73"/>
        <v>793.2362572159916</v>
      </c>
      <c r="G269" s="124">
        <f t="shared" si="63"/>
        <v>1784.7815787359812</v>
      </c>
      <c r="H269" s="124">
        <f t="shared" si="74"/>
        <v>132.03125726061808</v>
      </c>
      <c r="I269" s="123">
        <f t="shared" si="64"/>
        <v>297.07032883639067</v>
      </c>
      <c r="J269" s="124">
        <f t="shared" si="75"/>
        <v>20.839523859030081</v>
      </c>
      <c r="K269" s="123">
        <f t="shared" si="65"/>
        <v>46.888928682817685</v>
      </c>
      <c r="L269" s="123">
        <f t="shared" si="66"/>
        <v>1831.6705074187989</v>
      </c>
      <c r="M269" s="123">
        <f t="shared" si="67"/>
        <v>20115.670507418799</v>
      </c>
      <c r="N269" s="70">
        <f t="shared" si="68"/>
        <v>8940.2980032972446</v>
      </c>
      <c r="O269" s="23">
        <f t="shared" si="76"/>
        <v>0.94623524016091187</v>
      </c>
      <c r="P269" s="279">
        <v>407.26312523833826</v>
      </c>
      <c r="Q269" s="313">
        <v>2250</v>
      </c>
      <c r="R269" s="125">
        <f t="shared" si="69"/>
        <v>4.6950771640019248E-2</v>
      </c>
      <c r="S269" s="23">
        <f t="shared" si="70"/>
        <v>3.7838170888922953E-2</v>
      </c>
      <c r="T269" s="23"/>
      <c r="U269" s="261">
        <v>17596</v>
      </c>
      <c r="V269" s="125">
        <f t="shared" si="71"/>
        <v>3.9099795408047283E-2</v>
      </c>
      <c r="W269" s="255">
        <v>19528.724363756366</v>
      </c>
      <c r="X269" s="259">
        <v>7761.7997353330393</v>
      </c>
      <c r="Y269" s="259">
        <v>8614.3468741757242</v>
      </c>
      <c r="Z269" s="137"/>
      <c r="AA269" s="124"/>
      <c r="AB269" s="124"/>
      <c r="AC269" s="124"/>
      <c r="AD269" s="124"/>
    </row>
    <row r="270" spans="1:30" ht="15" x14ac:dyDescent="0.25">
      <c r="A270" s="82">
        <v>1524</v>
      </c>
      <c r="B270" s="83" t="s">
        <v>322</v>
      </c>
      <c r="C270" s="314">
        <v>20902</v>
      </c>
      <c r="D270" s="124">
        <f t="shared" si="62"/>
        <v>12706.382978723404</v>
      </c>
      <c r="E270" s="125">
        <f t="shared" si="72"/>
        <v>1.3448351883812613</v>
      </c>
      <c r="F270" s="124">
        <f t="shared" si="73"/>
        <v>-1954.8601966847173</v>
      </c>
      <c r="G270" s="124">
        <f t="shared" si="63"/>
        <v>-3215.7450235463598</v>
      </c>
      <c r="H270" s="124">
        <f t="shared" si="74"/>
        <v>0</v>
      </c>
      <c r="I270" s="123">
        <f t="shared" si="64"/>
        <v>0</v>
      </c>
      <c r="J270" s="124">
        <f t="shared" si="75"/>
        <v>-111.191733401588</v>
      </c>
      <c r="K270" s="123">
        <f t="shared" si="65"/>
        <v>-182.91040144561225</v>
      </c>
      <c r="L270" s="123">
        <f t="shared" si="66"/>
        <v>-3398.6554249919718</v>
      </c>
      <c r="M270" s="123">
        <f t="shared" si="67"/>
        <v>17503.344575008028</v>
      </c>
      <c r="N270" s="70">
        <f t="shared" si="68"/>
        <v>10640.331048637099</v>
      </c>
      <c r="O270" s="23">
        <f t="shared" si="76"/>
        <v>1.1261656156747224</v>
      </c>
      <c r="P270" s="279">
        <v>-2693.8958333871988</v>
      </c>
      <c r="Q270" s="313">
        <v>1645</v>
      </c>
      <c r="R270" s="125">
        <f t="shared" si="69"/>
        <v>3.6774298845364997E-2</v>
      </c>
      <c r="S270" s="23">
        <f t="shared" si="70"/>
        <v>3.7087806732751145E-2</v>
      </c>
      <c r="T270" s="23"/>
      <c r="U270" s="261">
        <v>20467</v>
      </c>
      <c r="V270" s="125">
        <f t="shared" si="71"/>
        <v>2.1253725509356527E-2</v>
      </c>
      <c r="W270" s="255">
        <v>17133.894291173525</v>
      </c>
      <c r="X270" s="259">
        <v>12255.688622754491</v>
      </c>
      <c r="Y270" s="259">
        <v>10259.816940822469</v>
      </c>
      <c r="Z270" s="137"/>
      <c r="AA270" s="124"/>
      <c r="AB270" s="124"/>
      <c r="AC270" s="124"/>
      <c r="AD270" s="124"/>
    </row>
    <row r="271" spans="1:30" ht="15" x14ac:dyDescent="0.25">
      <c r="A271" s="82">
        <v>1525</v>
      </c>
      <c r="B271" s="83" t="s">
        <v>323</v>
      </c>
      <c r="C271" s="314">
        <v>38110</v>
      </c>
      <c r="D271" s="124">
        <f t="shared" si="62"/>
        <v>8348.3023001095298</v>
      </c>
      <c r="E271" s="125">
        <f t="shared" si="72"/>
        <v>0.88357880564682056</v>
      </c>
      <c r="F271" s="124">
        <f t="shared" si="73"/>
        <v>659.9882104836073</v>
      </c>
      <c r="G271" s="124">
        <f t="shared" si="63"/>
        <v>3012.8461808576672</v>
      </c>
      <c r="H271" s="124">
        <f t="shared" si="74"/>
        <v>54.303230000060552</v>
      </c>
      <c r="I271" s="123">
        <f t="shared" si="64"/>
        <v>247.89424495027643</v>
      </c>
      <c r="J271" s="124">
        <f t="shared" si="75"/>
        <v>-56.888503401527444</v>
      </c>
      <c r="K271" s="123">
        <f t="shared" si="65"/>
        <v>-259.6960180279728</v>
      </c>
      <c r="L271" s="123">
        <f t="shared" si="66"/>
        <v>2753.1501628296942</v>
      </c>
      <c r="M271" s="123">
        <f t="shared" si="67"/>
        <v>40863.150162829697</v>
      </c>
      <c r="N271" s="70">
        <f t="shared" si="68"/>
        <v>8951.4020071916093</v>
      </c>
      <c r="O271" s="23">
        <f t="shared" si="76"/>
        <v>0.9474104806045589</v>
      </c>
      <c r="P271" s="279">
        <v>865.10915108245467</v>
      </c>
      <c r="Q271" s="313">
        <v>4565</v>
      </c>
      <c r="R271" s="125">
        <f t="shared" si="69"/>
        <v>3.6869453335925818E-2</v>
      </c>
      <c r="S271" s="23">
        <f t="shared" si="70"/>
        <v>3.7383127919676566E-2</v>
      </c>
      <c r="T271" s="23"/>
      <c r="U271" s="261">
        <v>36932</v>
      </c>
      <c r="V271" s="125">
        <f t="shared" si="71"/>
        <v>3.1896458355897328E-2</v>
      </c>
      <c r="W271" s="255">
        <v>39580.440342545415</v>
      </c>
      <c r="X271" s="259">
        <v>8051.4497492914761</v>
      </c>
      <c r="Y271" s="259">
        <v>8628.8293748736451</v>
      </c>
      <c r="Z271" s="137"/>
      <c r="AA271" s="124"/>
      <c r="AB271" s="124"/>
      <c r="AC271" s="124"/>
      <c r="AD271" s="124"/>
    </row>
    <row r="272" spans="1:30" ht="15" x14ac:dyDescent="0.25">
      <c r="A272" s="82">
        <v>1526</v>
      </c>
      <c r="B272" s="83" t="s">
        <v>324</v>
      </c>
      <c r="C272" s="314">
        <v>6914</v>
      </c>
      <c r="D272" s="124">
        <f t="shared" si="62"/>
        <v>7300.9503695881731</v>
      </c>
      <c r="E272" s="125">
        <f t="shared" si="72"/>
        <v>0.77272776856233316</v>
      </c>
      <c r="F272" s="124">
        <f t="shared" si="73"/>
        <v>1288.3993687964214</v>
      </c>
      <c r="G272" s="124">
        <f t="shared" si="63"/>
        <v>1220.1142022502111</v>
      </c>
      <c r="H272" s="124">
        <f t="shared" si="74"/>
        <v>420.87640568253539</v>
      </c>
      <c r="I272" s="123">
        <f t="shared" si="64"/>
        <v>398.56995618136096</v>
      </c>
      <c r="J272" s="124">
        <f t="shared" si="75"/>
        <v>309.68467228094738</v>
      </c>
      <c r="K272" s="123">
        <f t="shared" si="65"/>
        <v>293.2713846500572</v>
      </c>
      <c r="L272" s="123">
        <f t="shared" si="66"/>
        <v>1513.3855869002682</v>
      </c>
      <c r="M272" s="123">
        <f t="shared" si="67"/>
        <v>8427.3855869002691</v>
      </c>
      <c r="N272" s="70">
        <f t="shared" si="68"/>
        <v>8899.034410665543</v>
      </c>
      <c r="O272" s="23">
        <f t="shared" si="76"/>
        <v>0.94186792875033465</v>
      </c>
      <c r="P272" s="279">
        <v>-30.567186844130219</v>
      </c>
      <c r="Q272" s="313">
        <v>947</v>
      </c>
      <c r="R272" s="125">
        <f t="shared" si="69"/>
        <v>6.2035881358830279E-2</v>
      </c>
      <c r="S272" s="23">
        <f t="shared" si="70"/>
        <v>3.8396028765939706E-2</v>
      </c>
      <c r="T272" s="23"/>
      <c r="U272" s="261">
        <v>6682</v>
      </c>
      <c r="V272" s="125">
        <f t="shared" si="71"/>
        <v>3.4720143669560014E-2</v>
      </c>
      <c r="W272" s="255">
        <v>8330.0216945616176</v>
      </c>
      <c r="X272" s="259">
        <v>6874.4855967078192</v>
      </c>
      <c r="Y272" s="259">
        <v>8569.981167244463</v>
      </c>
      <c r="Z272" s="137"/>
      <c r="AA272" s="124"/>
      <c r="AB272" s="124"/>
      <c r="AC272" s="124"/>
      <c r="AD272" s="124"/>
    </row>
    <row r="273" spans="1:30" ht="15" x14ac:dyDescent="0.25">
      <c r="A273" s="82">
        <v>1528</v>
      </c>
      <c r="B273" s="83" t="s">
        <v>325</v>
      </c>
      <c r="C273" s="314">
        <v>58755</v>
      </c>
      <c r="D273" s="124">
        <f t="shared" si="62"/>
        <v>7673.3707718427586</v>
      </c>
      <c r="E273" s="125">
        <f t="shared" si="72"/>
        <v>0.81214449814318435</v>
      </c>
      <c r="F273" s="124">
        <f t="shared" si="73"/>
        <v>1064.9471274436701</v>
      </c>
      <c r="G273" s="124">
        <f t="shared" si="63"/>
        <v>8154.3001548361817</v>
      </c>
      <c r="H273" s="124">
        <f t="shared" si="74"/>
        <v>290.52926489343048</v>
      </c>
      <c r="I273" s="123">
        <f t="shared" si="64"/>
        <v>2224.5825812889971</v>
      </c>
      <c r="J273" s="124">
        <f t="shared" si="75"/>
        <v>179.33753149184247</v>
      </c>
      <c r="K273" s="123">
        <f t="shared" si="65"/>
        <v>1373.1874786330377</v>
      </c>
      <c r="L273" s="123">
        <f t="shared" si="66"/>
        <v>9527.4876334692199</v>
      </c>
      <c r="M273" s="123">
        <f t="shared" si="67"/>
        <v>68282.487633469224</v>
      </c>
      <c r="N273" s="70">
        <f t="shared" si="68"/>
        <v>8917.6554307782717</v>
      </c>
      <c r="O273" s="23">
        <f t="shared" si="76"/>
        <v>0.94383876522937715</v>
      </c>
      <c r="P273" s="279">
        <v>1478.1061777555369</v>
      </c>
      <c r="Q273" s="313">
        <v>7657</v>
      </c>
      <c r="R273" s="125">
        <f t="shared" si="69"/>
        <v>3.9753968010178567E-2</v>
      </c>
      <c r="S273" s="23">
        <f t="shared" si="70"/>
        <v>3.7508968229483672E-2</v>
      </c>
      <c r="T273" s="23"/>
      <c r="U273" s="261">
        <v>56789</v>
      </c>
      <c r="V273" s="125">
        <f t="shared" si="71"/>
        <v>3.4619380513831906E-2</v>
      </c>
      <c r="W273" s="255">
        <v>66140.496748612815</v>
      </c>
      <c r="X273" s="259">
        <v>7379.9870045484076</v>
      </c>
      <c r="Y273" s="259">
        <v>8595.2562376364931</v>
      </c>
      <c r="Z273" s="137"/>
      <c r="AA273" s="124"/>
      <c r="AB273" s="124"/>
      <c r="AC273" s="124"/>
      <c r="AD273" s="124"/>
    </row>
    <row r="274" spans="1:30" ht="15" x14ac:dyDescent="0.25">
      <c r="A274" s="82">
        <v>1529</v>
      </c>
      <c r="B274" s="83" t="s">
        <v>326</v>
      </c>
      <c r="C274" s="314">
        <v>38399</v>
      </c>
      <c r="D274" s="124">
        <f t="shared" si="62"/>
        <v>8060.2434928631401</v>
      </c>
      <c r="E274" s="125">
        <f t="shared" si="72"/>
        <v>0.85309085160382025</v>
      </c>
      <c r="F274" s="124">
        <f t="shared" si="73"/>
        <v>832.82349483144117</v>
      </c>
      <c r="G274" s="124">
        <f t="shared" si="63"/>
        <v>3967.5711293769855</v>
      </c>
      <c r="H274" s="124">
        <f t="shared" si="74"/>
        <v>155.12381253629695</v>
      </c>
      <c r="I274" s="123">
        <f t="shared" si="64"/>
        <v>739.00984292291878</v>
      </c>
      <c r="J274" s="124">
        <f t="shared" si="75"/>
        <v>43.932079134708957</v>
      </c>
      <c r="K274" s="123">
        <f t="shared" si="65"/>
        <v>209.29242499775347</v>
      </c>
      <c r="L274" s="123">
        <f t="shared" si="66"/>
        <v>4176.8635543747387</v>
      </c>
      <c r="M274" s="123">
        <f t="shared" si="67"/>
        <v>42575.863554374737</v>
      </c>
      <c r="N274" s="70">
        <f t="shared" si="68"/>
        <v>8936.9990668292903</v>
      </c>
      <c r="O274" s="23">
        <f t="shared" si="76"/>
        <v>0.94588608290240894</v>
      </c>
      <c r="P274" s="279">
        <v>589.10192383798039</v>
      </c>
      <c r="Q274" s="313">
        <v>4764</v>
      </c>
      <c r="R274" s="125">
        <f t="shared" si="69"/>
        <v>5.7377422469502309E-2</v>
      </c>
      <c r="S274" s="23">
        <f t="shared" si="70"/>
        <v>3.8292517498896665E-2</v>
      </c>
      <c r="T274" s="23"/>
      <c r="U274" s="261">
        <v>35675</v>
      </c>
      <c r="V274" s="125">
        <f t="shared" si="71"/>
        <v>7.6355991590749822E-2</v>
      </c>
      <c r="W274" s="255">
        <v>40282.632233074459</v>
      </c>
      <c r="X274" s="259">
        <v>7622.863247863248</v>
      </c>
      <c r="Y274" s="259">
        <v>8607.4000498022342</v>
      </c>
      <c r="Z274" s="137"/>
      <c r="AA274" s="124"/>
      <c r="AB274" s="124"/>
      <c r="AC274" s="124"/>
      <c r="AD274" s="124"/>
    </row>
    <row r="275" spans="1:30" ht="15" x14ac:dyDescent="0.25">
      <c r="A275" s="82">
        <v>1531</v>
      </c>
      <c r="B275" s="83" t="s">
        <v>327</v>
      </c>
      <c r="C275" s="314">
        <v>73699</v>
      </c>
      <c r="D275" s="124">
        <f t="shared" si="62"/>
        <v>7949.4121453996331</v>
      </c>
      <c r="E275" s="125">
        <f t="shared" si="72"/>
        <v>0.84136053493587348</v>
      </c>
      <c r="F275" s="124">
        <f t="shared" si="73"/>
        <v>899.3223033095453</v>
      </c>
      <c r="G275" s="124">
        <f t="shared" si="63"/>
        <v>8337.617073982794</v>
      </c>
      <c r="H275" s="124">
        <f t="shared" si="74"/>
        <v>193.9147841485244</v>
      </c>
      <c r="I275" s="123">
        <f t="shared" si="64"/>
        <v>1797.7839638409698</v>
      </c>
      <c r="J275" s="124">
        <f t="shared" si="75"/>
        <v>82.723050746936408</v>
      </c>
      <c r="K275" s="123">
        <f t="shared" si="65"/>
        <v>766.92540347484749</v>
      </c>
      <c r="L275" s="123">
        <f t="shared" si="66"/>
        <v>9104.5424774576422</v>
      </c>
      <c r="M275" s="123">
        <f t="shared" si="67"/>
        <v>82803.542477457639</v>
      </c>
      <c r="N275" s="70">
        <f t="shared" si="68"/>
        <v>8931.4574994561153</v>
      </c>
      <c r="O275" s="23">
        <f t="shared" si="76"/>
        <v>0.94529956706901164</v>
      </c>
      <c r="P275" s="279">
        <v>971.30972625984941</v>
      </c>
      <c r="Q275" s="313">
        <v>9271</v>
      </c>
      <c r="R275" s="125">
        <f t="shared" si="69"/>
        <v>4.7221766474457166E-2</v>
      </c>
      <c r="S275" s="23">
        <f t="shared" si="70"/>
        <v>3.7841077411727639E-2</v>
      </c>
      <c r="T275" s="23"/>
      <c r="U275" s="261">
        <v>69313</v>
      </c>
      <c r="V275" s="125">
        <f t="shared" si="71"/>
        <v>6.3278172925713791E-2</v>
      </c>
      <c r="W275" s="255">
        <v>78579.601638932232</v>
      </c>
      <c r="X275" s="259">
        <v>7590.9538933304129</v>
      </c>
      <c r="Y275" s="259">
        <v>8605.8045820755924</v>
      </c>
      <c r="Z275" s="137"/>
      <c r="AA275" s="124"/>
      <c r="AB275" s="124"/>
      <c r="AC275" s="124"/>
      <c r="AD275" s="124"/>
    </row>
    <row r="276" spans="1:30" ht="15" x14ac:dyDescent="0.25">
      <c r="A276" s="82">
        <v>1532</v>
      </c>
      <c r="B276" s="83" t="s">
        <v>328</v>
      </c>
      <c r="C276" s="314">
        <v>75161</v>
      </c>
      <c r="D276" s="124">
        <f t="shared" si="62"/>
        <v>8949.8690164324835</v>
      </c>
      <c r="E276" s="125">
        <f t="shared" si="72"/>
        <v>0.94724822987437174</v>
      </c>
      <c r="F276" s="124">
        <f t="shared" si="73"/>
        <v>299.04818068983514</v>
      </c>
      <c r="G276" s="124">
        <f t="shared" si="63"/>
        <v>2511.4066214332352</v>
      </c>
      <c r="H276" s="124">
        <f t="shared" si="74"/>
        <v>0</v>
      </c>
      <c r="I276" s="123">
        <f t="shared" si="64"/>
        <v>0</v>
      </c>
      <c r="J276" s="124">
        <f t="shared" si="75"/>
        <v>-111.191733401588</v>
      </c>
      <c r="K276" s="123">
        <f t="shared" si="65"/>
        <v>-933.78817710653595</v>
      </c>
      <c r="L276" s="123">
        <f t="shared" si="66"/>
        <v>1577.6184443266993</v>
      </c>
      <c r="M276" s="123">
        <f t="shared" si="67"/>
        <v>76738.618444326697</v>
      </c>
      <c r="N276" s="70">
        <f t="shared" si="68"/>
        <v>9137.7254637207316</v>
      </c>
      <c r="O276" s="23">
        <f t="shared" si="76"/>
        <v>0.96713083227196661</v>
      </c>
      <c r="P276" s="279">
        <v>614.96862687799796</v>
      </c>
      <c r="Q276" s="313">
        <v>8398</v>
      </c>
      <c r="R276" s="125">
        <f t="shared" si="69"/>
        <v>6.4769633049128389E-2</v>
      </c>
      <c r="S276" s="23">
        <f t="shared" si="70"/>
        <v>4.7937716548851539E-2</v>
      </c>
      <c r="T276" s="23"/>
      <c r="U276" s="261">
        <v>69698</v>
      </c>
      <c r="V276" s="125">
        <f t="shared" si="71"/>
        <v>7.8381015237166063E-2</v>
      </c>
      <c r="W276" s="255">
        <v>72303.934049347823</v>
      </c>
      <c r="X276" s="259">
        <v>8405.4510371442357</v>
      </c>
      <c r="Y276" s="259">
        <v>8719.7219065783665</v>
      </c>
      <c r="Z276" s="137"/>
      <c r="AA276" s="124"/>
      <c r="AB276" s="124"/>
      <c r="AC276" s="124"/>
      <c r="AD276" s="124"/>
    </row>
    <row r="277" spans="1:30" ht="15" x14ac:dyDescent="0.25">
      <c r="A277" s="82">
        <v>1534</v>
      </c>
      <c r="B277" s="83" t="s">
        <v>329</v>
      </c>
      <c r="C277" s="314">
        <v>81627</v>
      </c>
      <c r="D277" s="124">
        <f t="shared" si="62"/>
        <v>8699.4564638175416</v>
      </c>
      <c r="E277" s="125">
        <f t="shared" si="72"/>
        <v>0.92074473057540895</v>
      </c>
      <c r="F277" s="124">
        <f t="shared" si="73"/>
        <v>449.29571225880028</v>
      </c>
      <c r="G277" s="124">
        <f t="shared" si="63"/>
        <v>4215.741668124323</v>
      </c>
      <c r="H277" s="124">
        <f t="shared" si="74"/>
        <v>0</v>
      </c>
      <c r="I277" s="123">
        <f t="shared" si="64"/>
        <v>0</v>
      </c>
      <c r="J277" s="124">
        <f t="shared" si="75"/>
        <v>-111.191733401588</v>
      </c>
      <c r="K277" s="123">
        <f t="shared" si="65"/>
        <v>-1043.3120345071002</v>
      </c>
      <c r="L277" s="123">
        <f t="shared" si="66"/>
        <v>3172.4296336172229</v>
      </c>
      <c r="M277" s="123">
        <f t="shared" si="67"/>
        <v>84799.429633617227</v>
      </c>
      <c r="N277" s="70">
        <f t="shared" si="68"/>
        <v>9037.5604426747541</v>
      </c>
      <c r="O277" s="23">
        <f t="shared" si="76"/>
        <v>0.95652943255238143</v>
      </c>
      <c r="P277" s="279">
        <v>825.41762633916414</v>
      </c>
      <c r="Q277" s="313">
        <v>9383</v>
      </c>
      <c r="R277" s="125">
        <f t="shared" si="69"/>
        <v>5.9029774693869885E-2</v>
      </c>
      <c r="S277" s="23">
        <f t="shared" si="70"/>
        <v>4.5606977964446314E-2</v>
      </c>
      <c r="T277" s="23"/>
      <c r="U277" s="261">
        <v>76765</v>
      </c>
      <c r="V277" s="125">
        <f t="shared" si="71"/>
        <v>6.3336155800169353E-2</v>
      </c>
      <c r="W277" s="255">
        <v>80772.225240129686</v>
      </c>
      <c r="X277" s="259">
        <v>8214.5532370251476</v>
      </c>
      <c r="Y277" s="259">
        <v>8643.3627865307317</v>
      </c>
      <c r="Z277" s="137"/>
      <c r="AA277" s="124"/>
      <c r="AB277" s="124"/>
      <c r="AC277" s="124"/>
      <c r="AD277" s="124"/>
    </row>
    <row r="278" spans="1:30" ht="15" x14ac:dyDescent="0.25">
      <c r="A278" s="82">
        <v>1535</v>
      </c>
      <c r="B278" s="83" t="s">
        <v>330</v>
      </c>
      <c r="C278" s="314">
        <v>57929</v>
      </c>
      <c r="D278" s="124">
        <f t="shared" si="62"/>
        <v>8863.0660954712366</v>
      </c>
      <c r="E278" s="125">
        <f t="shared" si="72"/>
        <v>0.93806106600890082</v>
      </c>
      <c r="F278" s="124">
        <f t="shared" si="73"/>
        <v>351.12993326658324</v>
      </c>
      <c r="G278" s="124">
        <f t="shared" si="63"/>
        <v>2294.9852438303878</v>
      </c>
      <c r="H278" s="124">
        <f t="shared" si="74"/>
        <v>0</v>
      </c>
      <c r="I278" s="123">
        <f t="shared" si="64"/>
        <v>0</v>
      </c>
      <c r="J278" s="124">
        <f t="shared" si="75"/>
        <v>-111.191733401588</v>
      </c>
      <c r="K278" s="123">
        <f t="shared" si="65"/>
        <v>-726.74916951277908</v>
      </c>
      <c r="L278" s="123">
        <f t="shared" si="66"/>
        <v>1568.2360743176087</v>
      </c>
      <c r="M278" s="123">
        <f t="shared" si="67"/>
        <v>59497.23607431761</v>
      </c>
      <c r="N278" s="70">
        <f t="shared" si="68"/>
        <v>9103.0042953362317</v>
      </c>
      <c r="O278" s="23">
        <f t="shared" si="76"/>
        <v>0.96345596672577816</v>
      </c>
      <c r="P278" s="279">
        <v>274.4796553077631</v>
      </c>
      <c r="Q278" s="313">
        <v>6536</v>
      </c>
      <c r="R278" s="125">
        <f t="shared" si="69"/>
        <v>0.1207196799790989</v>
      </c>
      <c r="S278" s="23">
        <f t="shared" si="70"/>
        <v>5.582776860436077E-2</v>
      </c>
      <c r="T278" s="23"/>
      <c r="U278" s="261">
        <v>51871</v>
      </c>
      <c r="V278" s="125">
        <f t="shared" si="71"/>
        <v>0.11678972836459679</v>
      </c>
      <c r="W278" s="255">
        <v>56549.568924516105</v>
      </c>
      <c r="X278" s="259">
        <v>7908.370178380851</v>
      </c>
      <c r="Y278" s="259">
        <v>8621.6753963281153</v>
      </c>
      <c r="Z278" s="137"/>
      <c r="AA278" s="124"/>
      <c r="AB278" s="124"/>
      <c r="AC278" s="124"/>
      <c r="AD278" s="124"/>
    </row>
    <row r="279" spans="1:30" ht="15" x14ac:dyDescent="0.25">
      <c r="A279" s="82">
        <v>1539</v>
      </c>
      <c r="B279" s="83" t="s">
        <v>331</v>
      </c>
      <c r="C279" s="314">
        <v>63867</v>
      </c>
      <c r="D279" s="124">
        <f t="shared" si="62"/>
        <v>8530.3860024041678</v>
      </c>
      <c r="E279" s="125">
        <f t="shared" si="72"/>
        <v>0.90285042452424624</v>
      </c>
      <c r="F279" s="124">
        <f t="shared" si="73"/>
        <v>550.73798910682456</v>
      </c>
      <c r="G279" s="124">
        <f t="shared" si="63"/>
        <v>4123.3753244427953</v>
      </c>
      <c r="H279" s="124">
        <f t="shared" si="74"/>
        <v>0</v>
      </c>
      <c r="I279" s="123">
        <f t="shared" si="64"/>
        <v>0</v>
      </c>
      <c r="J279" s="124">
        <f t="shared" si="75"/>
        <v>-111.191733401588</v>
      </c>
      <c r="K279" s="123">
        <f t="shared" si="65"/>
        <v>-832.49250797768923</v>
      </c>
      <c r="L279" s="123">
        <f t="shared" si="66"/>
        <v>3290.8828164651059</v>
      </c>
      <c r="M279" s="123">
        <f t="shared" si="67"/>
        <v>67157.882816465106</v>
      </c>
      <c r="N279" s="70">
        <f t="shared" si="68"/>
        <v>8969.9322581094038</v>
      </c>
      <c r="O279" s="23">
        <f t="shared" si="76"/>
        <v>0.94937171013191635</v>
      </c>
      <c r="P279" s="279">
        <v>-468.00141481716037</v>
      </c>
      <c r="Q279" s="313">
        <v>7487</v>
      </c>
      <c r="R279" s="125">
        <f t="shared" si="69"/>
        <v>6.5251729519222965E-2</v>
      </c>
      <c r="S279" s="23">
        <f t="shared" si="70"/>
        <v>3.9793246503179877E-2</v>
      </c>
      <c r="T279" s="23"/>
      <c r="U279" s="261">
        <v>60115</v>
      </c>
      <c r="V279" s="125">
        <f t="shared" si="71"/>
        <v>6.2413707061465526E-2</v>
      </c>
      <c r="W279" s="255">
        <v>64760.260453779905</v>
      </c>
      <c r="X279" s="259">
        <v>8007.8593312907951</v>
      </c>
      <c r="Y279" s="259">
        <v>8626.6498539736112</v>
      </c>
      <c r="Z279" s="137"/>
      <c r="AA279" s="124"/>
      <c r="AB279" s="124"/>
      <c r="AC279" s="124"/>
      <c r="AD279" s="124"/>
    </row>
    <row r="280" spans="1:30" ht="15" x14ac:dyDescent="0.25">
      <c r="A280" s="82">
        <v>1543</v>
      </c>
      <c r="B280" s="83" t="s">
        <v>332</v>
      </c>
      <c r="C280" s="314">
        <v>33054</v>
      </c>
      <c r="D280" s="124">
        <f t="shared" si="62"/>
        <v>11182.002706359946</v>
      </c>
      <c r="E280" s="125">
        <f t="shared" si="72"/>
        <v>1.1834957864301834</v>
      </c>
      <c r="F280" s="124">
        <f t="shared" si="73"/>
        <v>-1040.2320332666425</v>
      </c>
      <c r="G280" s="124">
        <f t="shared" si="63"/>
        <v>-3074.9258903361952</v>
      </c>
      <c r="H280" s="124">
        <f t="shared" si="74"/>
        <v>0</v>
      </c>
      <c r="I280" s="123">
        <f t="shared" si="64"/>
        <v>0</v>
      </c>
      <c r="J280" s="124">
        <f t="shared" si="75"/>
        <v>-111.191733401588</v>
      </c>
      <c r="K280" s="123">
        <f t="shared" si="65"/>
        <v>-328.6827639350941</v>
      </c>
      <c r="L280" s="123">
        <f t="shared" si="66"/>
        <v>-3403.6086542712892</v>
      </c>
      <c r="M280" s="123">
        <f t="shared" si="67"/>
        <v>29650.391345728713</v>
      </c>
      <c r="N280" s="70">
        <f t="shared" si="68"/>
        <v>10030.578939691717</v>
      </c>
      <c r="O280" s="23">
        <f t="shared" si="76"/>
        <v>1.0616298548942913</v>
      </c>
      <c r="P280" s="279">
        <v>-2997.286251363259</v>
      </c>
      <c r="Q280" s="313">
        <v>2956</v>
      </c>
      <c r="R280" s="125">
        <f t="shared" si="69"/>
        <v>9.9135163088865899E-2</v>
      </c>
      <c r="S280" s="23">
        <f t="shared" si="70"/>
        <v>6.4035230760109099E-2</v>
      </c>
      <c r="T280" s="23"/>
      <c r="U280" s="261">
        <v>29971</v>
      </c>
      <c r="V280" s="125">
        <f t="shared" si="71"/>
        <v>0.10286610390043709</v>
      </c>
      <c r="W280" s="255">
        <v>27771.717234609103</v>
      </c>
      <c r="X280" s="259">
        <v>10173.455532926002</v>
      </c>
      <c r="Y280" s="259">
        <v>9426.9237048910745</v>
      </c>
      <c r="Z280" s="137"/>
      <c r="AA280" s="124"/>
      <c r="AB280" s="124"/>
      <c r="AC280" s="124"/>
      <c r="AD280" s="124"/>
    </row>
    <row r="281" spans="1:30" ht="15" x14ac:dyDescent="0.25">
      <c r="A281" s="82">
        <v>1545</v>
      </c>
      <c r="B281" s="83" t="s">
        <v>333</v>
      </c>
      <c r="C281" s="314">
        <v>18506</v>
      </c>
      <c r="D281" s="124">
        <f t="shared" si="62"/>
        <v>9165.9237246161465</v>
      </c>
      <c r="E281" s="125">
        <f t="shared" si="72"/>
        <v>0.97011531759456471</v>
      </c>
      <c r="F281" s="124">
        <f t="shared" si="73"/>
        <v>169.41535577963731</v>
      </c>
      <c r="G281" s="124">
        <f t="shared" si="63"/>
        <v>342.04960331908768</v>
      </c>
      <c r="H281" s="124">
        <f t="shared" si="74"/>
        <v>0</v>
      </c>
      <c r="I281" s="123">
        <f t="shared" si="64"/>
        <v>0</v>
      </c>
      <c r="J281" s="124">
        <f t="shared" si="75"/>
        <v>-111.191733401588</v>
      </c>
      <c r="K281" s="123">
        <f t="shared" si="65"/>
        <v>-224.49610973780617</v>
      </c>
      <c r="L281" s="123">
        <f t="shared" si="66"/>
        <v>117.55349358128151</v>
      </c>
      <c r="M281" s="123">
        <f t="shared" si="67"/>
        <v>18623.553493581283</v>
      </c>
      <c r="N281" s="70">
        <f t="shared" si="68"/>
        <v>9224.1473469941975</v>
      </c>
      <c r="O281" s="23">
        <f t="shared" si="76"/>
        <v>0.97627766736004395</v>
      </c>
      <c r="P281" s="279">
        <v>242.46876133206479</v>
      </c>
      <c r="Q281" s="313">
        <v>2019</v>
      </c>
      <c r="R281" s="125">
        <f t="shared" si="69"/>
        <v>0.10926570856644534</v>
      </c>
      <c r="S281" s="23">
        <f t="shared" si="70"/>
        <v>6.4804238556240817E-2</v>
      </c>
      <c r="T281" s="23"/>
      <c r="U281" s="261">
        <v>16931</v>
      </c>
      <c r="V281" s="125">
        <f t="shared" si="71"/>
        <v>9.3024629378063911E-2</v>
      </c>
      <c r="W281" s="255">
        <v>17750.00251653566</v>
      </c>
      <c r="X281" s="259">
        <v>8263.0551488530982</v>
      </c>
      <c r="Y281" s="259">
        <v>8662.7635512619127</v>
      </c>
      <c r="Z281" s="137"/>
      <c r="AA281" s="124"/>
      <c r="AB281" s="124"/>
      <c r="AC281" s="124"/>
      <c r="AD281" s="124"/>
    </row>
    <row r="282" spans="1:30" ht="15" x14ac:dyDescent="0.25">
      <c r="A282" s="82">
        <v>1546</v>
      </c>
      <c r="B282" s="83" t="s">
        <v>334</v>
      </c>
      <c r="C282" s="314">
        <v>13565</v>
      </c>
      <c r="D282" s="124">
        <f t="shared" si="62"/>
        <v>10957.189014539579</v>
      </c>
      <c r="E282" s="125">
        <f t="shared" si="72"/>
        <v>1.159701653662724</v>
      </c>
      <c r="F282" s="124">
        <f t="shared" si="73"/>
        <v>-905.34381817442227</v>
      </c>
      <c r="G282" s="124">
        <f t="shared" si="63"/>
        <v>-1120.8156468999348</v>
      </c>
      <c r="H282" s="124">
        <f t="shared" si="74"/>
        <v>0</v>
      </c>
      <c r="I282" s="123">
        <f t="shared" si="64"/>
        <v>0</v>
      </c>
      <c r="J282" s="124">
        <f t="shared" si="75"/>
        <v>-111.191733401588</v>
      </c>
      <c r="K282" s="123">
        <f t="shared" si="65"/>
        <v>-137.65536595116595</v>
      </c>
      <c r="L282" s="123">
        <f t="shared" si="66"/>
        <v>-1258.4710128511008</v>
      </c>
      <c r="M282" s="123">
        <f t="shared" si="67"/>
        <v>12306.528987148899</v>
      </c>
      <c r="N282" s="70">
        <f t="shared" si="68"/>
        <v>9940.653462963568</v>
      </c>
      <c r="O282" s="23">
        <f t="shared" si="76"/>
        <v>1.0521122017873072</v>
      </c>
      <c r="P282" s="279">
        <v>34.236813535956799</v>
      </c>
      <c r="Q282" s="313">
        <v>1238</v>
      </c>
      <c r="R282" s="125">
        <f t="shared" si="69"/>
        <v>0.11040116547889653</v>
      </c>
      <c r="S282" s="23">
        <f t="shared" si="70"/>
        <v>6.8353114847648125E-2</v>
      </c>
      <c r="T282" s="23"/>
      <c r="U282" s="261">
        <v>12463</v>
      </c>
      <c r="V282" s="125">
        <f t="shared" si="71"/>
        <v>8.842172831581481E-2</v>
      </c>
      <c r="W282" s="255">
        <v>11751.77490404321</v>
      </c>
      <c r="X282" s="259">
        <v>9867.7751385589872</v>
      </c>
      <c r="Y282" s="259">
        <v>9304.651547144269</v>
      </c>
      <c r="Z282" s="137"/>
      <c r="AA282" s="124"/>
      <c r="AB282" s="124"/>
      <c r="AC282" s="124"/>
      <c r="AD282" s="124"/>
    </row>
    <row r="283" spans="1:30" ht="15" x14ac:dyDescent="0.25">
      <c r="A283" s="82">
        <v>1547</v>
      </c>
      <c r="B283" s="83" t="s">
        <v>335</v>
      </c>
      <c r="C283" s="314">
        <v>31473</v>
      </c>
      <c r="D283" s="124">
        <f t="shared" si="62"/>
        <v>8893.1901667137608</v>
      </c>
      <c r="E283" s="125">
        <f t="shared" si="72"/>
        <v>0.94124937782762119</v>
      </c>
      <c r="F283" s="124">
        <f t="shared" si="73"/>
        <v>333.05549052106869</v>
      </c>
      <c r="G283" s="124">
        <f t="shared" si="63"/>
        <v>1178.6833809540622</v>
      </c>
      <c r="H283" s="124">
        <f t="shared" si="74"/>
        <v>0</v>
      </c>
      <c r="I283" s="123">
        <f t="shared" si="64"/>
        <v>0</v>
      </c>
      <c r="J283" s="124">
        <f t="shared" si="75"/>
        <v>-111.191733401588</v>
      </c>
      <c r="K283" s="123">
        <f t="shared" si="65"/>
        <v>-393.50754450821995</v>
      </c>
      <c r="L283" s="123">
        <f t="shared" si="66"/>
        <v>785.17583644584215</v>
      </c>
      <c r="M283" s="123">
        <f t="shared" si="67"/>
        <v>32258.175836445844</v>
      </c>
      <c r="N283" s="70">
        <f t="shared" si="68"/>
        <v>9115.0539238332422</v>
      </c>
      <c r="O283" s="23">
        <f t="shared" si="76"/>
        <v>0.96473129145326642</v>
      </c>
      <c r="P283" s="279">
        <v>261.32914628735864</v>
      </c>
      <c r="Q283" s="313">
        <v>3539</v>
      </c>
      <c r="R283" s="125">
        <f t="shared" si="69"/>
        <v>-9.4503290904684989E-4</v>
      </c>
      <c r="S283" s="23">
        <f t="shared" si="70"/>
        <v>2.2075287529380542E-2</v>
      </c>
      <c r="T283" s="23"/>
      <c r="U283" s="261">
        <v>31663</v>
      </c>
      <c r="V283" s="125">
        <f t="shared" si="71"/>
        <v>-6.0006948172946339E-3</v>
      </c>
      <c r="W283" s="255">
        <v>31721.975086050435</v>
      </c>
      <c r="X283" s="259">
        <v>8901.6024739949389</v>
      </c>
      <c r="Y283" s="259">
        <v>8918.1824813186486</v>
      </c>
      <c r="Z283" s="137"/>
      <c r="AA283" s="124"/>
      <c r="AB283" s="124"/>
      <c r="AC283" s="124"/>
      <c r="AD283" s="124"/>
    </row>
    <row r="284" spans="1:30" ht="15" x14ac:dyDescent="0.25">
      <c r="A284" s="82">
        <v>1548</v>
      </c>
      <c r="B284" s="83" t="s">
        <v>336</v>
      </c>
      <c r="C284" s="314">
        <v>76734</v>
      </c>
      <c r="D284" s="124">
        <f t="shared" si="62"/>
        <v>7830</v>
      </c>
      <c r="E284" s="125">
        <f t="shared" si="72"/>
        <v>0.82872203227760866</v>
      </c>
      <c r="F284" s="124">
        <f t="shared" si="73"/>
        <v>970.96959054932518</v>
      </c>
      <c r="G284" s="124">
        <f t="shared" si="63"/>
        <v>9515.5019873833862</v>
      </c>
      <c r="H284" s="124">
        <f t="shared" si="74"/>
        <v>235.70903503839597</v>
      </c>
      <c r="I284" s="123">
        <f t="shared" si="64"/>
        <v>2309.9485433762807</v>
      </c>
      <c r="J284" s="124">
        <f t="shared" si="75"/>
        <v>124.51730163680797</v>
      </c>
      <c r="K284" s="123">
        <f t="shared" si="65"/>
        <v>1220.2695560407183</v>
      </c>
      <c r="L284" s="123">
        <f t="shared" si="66"/>
        <v>10735.771543424104</v>
      </c>
      <c r="M284" s="123">
        <f t="shared" si="67"/>
        <v>87469.771543424111</v>
      </c>
      <c r="N284" s="70">
        <f t="shared" si="68"/>
        <v>8925.4868921861344</v>
      </c>
      <c r="O284" s="23">
        <f t="shared" si="76"/>
        <v>0.94466764193609842</v>
      </c>
      <c r="P284" s="279">
        <v>1343.4227232603189</v>
      </c>
      <c r="Q284" s="313">
        <v>9800</v>
      </c>
      <c r="R284" s="125">
        <f t="shared" si="69"/>
        <v>1.1835199555808243E-2</v>
      </c>
      <c r="S284" s="23">
        <f t="shared" si="70"/>
        <v>3.6259473917830319E-2</v>
      </c>
      <c r="T284" s="23"/>
      <c r="U284" s="261">
        <v>75643</v>
      </c>
      <c r="V284" s="125">
        <f t="shared" si="71"/>
        <v>1.4423013365413852E-2</v>
      </c>
      <c r="W284" s="255">
        <v>84193.811074423676</v>
      </c>
      <c r="X284" s="259">
        <v>7738.4143222506391</v>
      </c>
      <c r="Y284" s="259">
        <v>8613.1776035216026</v>
      </c>
      <c r="Z284" s="137"/>
      <c r="AA284" s="124"/>
      <c r="AB284" s="124"/>
      <c r="AC284" s="124"/>
      <c r="AD284" s="124"/>
    </row>
    <row r="285" spans="1:30" ht="15" x14ac:dyDescent="0.25">
      <c r="A285" s="82">
        <v>1551</v>
      </c>
      <c r="B285" s="83" t="s">
        <v>337</v>
      </c>
      <c r="C285" s="314">
        <v>26861</v>
      </c>
      <c r="D285" s="124">
        <f t="shared" si="62"/>
        <v>7824.3518788231868</v>
      </c>
      <c r="E285" s="125">
        <f t="shared" si="72"/>
        <v>0.82812423885995878</v>
      </c>
      <c r="F285" s="124">
        <f t="shared" si="73"/>
        <v>974.35846325541308</v>
      </c>
      <c r="G285" s="124">
        <f t="shared" si="63"/>
        <v>3344.972604355833</v>
      </c>
      <c r="H285" s="124">
        <f t="shared" si="74"/>
        <v>237.6858774502806</v>
      </c>
      <c r="I285" s="123">
        <f t="shared" si="64"/>
        <v>815.9756172868133</v>
      </c>
      <c r="J285" s="124">
        <f t="shared" si="75"/>
        <v>126.4941440486926</v>
      </c>
      <c r="K285" s="123">
        <f t="shared" si="65"/>
        <v>434.25439651916173</v>
      </c>
      <c r="L285" s="123">
        <f t="shared" si="66"/>
        <v>3779.2270008749947</v>
      </c>
      <c r="M285" s="123">
        <f t="shared" si="67"/>
        <v>30640.227000874995</v>
      </c>
      <c r="N285" s="70">
        <f t="shared" si="68"/>
        <v>8925.2044861272934</v>
      </c>
      <c r="O285" s="23">
        <f t="shared" si="76"/>
        <v>0.94463775226521596</v>
      </c>
      <c r="P285" s="279">
        <v>368.14540397476503</v>
      </c>
      <c r="Q285" s="313">
        <v>3433</v>
      </c>
      <c r="R285" s="125">
        <f t="shared" si="69"/>
        <v>4.2196641491201232E-2</v>
      </c>
      <c r="S285" s="23">
        <f t="shared" si="70"/>
        <v>3.7617232011834208E-2</v>
      </c>
      <c r="T285" s="23"/>
      <c r="U285" s="261">
        <v>25826</v>
      </c>
      <c r="V285" s="125">
        <f t="shared" si="71"/>
        <v>4.0075892511422601E-2</v>
      </c>
      <c r="W285" s="255">
        <v>29589.623692687208</v>
      </c>
      <c r="X285" s="259">
        <v>7507.5581395348836</v>
      </c>
      <c r="Y285" s="259">
        <v>8601.6347943858163</v>
      </c>
      <c r="Z285" s="137"/>
      <c r="AA285" s="124"/>
      <c r="AB285" s="124"/>
      <c r="AC285" s="124"/>
      <c r="AD285" s="124"/>
    </row>
    <row r="286" spans="1:30" ht="15" x14ac:dyDescent="0.25">
      <c r="A286" s="82">
        <v>1554</v>
      </c>
      <c r="B286" s="83" t="s">
        <v>338</v>
      </c>
      <c r="C286" s="314">
        <v>49364</v>
      </c>
      <c r="D286" s="124">
        <f t="shared" si="62"/>
        <v>8439.7332877414938</v>
      </c>
      <c r="E286" s="125">
        <f t="shared" si="72"/>
        <v>0.89325580103424196</v>
      </c>
      <c r="F286" s="124">
        <f t="shared" si="73"/>
        <v>605.12961790442898</v>
      </c>
      <c r="G286" s="124">
        <f t="shared" si="63"/>
        <v>3539.4031351230051</v>
      </c>
      <c r="H286" s="124">
        <f t="shared" si="74"/>
        <v>22.302384328873174</v>
      </c>
      <c r="I286" s="123">
        <f t="shared" si="64"/>
        <v>130.44664593957918</v>
      </c>
      <c r="J286" s="124">
        <f t="shared" si="75"/>
        <v>-88.889349072714822</v>
      </c>
      <c r="K286" s="123">
        <f t="shared" si="65"/>
        <v>-519.91380272630897</v>
      </c>
      <c r="L286" s="123">
        <f t="shared" si="66"/>
        <v>3019.4893323966962</v>
      </c>
      <c r="M286" s="123">
        <f t="shared" si="67"/>
        <v>52383.489332396697</v>
      </c>
      <c r="N286" s="70">
        <f t="shared" si="68"/>
        <v>8955.973556573208</v>
      </c>
      <c r="O286" s="23">
        <f t="shared" si="76"/>
        <v>0.94789433037393001</v>
      </c>
      <c r="P286" s="279">
        <v>929.36887725768474</v>
      </c>
      <c r="Q286" s="313">
        <v>5849</v>
      </c>
      <c r="R286" s="125">
        <f t="shared" si="69"/>
        <v>4.093123385141071E-2</v>
      </c>
      <c r="S286" s="23">
        <f t="shared" si="70"/>
        <v>3.7573725310342698E-2</v>
      </c>
      <c r="T286" s="23"/>
      <c r="U286" s="261">
        <v>47504</v>
      </c>
      <c r="V286" s="125">
        <f t="shared" si="71"/>
        <v>3.9154597507578312E-2</v>
      </c>
      <c r="W286" s="255">
        <v>50572.839103329752</v>
      </c>
      <c r="X286" s="259">
        <v>8107.8682369004946</v>
      </c>
      <c r="Y286" s="259">
        <v>8631.6502992540973</v>
      </c>
      <c r="Z286" s="137"/>
      <c r="AA286" s="124"/>
      <c r="AB286" s="124"/>
      <c r="AC286" s="124"/>
      <c r="AD286" s="124"/>
    </row>
    <row r="287" spans="1:30" ht="15" x14ac:dyDescent="0.25">
      <c r="A287" s="82">
        <v>1557</v>
      </c>
      <c r="B287" s="83" t="s">
        <v>339</v>
      </c>
      <c r="C287" s="314">
        <v>19339</v>
      </c>
      <c r="D287" s="124">
        <f t="shared" si="62"/>
        <v>7322.605073835668</v>
      </c>
      <c r="E287" s="125">
        <f t="shared" si="72"/>
        <v>0.77501968816799793</v>
      </c>
      <c r="F287" s="124">
        <f t="shared" si="73"/>
        <v>1275.4065462479243</v>
      </c>
      <c r="G287" s="124">
        <f t="shared" si="63"/>
        <v>3368.3486886407682</v>
      </c>
      <c r="H287" s="124">
        <f t="shared" si="74"/>
        <v>413.29725919591215</v>
      </c>
      <c r="I287" s="123">
        <f t="shared" si="64"/>
        <v>1091.518061536404</v>
      </c>
      <c r="J287" s="124">
        <f t="shared" si="75"/>
        <v>302.10552579432414</v>
      </c>
      <c r="K287" s="123">
        <f t="shared" si="65"/>
        <v>797.86069362281012</v>
      </c>
      <c r="L287" s="123">
        <f t="shared" si="66"/>
        <v>4166.2093822635779</v>
      </c>
      <c r="M287" s="123">
        <f t="shared" si="67"/>
        <v>23505.20938226358</v>
      </c>
      <c r="N287" s="70">
        <f t="shared" si="68"/>
        <v>8900.1171458779172</v>
      </c>
      <c r="O287" s="23">
        <f t="shared" si="76"/>
        <v>0.94198252473061783</v>
      </c>
      <c r="P287" s="279">
        <v>251.1683838908707</v>
      </c>
      <c r="Q287" s="313">
        <v>2641</v>
      </c>
      <c r="R287" s="125">
        <f t="shared" si="69"/>
        <v>3.175725766388901E-2</v>
      </c>
      <c r="S287" s="23">
        <f t="shared" si="70"/>
        <v>3.717457585442472E-2</v>
      </c>
      <c r="T287" s="23"/>
      <c r="U287" s="261">
        <v>18616</v>
      </c>
      <c r="V287" s="125">
        <f t="shared" si="71"/>
        <v>3.8837559088955739E-2</v>
      </c>
      <c r="W287" s="255">
        <v>22508.271815673994</v>
      </c>
      <c r="X287" s="259">
        <v>7097.2169271826151</v>
      </c>
      <c r="Y287" s="259">
        <v>8581.117733768202</v>
      </c>
      <c r="Z287" s="137"/>
      <c r="AA287" s="124"/>
      <c r="AB287" s="124"/>
      <c r="AC287" s="124"/>
      <c r="AD287" s="124"/>
    </row>
    <row r="288" spans="1:30" ht="15" x14ac:dyDescent="0.25">
      <c r="A288" s="82">
        <v>1560</v>
      </c>
      <c r="B288" s="83" t="s">
        <v>340</v>
      </c>
      <c r="C288" s="314">
        <v>21789</v>
      </c>
      <c r="D288" s="124">
        <f t="shared" si="62"/>
        <v>7155.6650246305417</v>
      </c>
      <c r="E288" s="125">
        <f t="shared" si="72"/>
        <v>0.75735086353890513</v>
      </c>
      <c r="F288" s="124">
        <f t="shared" si="73"/>
        <v>1375.5705757710002</v>
      </c>
      <c r="G288" s="124">
        <f t="shared" si="63"/>
        <v>4188.6124032226953</v>
      </c>
      <c r="H288" s="124">
        <f t="shared" si="74"/>
        <v>471.7262764177064</v>
      </c>
      <c r="I288" s="123">
        <f t="shared" si="64"/>
        <v>1436.406511691916</v>
      </c>
      <c r="J288" s="124">
        <f t="shared" si="75"/>
        <v>360.53454301611839</v>
      </c>
      <c r="K288" s="123">
        <f t="shared" si="65"/>
        <v>1097.8276834840806</v>
      </c>
      <c r="L288" s="123">
        <f t="shared" si="66"/>
        <v>5286.4400867067761</v>
      </c>
      <c r="M288" s="123">
        <f t="shared" si="67"/>
        <v>27075.440086706774</v>
      </c>
      <c r="N288" s="70">
        <f t="shared" si="68"/>
        <v>8891.7701434176597</v>
      </c>
      <c r="O288" s="23">
        <f t="shared" si="76"/>
        <v>0.94109908349916305</v>
      </c>
      <c r="P288" s="279">
        <v>554.47509615588751</v>
      </c>
      <c r="Q288" s="313">
        <v>3045</v>
      </c>
      <c r="R288" s="125">
        <f t="shared" si="69"/>
        <v>5.322957851055888E-2</v>
      </c>
      <c r="S288" s="23">
        <f t="shared" si="70"/>
        <v>3.803569334552355E-2</v>
      </c>
      <c r="T288" s="23"/>
      <c r="U288" s="261">
        <v>20912</v>
      </c>
      <c r="V288" s="125">
        <f t="shared" si="71"/>
        <v>4.1937643458301456E-2</v>
      </c>
      <c r="W288" s="255">
        <v>26366.018699445121</v>
      </c>
      <c r="X288" s="259">
        <v>6794.0220922677063</v>
      </c>
      <c r="Y288" s="259">
        <v>8565.9579920224569</v>
      </c>
      <c r="Z288" s="137"/>
      <c r="AA288" s="124"/>
      <c r="AB288" s="124"/>
      <c r="AC288" s="124"/>
      <c r="AD288" s="124"/>
    </row>
    <row r="289" spans="1:30" ht="15" x14ac:dyDescent="0.25">
      <c r="A289" s="82">
        <v>1563</v>
      </c>
      <c r="B289" s="83" t="s">
        <v>341</v>
      </c>
      <c r="C289" s="314">
        <v>70556</v>
      </c>
      <c r="D289" s="124">
        <f t="shared" si="62"/>
        <v>9929.0740219532781</v>
      </c>
      <c r="E289" s="125">
        <f t="shared" si="72"/>
        <v>1.0508866413930946</v>
      </c>
      <c r="F289" s="124">
        <f t="shared" si="73"/>
        <v>-288.47482262264163</v>
      </c>
      <c r="G289" s="124">
        <f t="shared" si="63"/>
        <v>-2049.9020895564913</v>
      </c>
      <c r="H289" s="124">
        <f t="shared" si="74"/>
        <v>0</v>
      </c>
      <c r="I289" s="123">
        <f t="shared" si="64"/>
        <v>0</v>
      </c>
      <c r="J289" s="124">
        <f t="shared" si="75"/>
        <v>-111.191733401588</v>
      </c>
      <c r="K289" s="123">
        <f t="shared" si="65"/>
        <v>-790.12845755168439</v>
      </c>
      <c r="L289" s="123">
        <f t="shared" si="66"/>
        <v>-2840.0305471081756</v>
      </c>
      <c r="M289" s="123">
        <f t="shared" si="67"/>
        <v>67715.969452891819</v>
      </c>
      <c r="N289" s="70">
        <f t="shared" si="68"/>
        <v>9529.4074659290472</v>
      </c>
      <c r="O289" s="23">
        <f t="shared" si="76"/>
        <v>1.0085861968794556</v>
      </c>
      <c r="P289" s="279">
        <v>-3103.8727003339945</v>
      </c>
      <c r="Q289" s="313">
        <v>7106</v>
      </c>
      <c r="R289" s="125">
        <f t="shared" si="69"/>
        <v>3.3815657676061976E-2</v>
      </c>
      <c r="S289" s="23">
        <f t="shared" si="70"/>
        <v>3.5888386855192453E-2</v>
      </c>
      <c r="T289" s="23"/>
      <c r="U289" s="261">
        <v>68373</v>
      </c>
      <c r="V289" s="125">
        <f t="shared" si="71"/>
        <v>3.1927807760373246E-2</v>
      </c>
      <c r="W289" s="255">
        <v>65489.537879559473</v>
      </c>
      <c r="X289" s="259">
        <v>9604.2983565107461</v>
      </c>
      <c r="Y289" s="259">
        <v>9199.2608343249722</v>
      </c>
      <c r="Z289" s="137"/>
      <c r="AA289" s="124"/>
      <c r="AB289" s="124"/>
      <c r="AC289" s="124"/>
      <c r="AD289" s="124"/>
    </row>
    <row r="290" spans="1:30" ht="15" x14ac:dyDescent="0.25">
      <c r="A290" s="82">
        <v>1566</v>
      </c>
      <c r="B290" s="83" t="s">
        <v>342</v>
      </c>
      <c r="C290" s="314">
        <v>50377</v>
      </c>
      <c r="D290" s="124">
        <f t="shared" si="62"/>
        <v>8498.1443994601887</v>
      </c>
      <c r="E290" s="125">
        <f t="shared" si="72"/>
        <v>0.89943799454779383</v>
      </c>
      <c r="F290" s="124">
        <f t="shared" si="73"/>
        <v>570.08295087321198</v>
      </c>
      <c r="G290" s="124">
        <f t="shared" si="63"/>
        <v>3379.4517327764006</v>
      </c>
      <c r="H290" s="124">
        <f t="shared" si="74"/>
        <v>1.8584952273299675</v>
      </c>
      <c r="I290" s="123">
        <f t="shared" si="64"/>
        <v>11.017159707612047</v>
      </c>
      <c r="J290" s="124">
        <f t="shared" si="75"/>
        <v>-109.33323817425803</v>
      </c>
      <c r="K290" s="123">
        <f t="shared" si="65"/>
        <v>-648.12743589700165</v>
      </c>
      <c r="L290" s="123">
        <f t="shared" si="66"/>
        <v>2731.3242968793988</v>
      </c>
      <c r="M290" s="123">
        <f t="shared" si="67"/>
        <v>53108.3242968794</v>
      </c>
      <c r="N290" s="70">
        <f t="shared" si="68"/>
        <v>8958.8941121591433</v>
      </c>
      <c r="O290" s="23">
        <f t="shared" si="76"/>
        <v>0.94820344004960766</v>
      </c>
      <c r="P290" s="279">
        <v>-2430.387152705383</v>
      </c>
      <c r="Q290" s="313">
        <v>5928</v>
      </c>
      <c r="R290" s="125">
        <f t="shared" si="69"/>
        <v>6.4181725668712705E-2</v>
      </c>
      <c r="S290" s="23">
        <f t="shared" si="70"/>
        <v>3.864762348387521E-2</v>
      </c>
      <c r="T290" s="23"/>
      <c r="U290" s="261">
        <v>47738</v>
      </c>
      <c r="V290" s="125">
        <f t="shared" si="71"/>
        <v>5.5280908291088858E-2</v>
      </c>
      <c r="W290" s="255">
        <v>51563.46367293143</v>
      </c>
      <c r="X290" s="259">
        <v>7985.6139176982269</v>
      </c>
      <c r="Y290" s="259">
        <v>8625.5375832939826</v>
      </c>
      <c r="Z290" s="137"/>
      <c r="AA290" s="124"/>
      <c r="AB290" s="124"/>
      <c r="AC290" s="124"/>
      <c r="AD290" s="124"/>
    </row>
    <row r="291" spans="1:30" ht="15" x14ac:dyDescent="0.25">
      <c r="A291" s="82">
        <v>1571</v>
      </c>
      <c r="B291" s="83" t="s">
        <v>344</v>
      </c>
      <c r="C291" s="314">
        <v>11298</v>
      </c>
      <c r="D291" s="124">
        <f t="shared" si="62"/>
        <v>7177.8907242693776</v>
      </c>
      <c r="E291" s="125">
        <f t="shared" si="72"/>
        <v>0.75970321691993803</v>
      </c>
      <c r="F291" s="124">
        <f t="shared" si="73"/>
        <v>1362.2351559876986</v>
      </c>
      <c r="G291" s="124">
        <f t="shared" si="63"/>
        <v>2144.1581355246376</v>
      </c>
      <c r="H291" s="124">
        <f t="shared" si="74"/>
        <v>463.94728154411376</v>
      </c>
      <c r="I291" s="123">
        <f t="shared" si="64"/>
        <v>730.25302115043507</v>
      </c>
      <c r="J291" s="124">
        <f t="shared" si="75"/>
        <v>352.75554814252575</v>
      </c>
      <c r="K291" s="123">
        <f t="shared" si="65"/>
        <v>555.23723277633553</v>
      </c>
      <c r="L291" s="123">
        <f t="shared" si="66"/>
        <v>2699.3953683009731</v>
      </c>
      <c r="M291" s="123">
        <f t="shared" si="67"/>
        <v>13997.395368300973</v>
      </c>
      <c r="N291" s="70">
        <f t="shared" si="68"/>
        <v>8892.8814283996016</v>
      </c>
      <c r="O291" s="23">
        <f t="shared" si="76"/>
        <v>0.94121670116821476</v>
      </c>
      <c r="P291" s="279">
        <v>368.13753738895321</v>
      </c>
      <c r="Q291" s="313">
        <v>1574</v>
      </c>
      <c r="R291" s="125">
        <f t="shared" si="69"/>
        <v>3.653518961551537E-2</v>
      </c>
      <c r="S291" s="23">
        <f t="shared" si="70"/>
        <v>3.7373002209932317E-2</v>
      </c>
      <c r="T291" s="23"/>
      <c r="U291" s="261">
        <v>10879</v>
      </c>
      <c r="V291" s="125">
        <f t="shared" si="71"/>
        <v>3.8514569353800904E-2</v>
      </c>
      <c r="W291" s="255">
        <v>13467.399570119651</v>
      </c>
      <c r="X291" s="259">
        <v>6924.8886059834504</v>
      </c>
      <c r="Y291" s="259">
        <v>8572.5013177082437</v>
      </c>
      <c r="Z291" s="137"/>
      <c r="AA291" s="124"/>
      <c r="AB291" s="124"/>
      <c r="AC291" s="124"/>
      <c r="AD291" s="124"/>
    </row>
    <row r="292" spans="1:30" ht="15" x14ac:dyDescent="0.25">
      <c r="A292" s="82">
        <v>1573</v>
      </c>
      <c r="B292" s="83" t="s">
        <v>345</v>
      </c>
      <c r="C292" s="314">
        <v>17320</v>
      </c>
      <c r="D292" s="124">
        <f t="shared" si="62"/>
        <v>8116.2136832239921</v>
      </c>
      <c r="E292" s="125">
        <f t="shared" si="72"/>
        <v>0.85901469961184196</v>
      </c>
      <c r="F292" s="124">
        <f t="shared" si="73"/>
        <v>799.24138061492988</v>
      </c>
      <c r="G292" s="124">
        <f t="shared" si="63"/>
        <v>1705.5811062322603</v>
      </c>
      <c r="H292" s="124">
        <f t="shared" si="74"/>
        <v>135.53424590999873</v>
      </c>
      <c r="I292" s="123">
        <f t="shared" si="64"/>
        <v>289.23008077193725</v>
      </c>
      <c r="J292" s="124">
        <f t="shared" si="75"/>
        <v>24.342512508410735</v>
      </c>
      <c r="K292" s="123">
        <f t="shared" si="65"/>
        <v>51.946921692948514</v>
      </c>
      <c r="L292" s="123">
        <f t="shared" si="66"/>
        <v>1757.5280279252088</v>
      </c>
      <c r="M292" s="123">
        <f t="shared" si="67"/>
        <v>19077.528027925207</v>
      </c>
      <c r="N292" s="70">
        <f t="shared" si="68"/>
        <v>8939.7975763473332</v>
      </c>
      <c r="O292" s="23">
        <f t="shared" si="76"/>
        <v>0.94618227530281007</v>
      </c>
      <c r="P292" s="279">
        <v>373.11169300383017</v>
      </c>
      <c r="Q292" s="313">
        <v>2134</v>
      </c>
      <c r="R292" s="125">
        <f t="shared" si="69"/>
        <v>7.1375721402851089E-2</v>
      </c>
      <c r="S292" s="23">
        <f t="shared" si="70"/>
        <v>3.8903441439483696E-2</v>
      </c>
      <c r="T292" s="23"/>
      <c r="U292" s="261">
        <v>16454</v>
      </c>
      <c r="V292" s="125">
        <f t="shared" si="71"/>
        <v>5.2631578947368418E-2</v>
      </c>
      <c r="W292" s="255">
        <v>18690.129959452504</v>
      </c>
      <c r="X292" s="259">
        <v>7575.5064456721911</v>
      </c>
      <c r="Y292" s="259">
        <v>8605.032209692683</v>
      </c>
      <c r="Z292" s="137"/>
      <c r="AA292" s="124"/>
      <c r="AB292" s="124"/>
      <c r="AC292" s="124"/>
      <c r="AD292" s="124"/>
    </row>
    <row r="293" spans="1:30" ht="15" x14ac:dyDescent="0.25">
      <c r="A293" s="83">
        <v>1576</v>
      </c>
      <c r="B293" s="83" t="s">
        <v>346</v>
      </c>
      <c r="C293" s="314">
        <v>28358</v>
      </c>
      <c r="D293" s="124">
        <f t="shared" si="62"/>
        <v>7981.4241486068113</v>
      </c>
      <c r="E293" s="125">
        <f t="shared" si="72"/>
        <v>0.84474866422771644</v>
      </c>
      <c r="F293" s="124">
        <f t="shared" si="73"/>
        <v>880.1151013852384</v>
      </c>
      <c r="G293" s="124">
        <f t="shared" si="63"/>
        <v>3127.0489552217523</v>
      </c>
      <c r="H293" s="124">
        <f t="shared" si="74"/>
        <v>182.71058302601205</v>
      </c>
      <c r="I293" s="123">
        <f t="shared" si="64"/>
        <v>649.1707014914208</v>
      </c>
      <c r="J293" s="124">
        <f t="shared" si="75"/>
        <v>71.51884962442405</v>
      </c>
      <c r="K293" s="123">
        <f t="shared" si="65"/>
        <v>254.10647271557866</v>
      </c>
      <c r="L293" s="123">
        <f t="shared" si="66"/>
        <v>3381.1554279373308</v>
      </c>
      <c r="M293" s="123">
        <f t="shared" si="67"/>
        <v>31739.15542793733</v>
      </c>
      <c r="N293" s="70">
        <f t="shared" si="68"/>
        <v>8933.0580996164736</v>
      </c>
      <c r="O293" s="23">
        <f t="shared" si="76"/>
        <v>0.94546897353360371</v>
      </c>
      <c r="P293" s="279">
        <v>506.89343732081034</v>
      </c>
      <c r="Q293" s="313">
        <v>3553</v>
      </c>
      <c r="R293" s="125">
        <f t="shared" si="69"/>
        <v>6.6386173060548656E-2</v>
      </c>
      <c r="S293" s="23">
        <f t="shared" si="70"/>
        <v>3.866916396169541E-2</v>
      </c>
      <c r="T293" s="23"/>
      <c r="U293" s="261">
        <v>26892</v>
      </c>
      <c r="V293" s="125">
        <f t="shared" si="71"/>
        <v>5.4514353711140863E-2</v>
      </c>
      <c r="W293" s="255">
        <v>30901.540996460797</v>
      </c>
      <c r="X293" s="259">
        <v>7484.5532980795988</v>
      </c>
      <c r="Y293" s="259">
        <v>8600.4845523130516</v>
      </c>
      <c r="Z293" s="137"/>
      <c r="AA293" s="124"/>
      <c r="AB293" s="124"/>
      <c r="AC293" s="124"/>
      <c r="AD293" s="124"/>
    </row>
    <row r="294" spans="1:30" ht="24.75" customHeight="1" x14ac:dyDescent="0.25">
      <c r="A294" s="82">
        <v>1804</v>
      </c>
      <c r="B294" s="83" t="s">
        <v>393</v>
      </c>
      <c r="C294" s="314">
        <v>479243</v>
      </c>
      <c r="D294" s="124">
        <f t="shared" ref="D294:D336" si="77">C294*1000/Q294</f>
        <v>9211.9598646778413</v>
      </c>
      <c r="E294" s="125">
        <f t="shared" si="72"/>
        <v>0.97498775227529832</v>
      </c>
      <c r="F294" s="124">
        <f t="shared" si="73"/>
        <v>141.79367174262043</v>
      </c>
      <c r="G294" s="124">
        <f t="shared" ref="G294:G336" si="78">F294*Q294/1000</f>
        <v>7376.6739787380857</v>
      </c>
      <c r="H294" s="124">
        <f t="shared" si="74"/>
        <v>0</v>
      </c>
      <c r="I294" s="123">
        <f t="shared" ref="I294:I336" si="79">H294*Q294/1000</f>
        <v>0</v>
      </c>
      <c r="J294" s="124">
        <f t="shared" si="75"/>
        <v>-111.191733401588</v>
      </c>
      <c r="K294" s="123">
        <f t="shared" ref="K294:K336" si="80">J294*Q294/1000</f>
        <v>-5784.6387384842137</v>
      </c>
      <c r="L294" s="123">
        <f t="shared" ref="L294:L336" si="81">K294+G294</f>
        <v>1592.035240253872</v>
      </c>
      <c r="M294" s="123">
        <f t="shared" ref="M294:M336" si="82">L294+C294</f>
        <v>480835.0352402539</v>
      </c>
      <c r="N294" s="70">
        <f t="shared" ref="N294:N336" si="83">M294*1000/Q294</f>
        <v>9242.5618030188743</v>
      </c>
      <c r="O294" s="23">
        <f t="shared" si="76"/>
        <v>0.97822664123233727</v>
      </c>
      <c r="P294" s="279">
        <v>3873.8151756014622</v>
      </c>
      <c r="Q294" s="313">
        <v>52024</v>
      </c>
      <c r="R294" s="125">
        <f t="shared" ref="R294:R336" si="84">(D294-X294)/X294</f>
        <v>5.271490756872764E-2</v>
      </c>
      <c r="S294" s="23">
        <f t="shared" ref="S294:S336" si="85">(N294-Y294)/Y294</f>
        <v>4.3436547908966984E-2</v>
      </c>
      <c r="T294" s="23"/>
      <c r="U294" s="261">
        <v>451167</v>
      </c>
      <c r="V294" s="125">
        <f t="shared" ref="V294:V336" si="86">(C294-U294)/U294</f>
        <v>6.2229728681397353E-2</v>
      </c>
      <c r="W294" s="255">
        <v>456690.92423013446</v>
      </c>
      <c r="X294" s="259">
        <v>8750.6691493075759</v>
      </c>
      <c r="Y294" s="259">
        <v>8857.8091514437037</v>
      </c>
      <c r="Z294" s="137"/>
      <c r="AA294" s="124"/>
      <c r="AB294" s="124"/>
      <c r="AC294" s="124"/>
      <c r="AD294" s="124"/>
    </row>
    <row r="295" spans="1:30" ht="15" x14ac:dyDescent="0.25">
      <c r="A295" s="82">
        <v>1805</v>
      </c>
      <c r="B295" s="83" t="s">
        <v>394</v>
      </c>
      <c r="C295" s="314">
        <v>171590</v>
      </c>
      <c r="D295" s="124">
        <f t="shared" si="77"/>
        <v>9210.4133118625869</v>
      </c>
      <c r="E295" s="125">
        <f t="shared" si="72"/>
        <v>0.97482406614604133</v>
      </c>
      <c r="F295" s="124">
        <f t="shared" si="73"/>
        <v>142.7216034317731</v>
      </c>
      <c r="G295" s="124">
        <f t="shared" si="78"/>
        <v>2658.9034719339329</v>
      </c>
      <c r="H295" s="124">
        <f t="shared" si="74"/>
        <v>0</v>
      </c>
      <c r="I295" s="123">
        <f t="shared" si="79"/>
        <v>0</v>
      </c>
      <c r="J295" s="124">
        <f t="shared" si="75"/>
        <v>-111.191733401588</v>
      </c>
      <c r="K295" s="123">
        <f t="shared" si="80"/>
        <v>-2071.5019932715845</v>
      </c>
      <c r="L295" s="123">
        <f t="shared" si="81"/>
        <v>587.40147866234838</v>
      </c>
      <c r="M295" s="123">
        <f t="shared" si="82"/>
        <v>172177.40147866236</v>
      </c>
      <c r="N295" s="70">
        <f t="shared" si="83"/>
        <v>9241.9431818927733</v>
      </c>
      <c r="O295" s="23">
        <f t="shared" si="76"/>
        <v>0.97816116678063458</v>
      </c>
      <c r="P295" s="279">
        <v>-3555.2427817650487</v>
      </c>
      <c r="Q295" s="313">
        <v>18630</v>
      </c>
      <c r="R295" s="125">
        <f t="shared" si="84"/>
        <v>2.6426558241221802E-2</v>
      </c>
      <c r="S295" s="23">
        <f t="shared" si="85"/>
        <v>3.2982492367679785E-2</v>
      </c>
      <c r="T295" s="23"/>
      <c r="U295" s="261">
        <v>167244</v>
      </c>
      <c r="V295" s="125">
        <f t="shared" si="86"/>
        <v>2.5985984549520461E-2</v>
      </c>
      <c r="W295" s="255">
        <v>166751.45832268993</v>
      </c>
      <c r="X295" s="259">
        <v>8973.2803948921555</v>
      </c>
      <c r="Y295" s="259">
        <v>8946.8536496775359</v>
      </c>
      <c r="Z295" s="137"/>
      <c r="AA295" s="124"/>
      <c r="AB295" s="124"/>
      <c r="AC295" s="124"/>
      <c r="AD295" s="124"/>
    </row>
    <row r="296" spans="1:30" ht="15" x14ac:dyDescent="0.25">
      <c r="A296" s="82">
        <v>1811</v>
      </c>
      <c r="B296" s="83" t="s">
        <v>395</v>
      </c>
      <c r="C296" s="314">
        <v>15949</v>
      </c>
      <c r="D296" s="124">
        <f t="shared" si="77"/>
        <v>10999.310344827587</v>
      </c>
      <c r="E296" s="125">
        <f t="shared" si="72"/>
        <v>1.1641597474607461</v>
      </c>
      <c r="F296" s="124">
        <f t="shared" si="73"/>
        <v>-930.61661634722691</v>
      </c>
      <c r="G296" s="124">
        <f t="shared" si="78"/>
        <v>-1349.394093703479</v>
      </c>
      <c r="H296" s="124">
        <f t="shared" si="74"/>
        <v>0</v>
      </c>
      <c r="I296" s="123">
        <f t="shared" si="79"/>
        <v>0</v>
      </c>
      <c r="J296" s="124">
        <f t="shared" si="75"/>
        <v>-111.191733401588</v>
      </c>
      <c r="K296" s="123">
        <f t="shared" si="80"/>
        <v>-161.22801343230259</v>
      </c>
      <c r="L296" s="123">
        <f t="shared" si="81"/>
        <v>-1510.6221071357816</v>
      </c>
      <c r="M296" s="123">
        <f t="shared" si="82"/>
        <v>14438.377892864219</v>
      </c>
      <c r="N296" s="70">
        <f t="shared" si="83"/>
        <v>9957.5019950787719</v>
      </c>
      <c r="O296" s="23">
        <f t="shared" si="76"/>
        <v>1.0538954393065163</v>
      </c>
      <c r="P296" s="279">
        <v>-1702.8121327729118</v>
      </c>
      <c r="Q296" s="313">
        <v>1450</v>
      </c>
      <c r="R296" s="125">
        <f t="shared" si="84"/>
        <v>4.4207191746872494E-2</v>
      </c>
      <c r="S296" s="23">
        <f t="shared" si="85"/>
        <v>4.0382565595052378E-2</v>
      </c>
      <c r="T296" s="23"/>
      <c r="U296" s="261">
        <v>15653</v>
      </c>
      <c r="V296" s="125">
        <f t="shared" si="86"/>
        <v>1.891011307736536E-2</v>
      </c>
      <c r="W296" s="257">
        <v>14222.506656696922</v>
      </c>
      <c r="X296" s="261">
        <v>10533.64737550471</v>
      </c>
      <c r="Y296" s="258">
        <v>9571.0004419225588</v>
      </c>
      <c r="Z296" s="137"/>
      <c r="AA296" s="124"/>
      <c r="AB296" s="124"/>
      <c r="AC296" s="124"/>
      <c r="AD296" s="124"/>
    </row>
    <row r="297" spans="1:30" ht="15" x14ac:dyDescent="0.25">
      <c r="A297" s="82">
        <v>1812</v>
      </c>
      <c r="B297" s="83" t="s">
        <v>396</v>
      </c>
      <c r="C297" s="314">
        <v>13079</v>
      </c>
      <c r="D297" s="124">
        <f t="shared" si="77"/>
        <v>6494.0417080436937</v>
      </c>
      <c r="E297" s="125">
        <f t="shared" si="72"/>
        <v>0.68732508837618433</v>
      </c>
      <c r="F297" s="124">
        <f t="shared" si="73"/>
        <v>1772.5445657231089</v>
      </c>
      <c r="G297" s="124">
        <f t="shared" si="78"/>
        <v>3569.9047553663413</v>
      </c>
      <c r="H297" s="124">
        <f t="shared" si="74"/>
        <v>703.29443722310316</v>
      </c>
      <c r="I297" s="123">
        <f t="shared" si="79"/>
        <v>1416.4349965673298</v>
      </c>
      <c r="J297" s="124">
        <f t="shared" si="75"/>
        <v>592.10270382151521</v>
      </c>
      <c r="K297" s="123">
        <f t="shared" si="80"/>
        <v>1192.4948454965315</v>
      </c>
      <c r="L297" s="123">
        <f t="shared" si="81"/>
        <v>4762.3996008628728</v>
      </c>
      <c r="M297" s="123">
        <f t="shared" si="82"/>
        <v>17841.399600862875</v>
      </c>
      <c r="N297" s="70">
        <f t="shared" si="83"/>
        <v>8858.6889775883192</v>
      </c>
      <c r="O297" s="23">
        <f t="shared" si="76"/>
        <v>0.93759779474102722</v>
      </c>
      <c r="P297" s="279">
        <v>542.16365965778641</v>
      </c>
      <c r="Q297" s="313">
        <v>2014</v>
      </c>
      <c r="R297" s="125">
        <f t="shared" si="84"/>
        <v>5.1118930308354245E-2</v>
      </c>
      <c r="S297" s="23">
        <f t="shared" si="85"/>
        <v>3.7904492036483974E-2</v>
      </c>
      <c r="T297" s="23"/>
      <c r="U297" s="261">
        <v>12480</v>
      </c>
      <c r="V297" s="125">
        <f t="shared" si="86"/>
        <v>4.7996794871794875E-2</v>
      </c>
      <c r="W297" s="255">
        <v>17241.038912566324</v>
      </c>
      <c r="X297" s="259">
        <v>6178.2178217821784</v>
      </c>
      <c r="Y297" s="259">
        <v>8535.1677784981803</v>
      </c>
      <c r="Z297" s="137"/>
      <c r="AA297" s="124"/>
      <c r="AB297" s="124"/>
      <c r="AC297" s="124"/>
      <c r="AD297" s="124"/>
    </row>
    <row r="298" spans="1:30" ht="15" x14ac:dyDescent="0.25">
      <c r="A298" s="82">
        <v>1813</v>
      </c>
      <c r="B298" s="83" t="s">
        <v>397</v>
      </c>
      <c r="C298" s="314">
        <v>59639</v>
      </c>
      <c r="D298" s="124">
        <f t="shared" si="77"/>
        <v>7533.981808994442</v>
      </c>
      <c r="E298" s="125">
        <f t="shared" si="72"/>
        <v>0.79739166231065239</v>
      </c>
      <c r="F298" s="124">
        <f t="shared" si="73"/>
        <v>1148.58050515266</v>
      </c>
      <c r="G298" s="124">
        <f t="shared" si="78"/>
        <v>9092.1632787884573</v>
      </c>
      <c r="H298" s="124">
        <f t="shared" si="74"/>
        <v>339.31540189034126</v>
      </c>
      <c r="I298" s="123">
        <f t="shared" si="79"/>
        <v>2686.0207213639414</v>
      </c>
      <c r="J298" s="124">
        <f t="shared" si="75"/>
        <v>228.12366848875325</v>
      </c>
      <c r="K298" s="123">
        <f t="shared" si="80"/>
        <v>1805.8269597569706</v>
      </c>
      <c r="L298" s="123">
        <f t="shared" si="81"/>
        <v>10897.990238545428</v>
      </c>
      <c r="M298" s="123">
        <f t="shared" si="82"/>
        <v>70536.990238545433</v>
      </c>
      <c r="N298" s="70">
        <f t="shared" si="83"/>
        <v>8910.6859826358559</v>
      </c>
      <c r="O298" s="23">
        <f t="shared" si="76"/>
        <v>0.94310112343775054</v>
      </c>
      <c r="P298" s="279">
        <v>1448.0235997274231</v>
      </c>
      <c r="Q298" s="313">
        <v>7916</v>
      </c>
      <c r="R298" s="125">
        <f t="shared" si="84"/>
        <v>2.4817515281325073E-2</v>
      </c>
      <c r="S298" s="23">
        <f t="shared" si="85"/>
        <v>3.6869732388305952E-2</v>
      </c>
      <c r="T298" s="23"/>
      <c r="U298" s="261">
        <v>58430</v>
      </c>
      <c r="V298" s="125">
        <f t="shared" si="86"/>
        <v>2.0691425637514974E-2</v>
      </c>
      <c r="W298" s="255">
        <v>68303.789741127301</v>
      </c>
      <c r="X298" s="259">
        <v>7351.5349773527932</v>
      </c>
      <c r="Y298" s="259">
        <v>8593.8336362767113</v>
      </c>
      <c r="Z298" s="137"/>
      <c r="AA298" s="124"/>
      <c r="AB298" s="124"/>
      <c r="AC298" s="124"/>
      <c r="AD298" s="124"/>
    </row>
    <row r="299" spans="1:30" ht="15" x14ac:dyDescent="0.25">
      <c r="A299" s="82">
        <v>1815</v>
      </c>
      <c r="B299" s="83" t="s">
        <v>398</v>
      </c>
      <c r="C299" s="314">
        <v>7622</v>
      </c>
      <c r="D299" s="124">
        <f t="shared" si="77"/>
        <v>6186.6883116883118</v>
      </c>
      <c r="E299" s="125">
        <f t="shared" si="72"/>
        <v>0.65479500775612587</v>
      </c>
      <c r="F299" s="124">
        <f t="shared" si="73"/>
        <v>1956.956603536338</v>
      </c>
      <c r="G299" s="124">
        <f t="shared" si="78"/>
        <v>2410.9705355567685</v>
      </c>
      <c r="H299" s="124">
        <f t="shared" si="74"/>
        <v>810.86812594748676</v>
      </c>
      <c r="I299" s="123">
        <f t="shared" si="79"/>
        <v>998.98953116730365</v>
      </c>
      <c r="J299" s="124">
        <f t="shared" si="75"/>
        <v>699.67639254589881</v>
      </c>
      <c r="K299" s="123">
        <f t="shared" si="80"/>
        <v>862.00131561654734</v>
      </c>
      <c r="L299" s="123">
        <f t="shared" si="81"/>
        <v>3272.9718511733158</v>
      </c>
      <c r="M299" s="123">
        <f t="shared" si="82"/>
        <v>10894.971851173315</v>
      </c>
      <c r="N299" s="70">
        <f t="shared" si="83"/>
        <v>8843.3213077705477</v>
      </c>
      <c r="O299" s="23">
        <f t="shared" si="76"/>
        <v>0.93597129071002405</v>
      </c>
      <c r="P299" s="279">
        <v>352.75314235272572</v>
      </c>
      <c r="Q299" s="313">
        <v>1232</v>
      </c>
      <c r="R299" s="125">
        <f t="shared" si="84"/>
        <v>4.3805914866944518E-3</v>
      </c>
      <c r="S299" s="23">
        <f t="shared" si="85"/>
        <v>3.621635724772803E-2</v>
      </c>
      <c r="T299" s="23"/>
      <c r="U299" s="261">
        <v>7521</v>
      </c>
      <c r="V299" s="125">
        <f t="shared" si="86"/>
        <v>1.3429065283871826E-2</v>
      </c>
      <c r="W299" s="255">
        <v>10420.309659526476</v>
      </c>
      <c r="X299" s="259">
        <v>6159.7051597051595</v>
      </c>
      <c r="Y299" s="259">
        <v>8534.2421453943298</v>
      </c>
      <c r="Z299" s="137"/>
      <c r="AA299" s="124"/>
      <c r="AB299" s="124"/>
      <c r="AC299" s="124"/>
      <c r="AD299" s="124"/>
    </row>
    <row r="300" spans="1:30" ht="15" x14ac:dyDescent="0.25">
      <c r="A300" s="82">
        <v>1816</v>
      </c>
      <c r="B300" s="83" t="s">
        <v>399</v>
      </c>
      <c r="C300" s="314">
        <v>3008</v>
      </c>
      <c r="D300" s="124">
        <f t="shared" si="77"/>
        <v>6052.3138832997984</v>
      </c>
      <c r="E300" s="125">
        <f t="shared" si="72"/>
        <v>0.64057290694127644</v>
      </c>
      <c r="F300" s="124">
        <f t="shared" si="73"/>
        <v>2037.5812605694462</v>
      </c>
      <c r="G300" s="124">
        <f t="shared" si="78"/>
        <v>1012.6778865030147</v>
      </c>
      <c r="H300" s="124">
        <f t="shared" si="74"/>
        <v>857.89917588346657</v>
      </c>
      <c r="I300" s="123">
        <f t="shared" si="79"/>
        <v>426.3758904140829</v>
      </c>
      <c r="J300" s="124">
        <f t="shared" si="75"/>
        <v>746.70744248187862</v>
      </c>
      <c r="K300" s="123">
        <f t="shared" si="80"/>
        <v>371.11359891349366</v>
      </c>
      <c r="L300" s="123">
        <f t="shared" si="81"/>
        <v>1383.7914854165083</v>
      </c>
      <c r="M300" s="123">
        <f t="shared" si="82"/>
        <v>4391.7914854165083</v>
      </c>
      <c r="N300" s="70">
        <f t="shared" si="83"/>
        <v>8836.602586351124</v>
      </c>
      <c r="O300" s="23">
        <f t="shared" si="76"/>
        <v>0.93526018566928182</v>
      </c>
      <c r="P300" s="279">
        <v>111.99018810820235</v>
      </c>
      <c r="Q300" s="313">
        <v>497</v>
      </c>
      <c r="R300" s="125">
        <f t="shared" si="84"/>
        <v>4.3786920569085848E-2</v>
      </c>
      <c r="S300" s="23">
        <f t="shared" si="85"/>
        <v>3.7625417939250977E-2</v>
      </c>
      <c r="T300" s="23"/>
      <c r="U300" s="261">
        <v>2934</v>
      </c>
      <c r="V300" s="125">
        <f t="shared" si="86"/>
        <v>2.5221540558963872E-2</v>
      </c>
      <c r="W300" s="255">
        <v>4309.1859850289902</v>
      </c>
      <c r="X300" s="259">
        <v>5798.418972332016</v>
      </c>
      <c r="Y300" s="259">
        <v>8516.1778360256721</v>
      </c>
      <c r="Z300" s="137"/>
      <c r="AA300" s="124"/>
      <c r="AB300" s="124"/>
      <c r="AC300" s="124"/>
      <c r="AD300" s="124"/>
    </row>
    <row r="301" spans="1:30" ht="15" x14ac:dyDescent="0.25">
      <c r="A301" s="82">
        <v>1818</v>
      </c>
      <c r="B301" s="83" t="s">
        <v>316</v>
      </c>
      <c r="C301" s="314">
        <v>13884</v>
      </c>
      <c r="D301" s="124">
        <f t="shared" si="77"/>
        <v>7800</v>
      </c>
      <c r="E301" s="125">
        <f t="shared" si="72"/>
        <v>0.82554685207731138</v>
      </c>
      <c r="F301" s="124">
        <f t="shared" si="73"/>
        <v>988.96959054932518</v>
      </c>
      <c r="G301" s="124">
        <f t="shared" si="78"/>
        <v>1760.3658711777989</v>
      </c>
      <c r="H301" s="124">
        <f t="shared" si="74"/>
        <v>246.20903503839597</v>
      </c>
      <c r="I301" s="123">
        <f t="shared" si="79"/>
        <v>438.25208236834482</v>
      </c>
      <c r="J301" s="124">
        <f t="shared" si="75"/>
        <v>135.01730163680799</v>
      </c>
      <c r="K301" s="123">
        <f t="shared" si="80"/>
        <v>240.33079691351821</v>
      </c>
      <c r="L301" s="123">
        <f t="shared" si="81"/>
        <v>2000.6966680913172</v>
      </c>
      <c r="M301" s="123">
        <f t="shared" si="82"/>
        <v>15884.696668091317</v>
      </c>
      <c r="N301" s="70">
        <f t="shared" si="83"/>
        <v>8923.9868921861344</v>
      </c>
      <c r="O301" s="23">
        <f t="shared" si="76"/>
        <v>0.94450888292608359</v>
      </c>
      <c r="P301" s="279">
        <v>310.88749463299837</v>
      </c>
      <c r="Q301" s="313">
        <v>1780</v>
      </c>
      <c r="R301" s="125">
        <f t="shared" si="84"/>
        <v>2.8129602356406519E-2</v>
      </c>
      <c r="S301" s="23">
        <f t="shared" si="85"/>
        <v>3.6999267391438113E-2</v>
      </c>
      <c r="T301" s="23"/>
      <c r="U301" s="261">
        <v>13580</v>
      </c>
      <c r="V301" s="125">
        <f t="shared" si="86"/>
        <v>2.2385861561119293E-2</v>
      </c>
      <c r="W301" s="255">
        <v>15403.99982846224</v>
      </c>
      <c r="X301" s="259">
        <v>7586.5921787709494</v>
      </c>
      <c r="Y301" s="259">
        <v>8605.5864963476197</v>
      </c>
      <c r="Z301" s="137"/>
      <c r="AA301" s="124"/>
      <c r="AB301" s="124"/>
      <c r="AC301" s="124"/>
      <c r="AD301" s="124"/>
    </row>
    <row r="302" spans="1:30" ht="15" x14ac:dyDescent="0.25">
      <c r="A302" s="82">
        <v>1820</v>
      </c>
      <c r="B302" s="83" t="s">
        <v>400</v>
      </c>
      <c r="C302" s="314">
        <v>57222</v>
      </c>
      <c r="D302" s="124">
        <f t="shared" si="77"/>
        <v>7717.060013486177</v>
      </c>
      <c r="E302" s="125">
        <f t="shared" si="72"/>
        <v>0.81676853864425736</v>
      </c>
      <c r="F302" s="124">
        <f t="shared" si="73"/>
        <v>1038.7335824576189</v>
      </c>
      <c r="G302" s="124">
        <f t="shared" si="78"/>
        <v>7702.2095139232442</v>
      </c>
      <c r="H302" s="124">
        <f t="shared" si="74"/>
        <v>275.238030318234</v>
      </c>
      <c r="I302" s="123">
        <f t="shared" si="79"/>
        <v>2040.8899948097051</v>
      </c>
      <c r="J302" s="124">
        <f t="shared" si="75"/>
        <v>164.04629691664599</v>
      </c>
      <c r="K302" s="123">
        <f t="shared" si="80"/>
        <v>1216.4032916369301</v>
      </c>
      <c r="L302" s="123">
        <f t="shared" si="81"/>
        <v>8918.6128055601748</v>
      </c>
      <c r="M302" s="123">
        <f t="shared" si="82"/>
        <v>66140.612805560173</v>
      </c>
      <c r="N302" s="70">
        <f t="shared" si="83"/>
        <v>8919.839892860442</v>
      </c>
      <c r="O302" s="23">
        <f t="shared" si="76"/>
        <v>0.94406996725443071</v>
      </c>
      <c r="P302" s="279">
        <v>958.78681050768228</v>
      </c>
      <c r="Q302" s="313">
        <v>7415</v>
      </c>
      <c r="R302" s="125">
        <f t="shared" si="84"/>
        <v>6.3211471325813146E-2</v>
      </c>
      <c r="S302" s="23">
        <f t="shared" si="85"/>
        <v>3.8498512390386354E-2</v>
      </c>
      <c r="T302" s="23"/>
      <c r="U302" s="261">
        <v>54074</v>
      </c>
      <c r="V302" s="125">
        <f t="shared" si="86"/>
        <v>5.8216518104819322E-2</v>
      </c>
      <c r="W302" s="255">
        <v>63989.313811197586</v>
      </c>
      <c r="X302" s="259">
        <v>7258.2550335570468</v>
      </c>
      <c r="Y302" s="259">
        <v>8589.1696390869238</v>
      </c>
      <c r="Z302" s="137"/>
      <c r="AA302" s="124"/>
      <c r="AB302" s="124"/>
      <c r="AC302" s="124"/>
      <c r="AD302" s="124"/>
    </row>
    <row r="303" spans="1:30" ht="15" x14ac:dyDescent="0.25">
      <c r="A303" s="82">
        <v>1822</v>
      </c>
      <c r="B303" s="83" t="s">
        <v>401</v>
      </c>
      <c r="C303" s="314">
        <v>14213</v>
      </c>
      <c r="D303" s="124">
        <f t="shared" si="77"/>
        <v>6126.2931034482763</v>
      </c>
      <c r="E303" s="125">
        <f t="shared" si="72"/>
        <v>0.64840281877623929</v>
      </c>
      <c r="F303" s="124">
        <f t="shared" si="73"/>
        <v>1993.1937284803594</v>
      </c>
      <c r="G303" s="124">
        <f t="shared" si="78"/>
        <v>4624.2094500744333</v>
      </c>
      <c r="H303" s="124">
        <f t="shared" si="74"/>
        <v>832.00644883149926</v>
      </c>
      <c r="I303" s="123">
        <f t="shared" si="79"/>
        <v>1930.2549612890782</v>
      </c>
      <c r="J303" s="124">
        <f t="shared" si="75"/>
        <v>720.8147154299113</v>
      </c>
      <c r="K303" s="123">
        <f t="shared" si="80"/>
        <v>1672.2901397973942</v>
      </c>
      <c r="L303" s="123">
        <f t="shared" si="81"/>
        <v>6296.499589871828</v>
      </c>
      <c r="M303" s="123">
        <f t="shared" si="82"/>
        <v>20509.499589871826</v>
      </c>
      <c r="N303" s="70">
        <f t="shared" si="83"/>
        <v>8840.3015473585456</v>
      </c>
      <c r="O303" s="23">
        <f t="shared" si="76"/>
        <v>0.93565168126102971</v>
      </c>
      <c r="P303" s="279">
        <v>425.57864469019933</v>
      </c>
      <c r="Q303" s="313">
        <v>2320</v>
      </c>
      <c r="R303" s="125">
        <f t="shared" si="84"/>
        <v>1.8987612808592205E-2</v>
      </c>
      <c r="S303" s="23">
        <f t="shared" si="85"/>
        <v>3.6758862452566168E-2</v>
      </c>
      <c r="T303" s="23"/>
      <c r="U303" s="261">
        <v>13870</v>
      </c>
      <c r="V303" s="125">
        <f t="shared" si="86"/>
        <v>2.4729632299927903E-2</v>
      </c>
      <c r="W303" s="255">
        <v>19671.47463925273</v>
      </c>
      <c r="X303" s="259">
        <v>6012.1369744256608</v>
      </c>
      <c r="Y303" s="259">
        <v>8526.8637361303554</v>
      </c>
      <c r="Z303" s="137"/>
      <c r="AA303" s="124"/>
      <c r="AB303" s="124"/>
      <c r="AC303" s="124"/>
      <c r="AD303" s="124"/>
    </row>
    <row r="304" spans="1:30" ht="15" x14ac:dyDescent="0.25">
      <c r="A304" s="82">
        <v>1824</v>
      </c>
      <c r="B304" s="83" t="s">
        <v>402</v>
      </c>
      <c r="C304" s="314">
        <v>105855</v>
      </c>
      <c r="D304" s="124">
        <f t="shared" si="77"/>
        <v>7897.8586883533535</v>
      </c>
      <c r="E304" s="125">
        <f t="shared" si="72"/>
        <v>0.83590415106686589</v>
      </c>
      <c r="F304" s="124">
        <f t="shared" si="73"/>
        <v>930.25437753731308</v>
      </c>
      <c r="G304" s="124">
        <f t="shared" si="78"/>
        <v>12468.199422132608</v>
      </c>
      <c r="H304" s="124">
        <f t="shared" si="74"/>
        <v>211.95849411472227</v>
      </c>
      <c r="I304" s="123">
        <f t="shared" si="79"/>
        <v>2840.8796966196223</v>
      </c>
      <c r="J304" s="124">
        <f t="shared" si="75"/>
        <v>100.76676071313427</v>
      </c>
      <c r="K304" s="123">
        <f t="shared" si="80"/>
        <v>1350.5768938381389</v>
      </c>
      <c r="L304" s="123">
        <f t="shared" si="81"/>
        <v>13818.776315970747</v>
      </c>
      <c r="M304" s="123">
        <f t="shared" si="82"/>
        <v>119673.77631597075</v>
      </c>
      <c r="N304" s="70">
        <f t="shared" si="83"/>
        <v>8928.8798266038011</v>
      </c>
      <c r="O304" s="23">
        <f t="shared" si="76"/>
        <v>0.94502674787556118</v>
      </c>
      <c r="P304" s="279">
        <v>51.74867447532597</v>
      </c>
      <c r="Q304" s="313">
        <v>13403</v>
      </c>
      <c r="R304" s="125">
        <f t="shared" si="84"/>
        <v>2.3961471592922664E-2</v>
      </c>
      <c r="S304" s="23">
        <f t="shared" si="85"/>
        <v>3.6806101474745556E-2</v>
      </c>
      <c r="T304" s="23"/>
      <c r="U304" s="261">
        <v>103725</v>
      </c>
      <c r="V304" s="125">
        <f t="shared" si="86"/>
        <v>2.0535068691250904E-2</v>
      </c>
      <c r="W304" s="255">
        <v>115812.95262187721</v>
      </c>
      <c r="X304" s="259">
        <v>7713.0428316478283</v>
      </c>
      <c r="Y304" s="259">
        <v>8611.9090289914639</v>
      </c>
      <c r="Z304" s="137"/>
      <c r="AA304" s="124"/>
      <c r="AB304" s="124"/>
      <c r="AC304" s="124"/>
      <c r="AD304" s="124"/>
    </row>
    <row r="305" spans="1:30" ht="15" x14ac:dyDescent="0.25">
      <c r="A305" s="82">
        <v>1825</v>
      </c>
      <c r="B305" s="83" t="s">
        <v>403</v>
      </c>
      <c r="C305" s="314">
        <v>12178</v>
      </c>
      <c r="D305" s="124">
        <f t="shared" si="77"/>
        <v>8156.7314132618885</v>
      </c>
      <c r="E305" s="125">
        <f t="shared" si="72"/>
        <v>0.8633030694177527</v>
      </c>
      <c r="F305" s="124">
        <f t="shared" si="73"/>
        <v>774.93074259219213</v>
      </c>
      <c r="G305" s="124">
        <f t="shared" si="78"/>
        <v>1156.9715986901429</v>
      </c>
      <c r="H305" s="124">
        <f t="shared" si="74"/>
        <v>121.35304039673501</v>
      </c>
      <c r="I305" s="123">
        <f t="shared" si="79"/>
        <v>181.18008931232538</v>
      </c>
      <c r="J305" s="124">
        <f t="shared" si="75"/>
        <v>10.161306995147015</v>
      </c>
      <c r="K305" s="123">
        <f t="shared" si="80"/>
        <v>15.170831343754493</v>
      </c>
      <c r="L305" s="123">
        <f t="shared" si="81"/>
        <v>1172.1424300338974</v>
      </c>
      <c r="M305" s="123">
        <f t="shared" si="82"/>
        <v>13350.142430033897</v>
      </c>
      <c r="N305" s="70">
        <f t="shared" si="83"/>
        <v>8941.8234628492264</v>
      </c>
      <c r="O305" s="23">
        <f t="shared" si="76"/>
        <v>0.94639669379310543</v>
      </c>
      <c r="P305" s="279">
        <v>-797.8061351196252</v>
      </c>
      <c r="Q305" s="313">
        <v>1493</v>
      </c>
      <c r="R305" s="125">
        <f t="shared" si="84"/>
        <v>2.19489644259778E-2</v>
      </c>
      <c r="S305" s="23">
        <f t="shared" si="85"/>
        <v>3.6692994412434614E-2</v>
      </c>
      <c r="T305" s="23"/>
      <c r="U305" s="261">
        <v>11677</v>
      </c>
      <c r="V305" s="125">
        <f t="shared" si="86"/>
        <v>4.2904855699237819E-2</v>
      </c>
      <c r="W305" s="255">
        <v>12618.863826279472</v>
      </c>
      <c r="X305" s="259">
        <v>7981.5447710184553</v>
      </c>
      <c r="Y305" s="259">
        <v>8625.3341259599947</v>
      </c>
      <c r="Z305" s="137"/>
      <c r="AA305" s="124"/>
      <c r="AB305" s="124"/>
      <c r="AC305" s="124"/>
      <c r="AD305" s="124"/>
    </row>
    <row r="306" spans="1:30" ht="15" x14ac:dyDescent="0.25">
      <c r="A306" s="82">
        <v>1826</v>
      </c>
      <c r="B306" s="83" t="s">
        <v>404</v>
      </c>
      <c r="C306" s="314">
        <v>10674</v>
      </c>
      <c r="D306" s="124">
        <f t="shared" si="77"/>
        <v>7854.3046357615895</v>
      </c>
      <c r="E306" s="125">
        <f t="shared" si="72"/>
        <v>0.83129441888579658</v>
      </c>
      <c r="F306" s="124">
        <f t="shared" si="73"/>
        <v>956.38680909237155</v>
      </c>
      <c r="G306" s="124">
        <f t="shared" si="78"/>
        <v>1299.729673556533</v>
      </c>
      <c r="H306" s="124">
        <f t="shared" si="74"/>
        <v>227.20241252183968</v>
      </c>
      <c r="I306" s="123">
        <f t="shared" si="79"/>
        <v>308.76807861718009</v>
      </c>
      <c r="J306" s="124">
        <f t="shared" si="75"/>
        <v>116.01067912025168</v>
      </c>
      <c r="K306" s="123">
        <f t="shared" si="80"/>
        <v>157.65851292442204</v>
      </c>
      <c r="L306" s="123">
        <f t="shared" si="81"/>
        <v>1457.388186480955</v>
      </c>
      <c r="M306" s="123">
        <f t="shared" si="82"/>
        <v>12131.388186480955</v>
      </c>
      <c r="N306" s="70">
        <f t="shared" si="83"/>
        <v>8926.7021239742135</v>
      </c>
      <c r="O306" s="23">
        <f t="shared" si="76"/>
        <v>0.94479626126650784</v>
      </c>
      <c r="P306" s="279">
        <v>-947.81727235604194</v>
      </c>
      <c r="Q306" s="313">
        <v>1359</v>
      </c>
      <c r="R306" s="125">
        <f t="shared" si="84"/>
        <v>5.0665893160751145E-2</v>
      </c>
      <c r="S306" s="23">
        <f t="shared" si="85"/>
        <v>3.7984473139359529E-2</v>
      </c>
      <c r="T306" s="23"/>
      <c r="U306" s="261">
        <v>10548</v>
      </c>
      <c r="V306" s="125">
        <f t="shared" si="86"/>
        <v>1.1945392491467578E-2</v>
      </c>
      <c r="W306" s="255">
        <v>12134.648468134201</v>
      </c>
      <c r="X306" s="259">
        <v>7475.5492558469168</v>
      </c>
      <c r="Y306" s="259">
        <v>8600.0343502014184</v>
      </c>
      <c r="Z306" s="137"/>
      <c r="AA306" s="124"/>
      <c r="AB306" s="124"/>
      <c r="AC306" s="124"/>
      <c r="AD306" s="124"/>
    </row>
    <row r="307" spans="1:30" ht="15" x14ac:dyDescent="0.25">
      <c r="A307" s="82">
        <v>1827</v>
      </c>
      <c r="B307" s="83" t="s">
        <v>405</v>
      </c>
      <c r="C307" s="314">
        <v>10610</v>
      </c>
      <c r="D307" s="124">
        <f t="shared" si="77"/>
        <v>7627.6060388209917</v>
      </c>
      <c r="E307" s="125">
        <f t="shared" si="72"/>
        <v>0.80730078900443081</v>
      </c>
      <c r="F307" s="124">
        <f t="shared" si="73"/>
        <v>1092.4059672567303</v>
      </c>
      <c r="G307" s="124">
        <f t="shared" si="78"/>
        <v>1519.536700454112</v>
      </c>
      <c r="H307" s="124">
        <f t="shared" si="74"/>
        <v>306.54692145104889</v>
      </c>
      <c r="I307" s="123">
        <f t="shared" si="79"/>
        <v>426.40676773840897</v>
      </c>
      <c r="J307" s="124">
        <f t="shared" si="75"/>
        <v>195.35518804946088</v>
      </c>
      <c r="K307" s="123">
        <f t="shared" si="80"/>
        <v>271.7390665768001</v>
      </c>
      <c r="L307" s="123">
        <f t="shared" si="81"/>
        <v>1791.275767030912</v>
      </c>
      <c r="M307" s="123">
        <f t="shared" si="82"/>
        <v>12401.275767030911</v>
      </c>
      <c r="N307" s="70">
        <f t="shared" si="83"/>
        <v>8915.3671941271823</v>
      </c>
      <c r="O307" s="23">
        <f t="shared" si="76"/>
        <v>0.94359657977243938</v>
      </c>
      <c r="P307" s="279">
        <v>-43.59446346376285</v>
      </c>
      <c r="Q307" s="313">
        <v>1391</v>
      </c>
      <c r="R307" s="125">
        <f t="shared" si="84"/>
        <v>6.3982031464093397E-2</v>
      </c>
      <c r="S307" s="23">
        <f t="shared" si="85"/>
        <v>3.8517828411682116E-2</v>
      </c>
      <c r="T307" s="23"/>
      <c r="U307" s="261">
        <v>10058</v>
      </c>
      <c r="V307" s="125">
        <f t="shared" si="86"/>
        <v>5.4881686219924439E-2</v>
      </c>
      <c r="W307" s="255">
        <v>12044.338413034928</v>
      </c>
      <c r="X307" s="259">
        <v>7168.9237348538845</v>
      </c>
      <c r="Y307" s="259">
        <v>8584.7030741517647</v>
      </c>
      <c r="Z307" s="137"/>
      <c r="AA307" s="124"/>
      <c r="AB307" s="124"/>
      <c r="AC307" s="124"/>
      <c r="AD307" s="124"/>
    </row>
    <row r="308" spans="1:30" ht="15" x14ac:dyDescent="0.25">
      <c r="A308" s="82">
        <v>1828</v>
      </c>
      <c r="B308" s="83" t="s">
        <v>406</v>
      </c>
      <c r="C308" s="314">
        <v>12416</v>
      </c>
      <c r="D308" s="124">
        <f t="shared" si="77"/>
        <v>6928.5714285714284</v>
      </c>
      <c r="E308" s="125">
        <f t="shared" si="72"/>
        <v>0.73331542721153109</v>
      </c>
      <c r="F308" s="124">
        <f t="shared" si="73"/>
        <v>1511.8267334064681</v>
      </c>
      <c r="G308" s="124">
        <f t="shared" si="78"/>
        <v>2709.1935062643911</v>
      </c>
      <c r="H308" s="124">
        <f t="shared" si="74"/>
        <v>551.209035038396</v>
      </c>
      <c r="I308" s="123">
        <f t="shared" si="79"/>
        <v>987.76659078880562</v>
      </c>
      <c r="J308" s="124">
        <f t="shared" si="75"/>
        <v>440.01730163680799</v>
      </c>
      <c r="K308" s="123">
        <f t="shared" si="80"/>
        <v>788.51100453315985</v>
      </c>
      <c r="L308" s="123">
        <f t="shared" si="81"/>
        <v>3497.7045107975509</v>
      </c>
      <c r="M308" s="123">
        <f t="shared" si="82"/>
        <v>15913.70451079755</v>
      </c>
      <c r="N308" s="70">
        <f t="shared" si="83"/>
        <v>8880.415463614705</v>
      </c>
      <c r="O308" s="23">
        <f t="shared" si="76"/>
        <v>0.93989731168279445</v>
      </c>
      <c r="P308" s="279">
        <v>353.92729796760159</v>
      </c>
      <c r="Q308" s="313">
        <v>1792</v>
      </c>
      <c r="R308" s="125">
        <f t="shared" si="84"/>
        <v>9.1661262968874599E-2</v>
      </c>
      <c r="S308" s="23">
        <f t="shared" si="85"/>
        <v>3.9423422245822966E-2</v>
      </c>
      <c r="T308" s="23"/>
      <c r="U308" s="261">
        <v>11456</v>
      </c>
      <c r="V308" s="125">
        <f t="shared" si="86"/>
        <v>8.3798882681564241E-2</v>
      </c>
      <c r="W308" s="255">
        <v>15421.193681773373</v>
      </c>
      <c r="X308" s="259">
        <v>6346.8144044321334</v>
      </c>
      <c r="Y308" s="259">
        <v>8543.5976076306779</v>
      </c>
      <c r="Z308" s="137"/>
      <c r="AA308" s="124"/>
      <c r="AB308" s="124"/>
      <c r="AC308" s="124"/>
      <c r="AD308" s="124"/>
    </row>
    <row r="309" spans="1:30" ht="15" x14ac:dyDescent="0.25">
      <c r="A309" s="82">
        <v>1832</v>
      </c>
      <c r="B309" s="83" t="s">
        <v>407</v>
      </c>
      <c r="C309" s="314">
        <v>61563</v>
      </c>
      <c r="D309" s="124">
        <f t="shared" si="77"/>
        <v>13677.627193956898</v>
      </c>
      <c r="E309" s="125">
        <f t="shared" si="72"/>
        <v>1.4476310351100188</v>
      </c>
      <c r="F309" s="124">
        <f t="shared" si="73"/>
        <v>-2537.6067258248136</v>
      </c>
      <c r="G309" s="124">
        <f t="shared" si="78"/>
        <v>-11421.767872937486</v>
      </c>
      <c r="H309" s="124">
        <f t="shared" si="74"/>
        <v>0</v>
      </c>
      <c r="I309" s="123">
        <f t="shared" si="79"/>
        <v>0</v>
      </c>
      <c r="J309" s="124">
        <f t="shared" si="75"/>
        <v>-111.191733401588</v>
      </c>
      <c r="K309" s="123">
        <f t="shared" si="80"/>
        <v>-500.47399204054756</v>
      </c>
      <c r="L309" s="123">
        <f t="shared" si="81"/>
        <v>-11922.241864978034</v>
      </c>
      <c r="M309" s="123">
        <f t="shared" si="82"/>
        <v>49640.75813502197</v>
      </c>
      <c r="N309" s="70">
        <f t="shared" si="83"/>
        <v>11028.828734730498</v>
      </c>
      <c r="O309" s="23">
        <f t="shared" si="76"/>
        <v>1.1672839543662255</v>
      </c>
      <c r="P309" s="279">
        <v>-8811.6571100764631</v>
      </c>
      <c r="Q309" s="313">
        <v>4501</v>
      </c>
      <c r="R309" s="125">
        <f t="shared" si="84"/>
        <v>-7.7594526616201875E-3</v>
      </c>
      <c r="S309" s="23">
        <f t="shared" si="85"/>
        <v>1.4483172297976956E-2</v>
      </c>
      <c r="T309" s="23"/>
      <c r="U309" s="261">
        <v>62072</v>
      </c>
      <c r="V309" s="125">
        <f t="shared" si="86"/>
        <v>-8.2001546591055543E-3</v>
      </c>
      <c r="W309" s="255">
        <v>48953.80933721819</v>
      </c>
      <c r="X309" s="259">
        <v>13784.588052409505</v>
      </c>
      <c r="Y309" s="259">
        <v>10871.376712684474</v>
      </c>
      <c r="Z309" s="137"/>
      <c r="AA309" s="124"/>
      <c r="AB309" s="124"/>
      <c r="AC309" s="124"/>
      <c r="AD309" s="124"/>
    </row>
    <row r="310" spans="1:30" ht="15" x14ac:dyDescent="0.25">
      <c r="A310" s="82">
        <v>1833</v>
      </c>
      <c r="B310" s="83" t="s">
        <v>408</v>
      </c>
      <c r="C310" s="314">
        <v>235719</v>
      </c>
      <c r="D310" s="124">
        <f t="shared" si="77"/>
        <v>8957.5907277218321</v>
      </c>
      <c r="E310" s="125">
        <f t="shared" si="72"/>
        <v>0.94806549070098345</v>
      </c>
      <c r="F310" s="124">
        <f t="shared" si="73"/>
        <v>294.41515391622596</v>
      </c>
      <c r="G310" s="124">
        <f t="shared" si="78"/>
        <v>7747.5347753054866</v>
      </c>
      <c r="H310" s="124">
        <f t="shared" si="74"/>
        <v>0</v>
      </c>
      <c r="I310" s="123">
        <f t="shared" si="79"/>
        <v>0</v>
      </c>
      <c r="J310" s="124">
        <f t="shared" si="75"/>
        <v>-111.191733401588</v>
      </c>
      <c r="K310" s="123">
        <f t="shared" si="80"/>
        <v>-2926.0104644627881</v>
      </c>
      <c r="L310" s="123">
        <f t="shared" si="81"/>
        <v>4821.5243108426985</v>
      </c>
      <c r="M310" s="123">
        <f t="shared" si="82"/>
        <v>240540.52431084271</v>
      </c>
      <c r="N310" s="70">
        <f t="shared" si="83"/>
        <v>9140.8141482364699</v>
      </c>
      <c r="O310" s="23">
        <f t="shared" si="76"/>
        <v>0.96745773660261125</v>
      </c>
      <c r="P310" s="279">
        <v>-5229.9670854614778</v>
      </c>
      <c r="Q310" s="313">
        <v>26315</v>
      </c>
      <c r="R310" s="125">
        <f t="shared" si="84"/>
        <v>2.3289947250309945E-2</v>
      </c>
      <c r="S310" s="23">
        <f t="shared" si="85"/>
        <v>3.1807755728547951E-2</v>
      </c>
      <c r="T310" s="23"/>
      <c r="U310" s="261">
        <v>229610</v>
      </c>
      <c r="V310" s="125">
        <f t="shared" si="86"/>
        <v>2.6605984059927704E-2</v>
      </c>
      <c r="W310" s="255">
        <v>232372.31332783325</v>
      </c>
      <c r="X310" s="259">
        <v>8753.7171178040408</v>
      </c>
      <c r="Y310" s="259">
        <v>8859.0283388422904</v>
      </c>
      <c r="Z310" s="137"/>
      <c r="AA310" s="124"/>
      <c r="AB310" s="124"/>
      <c r="AC310" s="124"/>
      <c r="AD310" s="124"/>
    </row>
    <row r="311" spans="1:30" ht="15" x14ac:dyDescent="0.25">
      <c r="A311" s="82">
        <v>1834</v>
      </c>
      <c r="B311" s="83" t="s">
        <v>409</v>
      </c>
      <c r="C311" s="314">
        <v>18649</v>
      </c>
      <c r="D311" s="124">
        <f t="shared" si="77"/>
        <v>9794.6428571428569</v>
      </c>
      <c r="E311" s="125">
        <f t="shared" si="72"/>
        <v>1.036658535632796</v>
      </c>
      <c r="F311" s="124">
        <f t="shared" si="73"/>
        <v>-207.8161237363889</v>
      </c>
      <c r="G311" s="124">
        <f t="shared" si="78"/>
        <v>-395.68189959408448</v>
      </c>
      <c r="H311" s="124">
        <f t="shared" si="74"/>
        <v>0</v>
      </c>
      <c r="I311" s="123">
        <f t="shared" si="79"/>
        <v>0</v>
      </c>
      <c r="J311" s="124">
        <f t="shared" si="75"/>
        <v>-111.191733401588</v>
      </c>
      <c r="K311" s="123">
        <f t="shared" si="80"/>
        <v>-211.70906039662353</v>
      </c>
      <c r="L311" s="123">
        <f t="shared" si="81"/>
        <v>-607.39095999070798</v>
      </c>
      <c r="M311" s="123">
        <f t="shared" si="82"/>
        <v>18041.609040009291</v>
      </c>
      <c r="N311" s="70">
        <f t="shared" si="83"/>
        <v>9475.6350000048787</v>
      </c>
      <c r="O311" s="23">
        <f t="shared" si="76"/>
        <v>1.0028949545753361</v>
      </c>
      <c r="P311" s="279">
        <v>-30.507517792842918</v>
      </c>
      <c r="Q311" s="313">
        <v>1904</v>
      </c>
      <c r="R311" s="125">
        <f t="shared" si="84"/>
        <v>0.12649540467918333</v>
      </c>
      <c r="S311" s="23">
        <f t="shared" si="85"/>
        <v>7.2455421115862562E-2</v>
      </c>
      <c r="T311" s="23"/>
      <c r="U311" s="261">
        <v>16694</v>
      </c>
      <c r="V311" s="125">
        <f t="shared" si="86"/>
        <v>0.11710794297352342</v>
      </c>
      <c r="W311" s="255">
        <v>16964.079664103694</v>
      </c>
      <c r="X311" s="259">
        <v>8694.7916666666661</v>
      </c>
      <c r="Y311" s="259">
        <v>8835.4581583873405</v>
      </c>
      <c r="Z311" s="137"/>
      <c r="AA311" s="124"/>
      <c r="AB311" s="124"/>
      <c r="AC311" s="124"/>
      <c r="AD311" s="124"/>
    </row>
    <row r="312" spans="1:30" ht="15" x14ac:dyDescent="0.25">
      <c r="A312" s="82">
        <v>1835</v>
      </c>
      <c r="B312" s="83" t="s">
        <v>410</v>
      </c>
      <c r="C312" s="314">
        <v>3692</v>
      </c>
      <c r="D312" s="124">
        <f t="shared" si="77"/>
        <v>8096.4912280701756</v>
      </c>
      <c r="E312" s="125">
        <f t="shared" si="72"/>
        <v>0.85692728797498696</v>
      </c>
      <c r="F312" s="124">
        <f t="shared" si="73"/>
        <v>811.07485370721986</v>
      </c>
      <c r="G312" s="124">
        <f t="shared" si="78"/>
        <v>369.85013329049224</v>
      </c>
      <c r="H312" s="124">
        <f t="shared" si="74"/>
        <v>142.43710521383454</v>
      </c>
      <c r="I312" s="123">
        <f t="shared" si="79"/>
        <v>64.951319977508547</v>
      </c>
      <c r="J312" s="124">
        <f t="shared" si="75"/>
        <v>31.245371812246546</v>
      </c>
      <c r="K312" s="123">
        <f t="shared" si="80"/>
        <v>14.247889546384426</v>
      </c>
      <c r="L312" s="123">
        <f t="shared" si="81"/>
        <v>384.09802283687668</v>
      </c>
      <c r="M312" s="123">
        <f t="shared" si="82"/>
        <v>4076.0980228368767</v>
      </c>
      <c r="N312" s="70">
        <f t="shared" si="83"/>
        <v>8938.811453589642</v>
      </c>
      <c r="O312" s="23">
        <f t="shared" si="76"/>
        <v>0.9460779047209672</v>
      </c>
      <c r="P312" s="279">
        <v>-7.9874732850298642</v>
      </c>
      <c r="Q312" s="313">
        <v>456</v>
      </c>
      <c r="R312" s="125">
        <f t="shared" si="84"/>
        <v>4.6344155292872155E-2</v>
      </c>
      <c r="S312" s="23">
        <f t="shared" si="85"/>
        <v>3.7809657230318462E-2</v>
      </c>
      <c r="T312" s="23"/>
      <c r="U312" s="261">
        <v>3513</v>
      </c>
      <c r="V312" s="125">
        <f t="shared" si="86"/>
        <v>5.0953600910902362E-2</v>
      </c>
      <c r="W312" s="255">
        <v>3910.3706268837186</v>
      </c>
      <c r="X312" s="259">
        <v>7737.8854625550657</v>
      </c>
      <c r="Y312" s="259">
        <v>8613.151160536825</v>
      </c>
      <c r="Z312" s="137"/>
      <c r="AA312" s="124"/>
      <c r="AB312" s="124"/>
      <c r="AC312" s="124"/>
      <c r="AD312" s="124"/>
    </row>
    <row r="313" spans="1:30" ht="15" x14ac:dyDescent="0.25">
      <c r="A313" s="82">
        <v>1836</v>
      </c>
      <c r="B313" s="83" t="s">
        <v>411</v>
      </c>
      <c r="C313" s="314">
        <v>9272</v>
      </c>
      <c r="D313" s="124">
        <f t="shared" si="77"/>
        <v>7489.4991922455574</v>
      </c>
      <c r="E313" s="125">
        <f t="shared" si="72"/>
        <v>0.79268365151203668</v>
      </c>
      <c r="F313" s="124">
        <f t="shared" si="73"/>
        <v>1175.2700752019907</v>
      </c>
      <c r="G313" s="124">
        <f t="shared" si="78"/>
        <v>1454.9843531000645</v>
      </c>
      <c r="H313" s="124">
        <f t="shared" si="74"/>
        <v>354.8843177524509</v>
      </c>
      <c r="I313" s="123">
        <f t="shared" si="79"/>
        <v>439.34678537753422</v>
      </c>
      <c r="J313" s="124">
        <f t="shared" si="75"/>
        <v>243.69258435086289</v>
      </c>
      <c r="K313" s="123">
        <f t="shared" si="80"/>
        <v>301.69141942636827</v>
      </c>
      <c r="L313" s="123">
        <f t="shared" si="81"/>
        <v>1756.6757725264329</v>
      </c>
      <c r="M313" s="123">
        <f t="shared" si="82"/>
        <v>11028.675772526432</v>
      </c>
      <c r="N313" s="70">
        <f t="shared" si="83"/>
        <v>8908.4618517984109</v>
      </c>
      <c r="O313" s="23">
        <f t="shared" si="76"/>
        <v>0.94286572289781967</v>
      </c>
      <c r="P313" s="279">
        <v>-403.77695597997081</v>
      </c>
      <c r="Q313" s="313">
        <v>1238</v>
      </c>
      <c r="R313" s="125">
        <f t="shared" si="84"/>
        <v>3.2492769438708803E-2</v>
      </c>
      <c r="S313" s="23">
        <f t="shared" si="85"/>
        <v>3.720069652275998E-2</v>
      </c>
      <c r="T313" s="23"/>
      <c r="U313" s="261">
        <v>9060</v>
      </c>
      <c r="V313" s="125">
        <f t="shared" si="86"/>
        <v>2.3399558498896248E-2</v>
      </c>
      <c r="W313" s="255">
        <v>10727.594852373932</v>
      </c>
      <c r="X313" s="259">
        <v>7253.8030424339468</v>
      </c>
      <c r="Y313" s="259">
        <v>8588.947039530769</v>
      </c>
      <c r="Z313" s="137"/>
      <c r="AA313" s="124"/>
      <c r="AB313" s="124"/>
      <c r="AC313" s="124"/>
      <c r="AD313" s="124"/>
    </row>
    <row r="314" spans="1:30" ht="15" x14ac:dyDescent="0.25">
      <c r="A314" s="82">
        <v>1837</v>
      </c>
      <c r="B314" s="83" t="s">
        <v>412</v>
      </c>
      <c r="C314" s="314">
        <v>70531</v>
      </c>
      <c r="D314" s="124">
        <f t="shared" si="77"/>
        <v>11140.578107723899</v>
      </c>
      <c r="E314" s="125">
        <f t="shared" si="72"/>
        <v>1.1791114342503686</v>
      </c>
      <c r="F314" s="124">
        <f t="shared" si="73"/>
        <v>-1015.3772740850141</v>
      </c>
      <c r="G314" s="124">
        <f t="shared" si="78"/>
        <v>-6428.3535222322243</v>
      </c>
      <c r="H314" s="124">
        <f t="shared" si="74"/>
        <v>0</v>
      </c>
      <c r="I314" s="123">
        <f t="shared" si="79"/>
        <v>0</v>
      </c>
      <c r="J314" s="124">
        <f t="shared" si="75"/>
        <v>-111.191733401588</v>
      </c>
      <c r="K314" s="123">
        <f t="shared" si="80"/>
        <v>-703.95486416545361</v>
      </c>
      <c r="L314" s="123">
        <f t="shared" si="81"/>
        <v>-7132.3083863976781</v>
      </c>
      <c r="M314" s="123">
        <f t="shared" si="82"/>
        <v>63398.691613602321</v>
      </c>
      <c r="N314" s="70">
        <f t="shared" si="83"/>
        <v>10014.009100237296</v>
      </c>
      <c r="O314" s="23">
        <f t="shared" si="76"/>
        <v>1.0598761140223651</v>
      </c>
      <c r="P314" s="279">
        <v>-5553.3041466105542</v>
      </c>
      <c r="Q314" s="313">
        <v>6331</v>
      </c>
      <c r="R314" s="125">
        <f t="shared" si="84"/>
        <v>-2.7014372612324918E-2</v>
      </c>
      <c r="S314" s="23">
        <f t="shared" si="85"/>
        <v>7.6992957033300367E-3</v>
      </c>
      <c r="T314" s="23"/>
      <c r="U314" s="261">
        <v>72661</v>
      </c>
      <c r="V314" s="125">
        <f t="shared" si="86"/>
        <v>-2.9314212576210072E-2</v>
      </c>
      <c r="W314" s="255">
        <v>63063.358306459391</v>
      </c>
      <c r="X314" s="259">
        <v>11449.88969429562</v>
      </c>
      <c r="Y314" s="259">
        <v>9937.4973694389209</v>
      </c>
      <c r="Z314" s="137"/>
      <c r="AA314" s="124"/>
      <c r="AB314" s="124"/>
      <c r="AC314" s="124"/>
      <c r="AD314" s="124"/>
    </row>
    <row r="315" spans="1:30" ht="15" x14ac:dyDescent="0.25">
      <c r="A315" s="82">
        <v>1838</v>
      </c>
      <c r="B315" s="83" t="s">
        <v>413</v>
      </c>
      <c r="C315" s="314">
        <v>17893</v>
      </c>
      <c r="D315" s="124">
        <f t="shared" si="77"/>
        <v>9046.0060667340749</v>
      </c>
      <c r="E315" s="125">
        <f t="shared" si="72"/>
        <v>0.95742331182879181</v>
      </c>
      <c r="F315" s="124">
        <f t="shared" si="73"/>
        <v>241.36595050888025</v>
      </c>
      <c r="G315" s="124">
        <f t="shared" si="78"/>
        <v>477.4218501065651</v>
      </c>
      <c r="H315" s="124">
        <f t="shared" si="74"/>
        <v>0</v>
      </c>
      <c r="I315" s="123">
        <f t="shared" si="79"/>
        <v>0</v>
      </c>
      <c r="J315" s="124">
        <f t="shared" si="75"/>
        <v>-111.191733401588</v>
      </c>
      <c r="K315" s="123">
        <f t="shared" si="80"/>
        <v>-219.93724866834106</v>
      </c>
      <c r="L315" s="123">
        <f t="shared" si="81"/>
        <v>257.48460143822405</v>
      </c>
      <c r="M315" s="123">
        <f t="shared" si="82"/>
        <v>18150.484601438224</v>
      </c>
      <c r="N315" s="70">
        <f t="shared" si="83"/>
        <v>9176.1802838413678</v>
      </c>
      <c r="O315" s="23">
        <f t="shared" si="76"/>
        <v>0.97120086505373471</v>
      </c>
      <c r="P315" s="279">
        <v>-997.34722165197581</v>
      </c>
      <c r="Q315" s="313">
        <v>1978</v>
      </c>
      <c r="R315" s="125">
        <f t="shared" si="84"/>
        <v>4.8736226142200398E-2</v>
      </c>
      <c r="S315" s="23">
        <f t="shared" si="85"/>
        <v>4.1825301126841866E-2</v>
      </c>
      <c r="T315" s="23"/>
      <c r="U315" s="261">
        <v>17234</v>
      </c>
      <c r="V315" s="125">
        <f t="shared" si="86"/>
        <v>3.823836602065684E-2</v>
      </c>
      <c r="W315" s="255">
        <v>17597.967900457905</v>
      </c>
      <c r="X315" s="259">
        <v>8625.6256256256256</v>
      </c>
      <c r="Y315" s="259">
        <v>8807.7917419709229</v>
      </c>
      <c r="Z315" s="137"/>
      <c r="AA315" s="124"/>
      <c r="AB315" s="124"/>
      <c r="AC315" s="124"/>
      <c r="AD315" s="124"/>
    </row>
    <row r="316" spans="1:30" ht="15" x14ac:dyDescent="0.25">
      <c r="A316" s="82">
        <v>1839</v>
      </c>
      <c r="B316" s="83" t="s">
        <v>414</v>
      </c>
      <c r="C316" s="314">
        <v>12751</v>
      </c>
      <c r="D316" s="124">
        <f t="shared" si="77"/>
        <v>12476.51663405088</v>
      </c>
      <c r="E316" s="125">
        <f t="shared" si="72"/>
        <v>1.3205062861706303</v>
      </c>
      <c r="F316" s="124">
        <f t="shared" si="73"/>
        <v>-1816.9403898812029</v>
      </c>
      <c r="G316" s="124">
        <f t="shared" si="78"/>
        <v>-1856.9130784585893</v>
      </c>
      <c r="H316" s="124">
        <f t="shared" si="74"/>
        <v>0</v>
      </c>
      <c r="I316" s="123">
        <f t="shared" si="79"/>
        <v>0</v>
      </c>
      <c r="J316" s="124">
        <f t="shared" si="75"/>
        <v>-111.191733401588</v>
      </c>
      <c r="K316" s="123">
        <f t="shared" si="80"/>
        <v>-113.63795153642293</v>
      </c>
      <c r="L316" s="123">
        <f t="shared" si="81"/>
        <v>-1970.5510299950122</v>
      </c>
      <c r="M316" s="123">
        <f t="shared" si="82"/>
        <v>10780.448970004987</v>
      </c>
      <c r="N316" s="70">
        <f t="shared" si="83"/>
        <v>10548.384510768088</v>
      </c>
      <c r="O316" s="23">
        <f t="shared" si="76"/>
        <v>1.1164340547904699</v>
      </c>
      <c r="P316" s="279">
        <v>-1924.181241168217</v>
      </c>
      <c r="Q316" s="313">
        <v>1022</v>
      </c>
      <c r="R316" s="125">
        <f t="shared" si="84"/>
        <v>2.4199091857866381E-2</v>
      </c>
      <c r="S316" s="23">
        <f t="shared" si="85"/>
        <v>3.1099103206550648E-2</v>
      </c>
      <c r="T316" s="23"/>
      <c r="U316" s="261">
        <v>12535</v>
      </c>
      <c r="V316" s="125">
        <f t="shared" si="86"/>
        <v>1.7231751096928601E-2</v>
      </c>
      <c r="W316" s="255">
        <v>10526.910194980572</v>
      </c>
      <c r="X316" s="259">
        <v>12181.72983479106</v>
      </c>
      <c r="Y316" s="259">
        <v>10230.233425637096</v>
      </c>
      <c r="Z316" s="137"/>
      <c r="AA316" s="124"/>
      <c r="AB316" s="124"/>
      <c r="AC316" s="124"/>
      <c r="AD316" s="124"/>
    </row>
    <row r="317" spans="1:30" ht="15" x14ac:dyDescent="0.25">
      <c r="A317" s="82">
        <v>1840</v>
      </c>
      <c r="B317" s="83" t="s">
        <v>415</v>
      </c>
      <c r="C317" s="314">
        <v>33989</v>
      </c>
      <c r="D317" s="124">
        <f t="shared" si="77"/>
        <v>7298.4754133562383</v>
      </c>
      <c r="E317" s="125">
        <f t="shared" si="72"/>
        <v>0.77246582082819182</v>
      </c>
      <c r="F317" s="124">
        <f t="shared" si="73"/>
        <v>1289.8843425355822</v>
      </c>
      <c r="G317" s="124">
        <f t="shared" si="78"/>
        <v>6006.9913831882059</v>
      </c>
      <c r="H317" s="124">
        <f t="shared" si="74"/>
        <v>421.74264036371255</v>
      </c>
      <c r="I317" s="123">
        <f t="shared" si="79"/>
        <v>1964.0554761738092</v>
      </c>
      <c r="J317" s="124">
        <f t="shared" si="75"/>
        <v>310.55090696212454</v>
      </c>
      <c r="K317" s="123">
        <f t="shared" si="80"/>
        <v>1446.2355737226139</v>
      </c>
      <c r="L317" s="123">
        <f t="shared" si="81"/>
        <v>7453.2269569108194</v>
      </c>
      <c r="M317" s="123">
        <f t="shared" si="82"/>
        <v>41442.226956910818</v>
      </c>
      <c r="N317" s="70">
        <f t="shared" si="83"/>
        <v>8898.9106628539448</v>
      </c>
      <c r="O317" s="23">
        <f t="shared" si="76"/>
        <v>0.94185483136362746</v>
      </c>
      <c r="P317" s="279">
        <v>356.85534410441869</v>
      </c>
      <c r="Q317" s="313">
        <v>4657</v>
      </c>
      <c r="R317" s="125">
        <f t="shared" si="84"/>
        <v>1.6995341275927969E-2</v>
      </c>
      <c r="S317" s="23">
        <f t="shared" si="85"/>
        <v>3.6555079403974011E-2</v>
      </c>
      <c r="T317" s="23"/>
      <c r="U317" s="261">
        <v>33665</v>
      </c>
      <c r="V317" s="125">
        <f t="shared" si="86"/>
        <v>9.6242388237041433E-3</v>
      </c>
      <c r="W317" s="255">
        <v>40272.621058835954</v>
      </c>
      <c r="X317" s="259">
        <v>7176.5082072052865</v>
      </c>
      <c r="Y317" s="259">
        <v>8585.0822977693351</v>
      </c>
      <c r="Z317" s="137"/>
      <c r="AA317" s="124"/>
      <c r="AB317" s="124"/>
      <c r="AC317" s="124"/>
      <c r="AD317" s="124"/>
    </row>
    <row r="318" spans="1:30" ht="15" x14ac:dyDescent="0.25">
      <c r="A318" s="82">
        <v>1841</v>
      </c>
      <c r="B318" s="83" t="s">
        <v>416</v>
      </c>
      <c r="C318" s="314">
        <v>86884</v>
      </c>
      <c r="D318" s="124">
        <f t="shared" si="77"/>
        <v>8902.0491803278692</v>
      </c>
      <c r="E318" s="125">
        <f t="shared" si="72"/>
        <v>0.94218700998167715</v>
      </c>
      <c r="F318" s="124">
        <f t="shared" si="73"/>
        <v>327.74008235260368</v>
      </c>
      <c r="G318" s="124">
        <f t="shared" si="78"/>
        <v>3198.7432037614117</v>
      </c>
      <c r="H318" s="124">
        <f t="shared" si="74"/>
        <v>0</v>
      </c>
      <c r="I318" s="123">
        <f t="shared" si="79"/>
        <v>0</v>
      </c>
      <c r="J318" s="124">
        <f t="shared" si="75"/>
        <v>-111.191733401588</v>
      </c>
      <c r="K318" s="123">
        <f t="shared" si="80"/>
        <v>-1085.231317999499</v>
      </c>
      <c r="L318" s="123">
        <f t="shared" si="81"/>
        <v>2113.5118857619127</v>
      </c>
      <c r="M318" s="123">
        <f t="shared" si="82"/>
        <v>88997.511885761909</v>
      </c>
      <c r="N318" s="70">
        <f t="shared" si="83"/>
        <v>9118.5975292788826</v>
      </c>
      <c r="O318" s="23">
        <f t="shared" si="76"/>
        <v>0.96510634431488851</v>
      </c>
      <c r="P318" s="279">
        <v>-2875.2934698297686</v>
      </c>
      <c r="Q318" s="313">
        <v>9760</v>
      </c>
      <c r="R318" s="125">
        <f t="shared" si="84"/>
        <v>3.052499689371058E-2</v>
      </c>
      <c r="S318" s="23">
        <f t="shared" si="85"/>
        <v>3.4689061295380956E-2</v>
      </c>
      <c r="T318" s="23"/>
      <c r="U318" s="261">
        <v>84440</v>
      </c>
      <c r="V318" s="125">
        <f t="shared" si="86"/>
        <v>2.8943628612032212E-2</v>
      </c>
      <c r="W318" s="255">
        <v>86145.968081569576</v>
      </c>
      <c r="X318" s="259">
        <v>8638.3631713554987</v>
      </c>
      <c r="Y318" s="259">
        <v>8812.8867602628725</v>
      </c>
      <c r="Z318" s="137"/>
      <c r="AA318" s="124"/>
      <c r="AB318" s="124"/>
      <c r="AC318" s="124"/>
      <c r="AD318" s="124"/>
    </row>
    <row r="319" spans="1:30" ht="15" x14ac:dyDescent="0.25">
      <c r="A319" s="82">
        <v>1845</v>
      </c>
      <c r="B319" s="83" t="s">
        <v>417</v>
      </c>
      <c r="C319" s="314">
        <v>28214</v>
      </c>
      <c r="D319" s="124">
        <f t="shared" si="77"/>
        <v>14285.569620253165</v>
      </c>
      <c r="E319" s="125">
        <f t="shared" si="72"/>
        <v>1.5119752602732401</v>
      </c>
      <c r="F319" s="124">
        <f t="shared" si="73"/>
        <v>-2902.3721816025741</v>
      </c>
      <c r="G319" s="124">
        <f t="shared" si="78"/>
        <v>-5732.1850586650835</v>
      </c>
      <c r="H319" s="124">
        <f t="shared" si="74"/>
        <v>0</v>
      </c>
      <c r="I319" s="123">
        <f t="shared" si="79"/>
        <v>0</v>
      </c>
      <c r="J319" s="124">
        <f t="shared" si="75"/>
        <v>-111.191733401588</v>
      </c>
      <c r="K319" s="123">
        <f t="shared" si="80"/>
        <v>-219.60367346813629</v>
      </c>
      <c r="L319" s="123">
        <f t="shared" si="81"/>
        <v>-5951.78873213322</v>
      </c>
      <c r="M319" s="123">
        <f t="shared" si="82"/>
        <v>22262.21126786678</v>
      </c>
      <c r="N319" s="70">
        <f t="shared" si="83"/>
        <v>11272.005705249003</v>
      </c>
      <c r="O319" s="23">
        <f t="shared" si="76"/>
        <v>1.1930216444315138</v>
      </c>
      <c r="P319" s="279">
        <v>-5640.0682498113792</v>
      </c>
      <c r="Q319" s="313">
        <v>1975</v>
      </c>
      <c r="R319" s="125">
        <f t="shared" si="84"/>
        <v>-0.1195259186371106</v>
      </c>
      <c r="S319" s="23">
        <f t="shared" si="85"/>
        <v>-4.857403564839758E-2</v>
      </c>
      <c r="T319" s="23"/>
      <c r="U319" s="261">
        <v>32109</v>
      </c>
      <c r="V319" s="125">
        <f t="shared" si="86"/>
        <v>-0.12130555296022921</v>
      </c>
      <c r="W319" s="255">
        <v>23446.174612115214</v>
      </c>
      <c r="X319" s="259">
        <v>16224.861040929762</v>
      </c>
      <c r="Y319" s="259">
        <v>11847.48590809258</v>
      </c>
      <c r="Z319" s="137"/>
      <c r="AA319" s="124"/>
      <c r="AB319" s="124"/>
      <c r="AC319" s="124"/>
      <c r="AD319" s="124"/>
    </row>
    <row r="320" spans="1:30" ht="15" x14ac:dyDescent="0.25">
      <c r="A320" s="82">
        <v>1848</v>
      </c>
      <c r="B320" s="83" t="s">
        <v>418</v>
      </c>
      <c r="C320" s="314">
        <v>18909</v>
      </c>
      <c r="D320" s="124">
        <f t="shared" si="77"/>
        <v>7340.4503105590065</v>
      </c>
      <c r="E320" s="125">
        <f t="shared" si="72"/>
        <v>0.77690841624511675</v>
      </c>
      <c r="F320" s="124">
        <f t="shared" si="73"/>
        <v>1264.6994042139213</v>
      </c>
      <c r="G320" s="124">
        <f t="shared" si="78"/>
        <v>3257.8656652550612</v>
      </c>
      <c r="H320" s="124">
        <f t="shared" si="74"/>
        <v>407.0514263427437</v>
      </c>
      <c r="I320" s="123">
        <f t="shared" si="79"/>
        <v>1048.5644742589077</v>
      </c>
      <c r="J320" s="124">
        <f t="shared" si="75"/>
        <v>295.85969294115569</v>
      </c>
      <c r="K320" s="123">
        <f t="shared" si="80"/>
        <v>762.134569016417</v>
      </c>
      <c r="L320" s="123">
        <f t="shared" si="81"/>
        <v>4020.0002342714783</v>
      </c>
      <c r="M320" s="123">
        <f t="shared" si="82"/>
        <v>22929.00023427148</v>
      </c>
      <c r="N320" s="70">
        <f t="shared" si="83"/>
        <v>8901.0094077140839</v>
      </c>
      <c r="O320" s="23">
        <f t="shared" si="76"/>
        <v>0.94207696113447381</v>
      </c>
      <c r="P320" s="279">
        <v>199.01111582842805</v>
      </c>
      <c r="Q320" s="313">
        <v>2576</v>
      </c>
      <c r="R320" s="125">
        <f t="shared" si="84"/>
        <v>3.5212660672112789E-2</v>
      </c>
      <c r="S320" s="23">
        <f t="shared" si="85"/>
        <v>3.7317548628063281E-2</v>
      </c>
      <c r="T320" s="23"/>
      <c r="U320" s="261">
        <v>17968</v>
      </c>
      <c r="V320" s="125">
        <f t="shared" si="86"/>
        <v>5.2370881567230632E-2</v>
      </c>
      <c r="W320" s="255">
        <v>21743.734952694587</v>
      </c>
      <c r="X320" s="259">
        <v>7090.7655880031571</v>
      </c>
      <c r="Y320" s="259">
        <v>8580.7951668092301</v>
      </c>
      <c r="Z320" s="137"/>
      <c r="AA320" s="124"/>
      <c r="AB320" s="124"/>
      <c r="AC320" s="124"/>
      <c r="AD320" s="124"/>
    </row>
    <row r="321" spans="1:30" ht="15" x14ac:dyDescent="0.25">
      <c r="A321" s="82">
        <v>1849</v>
      </c>
      <c r="B321" s="83" t="s">
        <v>419</v>
      </c>
      <c r="C321" s="314">
        <v>17890</v>
      </c>
      <c r="D321" s="124">
        <f t="shared" si="77"/>
        <v>10240.412135088724</v>
      </c>
      <c r="E321" s="125">
        <f t="shared" si="72"/>
        <v>1.0838384618072814</v>
      </c>
      <c r="F321" s="124">
        <f t="shared" si="73"/>
        <v>-475.27769050390884</v>
      </c>
      <c r="G321" s="124">
        <f t="shared" si="78"/>
        <v>-830.31012531032877</v>
      </c>
      <c r="H321" s="124">
        <f t="shared" si="74"/>
        <v>0</v>
      </c>
      <c r="I321" s="123">
        <f t="shared" si="79"/>
        <v>0</v>
      </c>
      <c r="J321" s="124">
        <f t="shared" si="75"/>
        <v>-111.191733401588</v>
      </c>
      <c r="K321" s="123">
        <f t="shared" si="80"/>
        <v>-194.25195825257424</v>
      </c>
      <c r="L321" s="123">
        <f t="shared" si="81"/>
        <v>-1024.5620835629029</v>
      </c>
      <c r="M321" s="123">
        <f t="shared" si="82"/>
        <v>16865.437916437098</v>
      </c>
      <c r="N321" s="70">
        <f t="shared" si="83"/>
        <v>9653.9427111832265</v>
      </c>
      <c r="O321" s="23">
        <f t="shared" si="76"/>
        <v>1.0217669250451304</v>
      </c>
      <c r="P321" s="279">
        <v>-1230.8873075546726</v>
      </c>
      <c r="Q321" s="313">
        <v>1747</v>
      </c>
      <c r="R321" s="125">
        <f t="shared" si="84"/>
        <v>3.5250196760863974E-2</v>
      </c>
      <c r="S321" s="23">
        <f t="shared" si="85"/>
        <v>3.6472194819499718E-2</v>
      </c>
      <c r="T321" s="23"/>
      <c r="U321" s="261">
        <v>17815</v>
      </c>
      <c r="V321" s="125">
        <f t="shared" si="86"/>
        <v>4.2099354476564689E-3</v>
      </c>
      <c r="W321" s="255">
        <v>16774.932226588935</v>
      </c>
      <c r="X321" s="259">
        <v>9891.7268184342029</v>
      </c>
      <c r="Y321" s="259">
        <v>9314.232219094356</v>
      </c>
      <c r="Z321" s="137"/>
      <c r="AA321" s="124"/>
      <c r="AB321" s="124"/>
      <c r="AC321" s="124"/>
      <c r="AD321" s="124"/>
    </row>
    <row r="322" spans="1:30" ht="15" x14ac:dyDescent="0.25">
      <c r="A322" s="82">
        <v>1850</v>
      </c>
      <c r="B322" s="83" t="s">
        <v>420</v>
      </c>
      <c r="C322" s="314">
        <v>16711</v>
      </c>
      <c r="D322" s="124">
        <f t="shared" si="77"/>
        <v>8681.0389610389611</v>
      </c>
      <c r="E322" s="125">
        <f t="shared" si="72"/>
        <v>0.9187954342366933</v>
      </c>
      <c r="F322" s="124">
        <f t="shared" si="73"/>
        <v>460.34621392594852</v>
      </c>
      <c r="G322" s="124">
        <f t="shared" si="78"/>
        <v>886.1664618074509</v>
      </c>
      <c r="H322" s="124">
        <f t="shared" si="74"/>
        <v>0</v>
      </c>
      <c r="I322" s="123">
        <f t="shared" si="79"/>
        <v>0</v>
      </c>
      <c r="J322" s="124">
        <f t="shared" si="75"/>
        <v>-111.191733401588</v>
      </c>
      <c r="K322" s="123">
        <f t="shared" si="80"/>
        <v>-214.0440867980569</v>
      </c>
      <c r="L322" s="123">
        <f t="shared" si="81"/>
        <v>672.12237500939398</v>
      </c>
      <c r="M322" s="123">
        <f t="shared" si="82"/>
        <v>17383.122375009392</v>
      </c>
      <c r="N322" s="70">
        <f t="shared" si="83"/>
        <v>9030.1934415633204</v>
      </c>
      <c r="O322" s="23">
        <f t="shared" si="76"/>
        <v>0.95574971401689501</v>
      </c>
      <c r="P322" s="279">
        <v>-1166.4756075227765</v>
      </c>
      <c r="Q322" s="313">
        <v>1925</v>
      </c>
      <c r="R322" s="125">
        <f t="shared" si="84"/>
        <v>-3.9429513262941064E-2</v>
      </c>
      <c r="S322" s="23">
        <f t="shared" si="85"/>
        <v>6.4308318690676994E-3</v>
      </c>
      <c r="T322" s="23"/>
      <c r="U322" s="261">
        <v>17650</v>
      </c>
      <c r="V322" s="125">
        <f t="shared" si="86"/>
        <v>-5.3201133144475922E-2</v>
      </c>
      <c r="W322" s="255">
        <v>17523.278533330475</v>
      </c>
      <c r="X322" s="259">
        <v>9037.3783922171024</v>
      </c>
      <c r="Y322" s="259">
        <v>8972.4928486075132</v>
      </c>
      <c r="Z322" s="137"/>
      <c r="AA322" s="124"/>
      <c r="AB322" s="124"/>
      <c r="AC322" s="124"/>
      <c r="AD322" s="124"/>
    </row>
    <row r="323" spans="1:30" ht="15" x14ac:dyDescent="0.25">
      <c r="A323" s="82">
        <v>1851</v>
      </c>
      <c r="B323" s="83" t="s">
        <v>421</v>
      </c>
      <c r="C323" s="314">
        <v>15942</v>
      </c>
      <c r="D323" s="124">
        <f t="shared" si="77"/>
        <v>7675.4935002407319</v>
      </c>
      <c r="E323" s="125">
        <f t="shared" si="72"/>
        <v>0.81236916631584621</v>
      </c>
      <c r="F323" s="124">
        <f t="shared" si="73"/>
        <v>1063.673490404886</v>
      </c>
      <c r="G323" s="124">
        <f t="shared" si="78"/>
        <v>2209.2498395709486</v>
      </c>
      <c r="H323" s="124">
        <f t="shared" si="74"/>
        <v>289.78630995413982</v>
      </c>
      <c r="I323" s="123">
        <f t="shared" si="79"/>
        <v>601.88616577474841</v>
      </c>
      <c r="J323" s="124">
        <f t="shared" si="75"/>
        <v>178.59457655255181</v>
      </c>
      <c r="K323" s="123">
        <f t="shared" si="80"/>
        <v>370.94093549965015</v>
      </c>
      <c r="L323" s="123">
        <f t="shared" si="81"/>
        <v>2580.1907750705986</v>
      </c>
      <c r="M323" s="123">
        <f t="shared" si="82"/>
        <v>18522.190775070598</v>
      </c>
      <c r="N323" s="70">
        <f t="shared" si="83"/>
        <v>8917.7615671981694</v>
      </c>
      <c r="O323" s="23">
        <f t="shared" si="76"/>
        <v>0.94384999863801011</v>
      </c>
      <c r="P323" s="279">
        <v>209.04762716445885</v>
      </c>
      <c r="Q323" s="313">
        <v>2077</v>
      </c>
      <c r="R323" s="125">
        <f t="shared" si="84"/>
        <v>6.6350782386385893E-2</v>
      </c>
      <c r="S323" s="23">
        <f t="shared" si="85"/>
        <v>3.8621414263185321E-2</v>
      </c>
      <c r="T323" s="23"/>
      <c r="U323" s="261">
        <v>15130</v>
      </c>
      <c r="V323" s="125">
        <f t="shared" si="86"/>
        <v>5.366820885657634E-2</v>
      </c>
      <c r="W323" s="255">
        <v>18048.091977333868</v>
      </c>
      <c r="X323" s="259">
        <v>7197.90675547098</v>
      </c>
      <c r="Y323" s="259">
        <v>8586.1522251826209</v>
      </c>
      <c r="Z323" s="137"/>
      <c r="AA323" s="124"/>
      <c r="AB323" s="124"/>
      <c r="AC323" s="124"/>
      <c r="AD323" s="124"/>
    </row>
    <row r="324" spans="1:30" ht="15" x14ac:dyDescent="0.25">
      <c r="A324" s="82">
        <v>1852</v>
      </c>
      <c r="B324" s="83" t="s">
        <v>422</v>
      </c>
      <c r="C324" s="314">
        <v>8133</v>
      </c>
      <c r="D324" s="124">
        <f t="shared" si="77"/>
        <v>6459.8888006354246</v>
      </c>
      <c r="E324" s="125">
        <f t="shared" si="72"/>
        <v>0.68371036719667344</v>
      </c>
      <c r="F324" s="124">
        <f t="shared" si="73"/>
        <v>1793.0363101680705</v>
      </c>
      <c r="G324" s="124">
        <f t="shared" si="78"/>
        <v>2257.4327145016009</v>
      </c>
      <c r="H324" s="124">
        <f t="shared" si="74"/>
        <v>715.24795481599733</v>
      </c>
      <c r="I324" s="123">
        <f t="shared" si="79"/>
        <v>900.49717511334063</v>
      </c>
      <c r="J324" s="124">
        <f t="shared" si="75"/>
        <v>604.05622141440938</v>
      </c>
      <c r="K324" s="123">
        <f t="shared" si="80"/>
        <v>760.50678276074143</v>
      </c>
      <c r="L324" s="123">
        <f t="shared" si="81"/>
        <v>3017.9394972623422</v>
      </c>
      <c r="M324" s="123">
        <f t="shared" si="82"/>
        <v>11150.939497262341</v>
      </c>
      <c r="N324" s="70">
        <f t="shared" si="83"/>
        <v>8856.9813322179052</v>
      </c>
      <c r="O324" s="23">
        <f t="shared" si="76"/>
        <v>0.93741705868205161</v>
      </c>
      <c r="P324" s="279">
        <v>88.117699855586579</v>
      </c>
      <c r="Q324" s="313">
        <v>1259</v>
      </c>
      <c r="R324" s="125">
        <f t="shared" si="84"/>
        <v>1.2297097884891056E-4</v>
      </c>
      <c r="S324" s="23">
        <f t="shared" si="85"/>
        <v>3.5999777845490043E-2</v>
      </c>
      <c r="T324" s="23"/>
      <c r="U324" s="261">
        <v>8132</v>
      </c>
      <c r="V324" s="125">
        <f t="shared" si="86"/>
        <v>1.2297097884899163E-4</v>
      </c>
      <c r="W324" s="255">
        <v>10763.457421248022</v>
      </c>
      <c r="X324" s="259">
        <v>6459.0945194598889</v>
      </c>
      <c r="Y324" s="259">
        <v>8549.2116133820673</v>
      </c>
      <c r="Z324" s="137"/>
      <c r="AA324" s="124"/>
      <c r="AB324" s="124"/>
      <c r="AC324" s="124"/>
      <c r="AD324" s="124"/>
    </row>
    <row r="325" spans="1:30" ht="15" x14ac:dyDescent="0.25">
      <c r="A325" s="82">
        <v>1853</v>
      </c>
      <c r="B325" s="83" t="s">
        <v>423</v>
      </c>
      <c r="C325" s="314">
        <v>9355</v>
      </c>
      <c r="D325" s="124">
        <f t="shared" si="77"/>
        <v>6744.7728911319391</v>
      </c>
      <c r="E325" s="125">
        <f t="shared" si="72"/>
        <v>0.71386231131414857</v>
      </c>
      <c r="F325" s="124">
        <f t="shared" si="73"/>
        <v>1622.1058558701618</v>
      </c>
      <c r="G325" s="124">
        <f t="shared" si="78"/>
        <v>2249.8608220919141</v>
      </c>
      <c r="H325" s="124">
        <f t="shared" si="74"/>
        <v>615.53852314221729</v>
      </c>
      <c r="I325" s="123">
        <f t="shared" si="79"/>
        <v>853.7519315982554</v>
      </c>
      <c r="J325" s="124">
        <f t="shared" si="75"/>
        <v>504.34678974062928</v>
      </c>
      <c r="K325" s="123">
        <f t="shared" si="80"/>
        <v>699.5289973702528</v>
      </c>
      <c r="L325" s="123">
        <f t="shared" si="81"/>
        <v>2949.389819462167</v>
      </c>
      <c r="M325" s="123">
        <f t="shared" si="82"/>
        <v>12304.389819462167</v>
      </c>
      <c r="N325" s="70">
        <f t="shared" si="83"/>
        <v>8871.2255367427297</v>
      </c>
      <c r="O325" s="23">
        <f t="shared" si="76"/>
        <v>0.93892465588792529</v>
      </c>
      <c r="P325" s="279">
        <v>281.20893542470094</v>
      </c>
      <c r="Q325" s="313">
        <v>1387</v>
      </c>
      <c r="R325" s="125">
        <f t="shared" si="84"/>
        <v>-1.4942896787277864E-3</v>
      </c>
      <c r="S325" s="23">
        <f t="shared" si="85"/>
        <v>3.5874043737842698E-2</v>
      </c>
      <c r="T325" s="23"/>
      <c r="U325" s="261">
        <v>9369</v>
      </c>
      <c r="V325" s="125">
        <f t="shared" si="86"/>
        <v>-1.494289678727719E-3</v>
      </c>
      <c r="W325" s="255">
        <v>11878.268302836383</v>
      </c>
      <c r="X325" s="259">
        <v>6754.8666186012979</v>
      </c>
      <c r="Y325" s="259">
        <v>8564.0002183391371</v>
      </c>
      <c r="Z325" s="137"/>
      <c r="AA325" s="124"/>
      <c r="AB325" s="124"/>
      <c r="AC325" s="124"/>
      <c r="AD325" s="124"/>
    </row>
    <row r="326" spans="1:30" ht="15" x14ac:dyDescent="0.25">
      <c r="A326" s="82">
        <v>1854</v>
      </c>
      <c r="B326" s="83" t="s">
        <v>424</v>
      </c>
      <c r="C326" s="314">
        <v>16222</v>
      </c>
      <c r="D326" s="124">
        <f t="shared" si="77"/>
        <v>6567.6113360323889</v>
      </c>
      <c r="E326" s="125">
        <f t="shared" ref="E326:E389" si="87">D326/D$430</f>
        <v>0.69511164924728253</v>
      </c>
      <c r="F326" s="124">
        <f t="shared" ref="F326:F389" si="88">($D$430-D326)*0.6</f>
        <v>1728.4027889298918</v>
      </c>
      <c r="G326" s="124">
        <f t="shared" si="78"/>
        <v>4269.1548886568335</v>
      </c>
      <c r="H326" s="124">
        <f t="shared" ref="H326:H389" si="89">IF(D326&lt;D$430*0.9,(D$430*0.9-D326)*0.35,0)</f>
        <v>677.54506742705985</v>
      </c>
      <c r="I326" s="123">
        <f t="shared" si="79"/>
        <v>1673.5363165448377</v>
      </c>
      <c r="J326" s="124">
        <f t="shared" ref="J326:J389" si="90">H326+I$432</f>
        <v>566.3533340254719</v>
      </c>
      <c r="K326" s="123">
        <f t="shared" si="80"/>
        <v>1398.8927350429158</v>
      </c>
      <c r="L326" s="123">
        <f t="shared" si="81"/>
        <v>5668.0476236997492</v>
      </c>
      <c r="M326" s="123">
        <f t="shared" si="82"/>
        <v>21890.047623699749</v>
      </c>
      <c r="N326" s="70">
        <f t="shared" si="83"/>
        <v>8862.3674589877537</v>
      </c>
      <c r="O326" s="23">
        <f t="shared" ref="O326:O389" si="91">N326/N$430</f>
        <v>0.93798712278458218</v>
      </c>
      <c r="P326" s="279">
        <v>227.32618637275482</v>
      </c>
      <c r="Q326" s="313">
        <v>2470</v>
      </c>
      <c r="R326" s="125">
        <f t="shared" si="84"/>
        <v>6.1763832658569599E-2</v>
      </c>
      <c r="S326" s="23">
        <f t="shared" si="85"/>
        <v>3.8290770520290049E-2</v>
      </c>
      <c r="T326" s="23"/>
      <c r="U326" s="261">
        <v>15600</v>
      </c>
      <c r="V326" s="125">
        <f t="shared" si="86"/>
        <v>3.9871794871794874E-2</v>
      </c>
      <c r="W326" s="255">
        <v>21526.619870045681</v>
      </c>
      <c r="X326" s="259">
        <v>6185.567010309278</v>
      </c>
      <c r="Y326" s="259">
        <v>8535.535237924536</v>
      </c>
      <c r="Z326" s="137"/>
      <c r="AA326" s="124"/>
      <c r="AB326" s="124"/>
      <c r="AC326" s="124"/>
      <c r="AD326" s="124"/>
    </row>
    <row r="327" spans="1:30" ht="15" x14ac:dyDescent="0.25">
      <c r="A327" s="82">
        <v>1856</v>
      </c>
      <c r="B327" s="83" t="s">
        <v>425</v>
      </c>
      <c r="C327" s="314">
        <v>4177</v>
      </c>
      <c r="D327" s="124">
        <f t="shared" si="77"/>
        <v>8222.4409448818897</v>
      </c>
      <c r="E327" s="125">
        <f t="shared" si="87"/>
        <v>0.87025772287677405</v>
      </c>
      <c r="F327" s="124">
        <f t="shared" si="88"/>
        <v>735.50502362019142</v>
      </c>
      <c r="G327" s="124">
        <f t="shared" si="78"/>
        <v>373.63655199905725</v>
      </c>
      <c r="H327" s="124">
        <f t="shared" si="89"/>
        <v>98.354704329734602</v>
      </c>
      <c r="I327" s="123">
        <f t="shared" si="79"/>
        <v>49.964189799505178</v>
      </c>
      <c r="J327" s="124">
        <f t="shared" si="90"/>
        <v>-12.837029071853394</v>
      </c>
      <c r="K327" s="123">
        <f t="shared" si="80"/>
        <v>-6.5212107685015246</v>
      </c>
      <c r="L327" s="123">
        <f t="shared" si="81"/>
        <v>367.11534123055571</v>
      </c>
      <c r="M327" s="123">
        <f t="shared" si="82"/>
        <v>4544.1153412305557</v>
      </c>
      <c r="N327" s="70">
        <f t="shared" si="83"/>
        <v>8945.1089394302271</v>
      </c>
      <c r="O327" s="23">
        <f t="shared" si="91"/>
        <v>0.9467444264660565</v>
      </c>
      <c r="P327" s="279">
        <v>-74.181658835076917</v>
      </c>
      <c r="Q327" s="313">
        <v>508</v>
      </c>
      <c r="R327" s="125">
        <f t="shared" si="84"/>
        <v>7.8240797780788802E-3</v>
      </c>
      <c r="S327" s="23">
        <f t="shared" si="85"/>
        <v>3.6010532935727875E-2</v>
      </c>
      <c r="T327" s="23"/>
      <c r="U327" s="261">
        <v>4218</v>
      </c>
      <c r="V327" s="125">
        <f t="shared" si="86"/>
        <v>-9.7202465623518249E-3</v>
      </c>
      <c r="W327" s="255">
        <v>4463.8748107904903</v>
      </c>
      <c r="X327" s="259">
        <v>8158.6073500967123</v>
      </c>
      <c r="Y327" s="259">
        <v>8634.187254913908</v>
      </c>
      <c r="Z327" s="137"/>
      <c r="AA327" s="124"/>
      <c r="AB327" s="124"/>
      <c r="AC327" s="124"/>
      <c r="AD327" s="124"/>
    </row>
    <row r="328" spans="1:30" ht="15" x14ac:dyDescent="0.25">
      <c r="A328" s="82">
        <v>1857</v>
      </c>
      <c r="B328" s="83" t="s">
        <v>426</v>
      </c>
      <c r="C328" s="314">
        <v>6566</v>
      </c>
      <c r="D328" s="124">
        <f t="shared" si="77"/>
        <v>8969.9453551912575</v>
      </c>
      <c r="E328" s="125">
        <f t="shared" si="87"/>
        <v>0.94937309631841571</v>
      </c>
      <c r="F328" s="124">
        <f t="shared" si="88"/>
        <v>287.00237743457075</v>
      </c>
      <c r="G328" s="124">
        <f t="shared" si="78"/>
        <v>210.08574028210577</v>
      </c>
      <c r="H328" s="124">
        <f t="shared" si="89"/>
        <v>0</v>
      </c>
      <c r="I328" s="123">
        <f t="shared" si="79"/>
        <v>0</v>
      </c>
      <c r="J328" s="124">
        <f t="shared" si="90"/>
        <v>-111.191733401588</v>
      </c>
      <c r="K328" s="123">
        <f t="shared" si="80"/>
        <v>-81.392348849962403</v>
      </c>
      <c r="L328" s="123">
        <f t="shared" si="81"/>
        <v>128.69339143214336</v>
      </c>
      <c r="M328" s="123">
        <f t="shared" si="82"/>
        <v>6694.6933914321435</v>
      </c>
      <c r="N328" s="70">
        <f t="shared" si="83"/>
        <v>9145.7559992242404</v>
      </c>
      <c r="O328" s="23">
        <f t="shared" si="91"/>
        <v>0.96798077884958422</v>
      </c>
      <c r="P328" s="279">
        <v>14.661185386364792</v>
      </c>
      <c r="Q328" s="313">
        <v>732</v>
      </c>
      <c r="R328" s="125">
        <f t="shared" si="84"/>
        <v>-1.0267825029924923E-2</v>
      </c>
      <c r="S328" s="23">
        <f t="shared" si="85"/>
        <v>1.8147401414894935E-2</v>
      </c>
      <c r="T328" s="23"/>
      <c r="U328" s="261">
        <v>6761</v>
      </c>
      <c r="V328" s="125">
        <f t="shared" si="86"/>
        <v>-2.8841887294778878E-2</v>
      </c>
      <c r="W328" s="255">
        <v>6701.1259528236224</v>
      </c>
      <c r="X328" s="259">
        <v>9063.0026809651481</v>
      </c>
      <c r="Y328" s="259">
        <v>8982.742564106733</v>
      </c>
      <c r="Z328" s="137"/>
      <c r="AA328" s="124"/>
      <c r="AB328" s="124"/>
      <c r="AC328" s="124"/>
      <c r="AD328" s="124"/>
    </row>
    <row r="329" spans="1:30" ht="15" x14ac:dyDescent="0.25">
      <c r="A329" s="82">
        <v>1859</v>
      </c>
      <c r="B329" s="83" t="s">
        <v>427</v>
      </c>
      <c r="C329" s="314">
        <v>10141</v>
      </c>
      <c r="D329" s="124">
        <f t="shared" si="77"/>
        <v>7849.0712074303401</v>
      </c>
      <c r="E329" s="125">
        <f t="shared" si="87"/>
        <v>0.83074051628522805</v>
      </c>
      <c r="F329" s="124">
        <f t="shared" si="88"/>
        <v>959.52686609112106</v>
      </c>
      <c r="G329" s="124">
        <f t="shared" si="78"/>
        <v>1239.7087109897284</v>
      </c>
      <c r="H329" s="124">
        <f t="shared" si="89"/>
        <v>229.03411243777694</v>
      </c>
      <c r="I329" s="123">
        <f t="shared" si="79"/>
        <v>295.91207326960779</v>
      </c>
      <c r="J329" s="124">
        <f t="shared" si="90"/>
        <v>117.84237903618894</v>
      </c>
      <c r="K329" s="123">
        <f t="shared" si="80"/>
        <v>152.25235371475611</v>
      </c>
      <c r="L329" s="123">
        <f t="shared" si="81"/>
        <v>1391.9610647044844</v>
      </c>
      <c r="M329" s="123">
        <f t="shared" si="82"/>
        <v>11532.961064704485</v>
      </c>
      <c r="N329" s="70">
        <f t="shared" si="83"/>
        <v>8926.440452557652</v>
      </c>
      <c r="O329" s="23">
        <f t="shared" si="91"/>
        <v>0.94476856613647953</v>
      </c>
      <c r="P329" s="279">
        <v>-53.347840974250175</v>
      </c>
      <c r="Q329" s="313">
        <v>1292</v>
      </c>
      <c r="R329" s="125">
        <f t="shared" si="84"/>
        <v>6.6155944964175484E-2</v>
      </c>
      <c r="S329" s="23">
        <f t="shared" si="85"/>
        <v>3.8639546001428743E-2</v>
      </c>
      <c r="T329" s="23"/>
      <c r="U329" s="261">
        <v>9578</v>
      </c>
      <c r="V329" s="125">
        <f t="shared" si="86"/>
        <v>5.8780538734600124E-2</v>
      </c>
      <c r="W329" s="255">
        <v>11181.260210519204</v>
      </c>
      <c r="X329" s="259">
        <v>7362.0292083013064</v>
      </c>
      <c r="Y329" s="259">
        <v>8594.358347824138</v>
      </c>
      <c r="Z329" s="137"/>
      <c r="AA329" s="124"/>
      <c r="AB329" s="124"/>
      <c r="AC329" s="124"/>
      <c r="AD329" s="124"/>
    </row>
    <row r="330" spans="1:30" ht="15" x14ac:dyDescent="0.25">
      <c r="A330" s="82">
        <v>1860</v>
      </c>
      <c r="B330" s="83" t="s">
        <v>428</v>
      </c>
      <c r="C330" s="314">
        <v>85314</v>
      </c>
      <c r="D330" s="124">
        <f t="shared" si="77"/>
        <v>7431.5331010452965</v>
      </c>
      <c r="E330" s="125">
        <f t="shared" si="87"/>
        <v>0.78654855867644669</v>
      </c>
      <c r="F330" s="124">
        <f t="shared" si="88"/>
        <v>1210.0497299221472</v>
      </c>
      <c r="G330" s="124">
        <f t="shared" si="78"/>
        <v>13891.37089950625</v>
      </c>
      <c r="H330" s="124">
        <f t="shared" si="89"/>
        <v>375.1724496725422</v>
      </c>
      <c r="I330" s="123">
        <f t="shared" si="79"/>
        <v>4306.9797222407842</v>
      </c>
      <c r="J330" s="124">
        <f t="shared" si="90"/>
        <v>263.98071627095419</v>
      </c>
      <c r="K330" s="123">
        <f t="shared" si="80"/>
        <v>3030.4986227905542</v>
      </c>
      <c r="L330" s="123">
        <f t="shared" si="81"/>
        <v>16921.869522296805</v>
      </c>
      <c r="M330" s="123">
        <f t="shared" si="82"/>
        <v>102235.86952229681</v>
      </c>
      <c r="N330" s="70">
        <f t="shared" si="83"/>
        <v>8905.5635472383983</v>
      </c>
      <c r="O330" s="23">
        <f t="shared" si="91"/>
        <v>0.94255896825604024</v>
      </c>
      <c r="P330" s="279">
        <v>-247.15480989505159</v>
      </c>
      <c r="Q330" s="313">
        <v>11480</v>
      </c>
      <c r="R330" s="125">
        <f t="shared" si="84"/>
        <v>4.3762881135400951E-2</v>
      </c>
      <c r="S330" s="23">
        <f t="shared" si="85"/>
        <v>3.7671859232445287E-2</v>
      </c>
      <c r="T330" s="23"/>
      <c r="U330" s="261">
        <v>81146</v>
      </c>
      <c r="V330" s="125">
        <f t="shared" si="86"/>
        <v>5.1364207724348708E-2</v>
      </c>
      <c r="W330" s="255">
        <v>97811.94974580119</v>
      </c>
      <c r="X330" s="259">
        <v>7119.9438448714573</v>
      </c>
      <c r="Y330" s="259">
        <v>8582.2540796526446</v>
      </c>
      <c r="Z330" s="137"/>
      <c r="AA330" s="124"/>
      <c r="AB330" s="124"/>
      <c r="AC330" s="124"/>
      <c r="AD330" s="124"/>
    </row>
    <row r="331" spans="1:30" ht="15" x14ac:dyDescent="0.25">
      <c r="A331" s="82">
        <v>1865</v>
      </c>
      <c r="B331" s="83" t="s">
        <v>429</v>
      </c>
      <c r="C331" s="314">
        <v>78552</v>
      </c>
      <c r="D331" s="124">
        <f t="shared" si="77"/>
        <v>8186.7639395518499</v>
      </c>
      <c r="E331" s="125">
        <f t="shared" si="87"/>
        <v>0.86648169217911253</v>
      </c>
      <c r="F331" s="124">
        <f t="shared" si="88"/>
        <v>756.91122681821525</v>
      </c>
      <c r="G331" s="124">
        <f t="shared" si="78"/>
        <v>7262.5632213207755</v>
      </c>
      <c r="H331" s="124">
        <f t="shared" si="89"/>
        <v>110.8416561952485</v>
      </c>
      <c r="I331" s="123">
        <f t="shared" si="79"/>
        <v>1063.5256911934096</v>
      </c>
      <c r="J331" s="124">
        <f t="shared" si="90"/>
        <v>-0.35007720633949191</v>
      </c>
      <c r="K331" s="123">
        <f t="shared" si="80"/>
        <v>-3.3589907948274247</v>
      </c>
      <c r="L331" s="123">
        <f t="shared" si="81"/>
        <v>7259.2042305259483</v>
      </c>
      <c r="M331" s="123">
        <f t="shared" si="82"/>
        <v>85811.204230525953</v>
      </c>
      <c r="N331" s="70">
        <f t="shared" si="83"/>
        <v>8943.3250891637272</v>
      </c>
      <c r="O331" s="23">
        <f t="shared" si="91"/>
        <v>0.94655562493117373</v>
      </c>
      <c r="P331" s="279">
        <v>1058.9344162941625</v>
      </c>
      <c r="Q331" s="313">
        <v>9595</v>
      </c>
      <c r="R331" s="125">
        <f t="shared" si="84"/>
        <v>8.7592793285500667E-2</v>
      </c>
      <c r="S331" s="23">
        <f t="shared" si="85"/>
        <v>3.9603873147172418E-2</v>
      </c>
      <c r="T331" s="23"/>
      <c r="U331" s="261">
        <v>72346</v>
      </c>
      <c r="V331" s="125">
        <f t="shared" si="86"/>
        <v>8.5782213252978745E-2</v>
      </c>
      <c r="W331" s="255">
        <v>82679.85494488859</v>
      </c>
      <c r="X331" s="259">
        <v>7527.4165019248776</v>
      </c>
      <c r="Y331" s="259">
        <v>8602.6277125053166</v>
      </c>
      <c r="Z331" s="137"/>
      <c r="AA331" s="124"/>
      <c r="AB331" s="124"/>
      <c r="AC331" s="124"/>
      <c r="AD331" s="124"/>
    </row>
    <row r="332" spans="1:30" ht="15" x14ac:dyDescent="0.25">
      <c r="A332" s="82">
        <v>1866</v>
      </c>
      <c r="B332" s="83" t="s">
        <v>430</v>
      </c>
      <c r="C332" s="314">
        <v>60549</v>
      </c>
      <c r="D332" s="124">
        <f t="shared" si="77"/>
        <v>7483.5001853911754</v>
      </c>
      <c r="E332" s="125">
        <f t="shared" si="87"/>
        <v>0.79204872058585396</v>
      </c>
      <c r="F332" s="124">
        <f t="shared" si="88"/>
        <v>1178.8694793146199</v>
      </c>
      <c r="G332" s="124">
        <f t="shared" si="78"/>
        <v>9538.232957134589</v>
      </c>
      <c r="H332" s="124">
        <f t="shared" si="89"/>
        <v>356.98397015148458</v>
      </c>
      <c r="I332" s="123">
        <f t="shared" si="79"/>
        <v>2888.3573024956618</v>
      </c>
      <c r="J332" s="124">
        <f t="shared" si="90"/>
        <v>245.79223674989657</v>
      </c>
      <c r="K332" s="123">
        <f t="shared" si="80"/>
        <v>1988.7049875434132</v>
      </c>
      <c r="L332" s="123">
        <f t="shared" si="81"/>
        <v>11526.937944678002</v>
      </c>
      <c r="M332" s="123">
        <f t="shared" si="82"/>
        <v>72075.937944678008</v>
      </c>
      <c r="N332" s="70">
        <f t="shared" si="83"/>
        <v>8908.1619014556927</v>
      </c>
      <c r="O332" s="23">
        <f t="shared" si="91"/>
        <v>0.94283397635151067</v>
      </c>
      <c r="P332" s="279">
        <v>1248.7123983570691</v>
      </c>
      <c r="Q332" s="313">
        <v>8091</v>
      </c>
      <c r="R332" s="125">
        <f t="shared" si="84"/>
        <v>2.7440179102276314E-2</v>
      </c>
      <c r="S332" s="23">
        <f t="shared" si="85"/>
        <v>3.6985680265990493E-2</v>
      </c>
      <c r="T332" s="23"/>
      <c r="U332" s="261">
        <v>58575</v>
      </c>
      <c r="V332" s="125">
        <f t="shared" si="86"/>
        <v>3.3700384122919334E-2</v>
      </c>
      <c r="W332" s="255">
        <v>69084.307888543757</v>
      </c>
      <c r="X332" s="259">
        <v>7283.6359114648094</v>
      </c>
      <c r="Y332" s="259">
        <v>8590.4386829823125</v>
      </c>
      <c r="Z332" s="137"/>
      <c r="AA332" s="124"/>
      <c r="AB332" s="124"/>
      <c r="AC332" s="124"/>
      <c r="AD332" s="124"/>
    </row>
    <row r="333" spans="1:30" ht="15" x14ac:dyDescent="0.25">
      <c r="A333" s="82">
        <v>1867</v>
      </c>
      <c r="B333" s="83" t="s">
        <v>188</v>
      </c>
      <c r="C333" s="314">
        <v>18109</v>
      </c>
      <c r="D333" s="124">
        <f t="shared" si="77"/>
        <v>6922.4006116207947</v>
      </c>
      <c r="E333" s="125">
        <f t="shared" si="87"/>
        <v>0.73266231201815402</v>
      </c>
      <c r="F333" s="124">
        <f t="shared" si="88"/>
        <v>1515.5292235768484</v>
      </c>
      <c r="G333" s="124">
        <f t="shared" si="78"/>
        <v>3964.6244488770353</v>
      </c>
      <c r="H333" s="124">
        <f t="shared" si="89"/>
        <v>553.36882097111777</v>
      </c>
      <c r="I333" s="123">
        <f t="shared" si="79"/>
        <v>1447.612835660444</v>
      </c>
      <c r="J333" s="124">
        <f t="shared" si="90"/>
        <v>442.17708756952976</v>
      </c>
      <c r="K333" s="123">
        <f t="shared" si="80"/>
        <v>1156.7352610818898</v>
      </c>
      <c r="L333" s="123">
        <f t="shared" si="81"/>
        <v>5121.3597099589251</v>
      </c>
      <c r="M333" s="123">
        <f t="shared" si="82"/>
        <v>23230.359709958924</v>
      </c>
      <c r="N333" s="70">
        <f t="shared" si="83"/>
        <v>8880.1069227671742</v>
      </c>
      <c r="O333" s="23">
        <f t="shared" si="91"/>
        <v>0.93986465592312574</v>
      </c>
      <c r="P333" s="279">
        <v>358.62712694377842</v>
      </c>
      <c r="Q333" s="313">
        <v>2616</v>
      </c>
      <c r="R333" s="125">
        <f t="shared" si="84"/>
        <v>6.8462798886744961E-2</v>
      </c>
      <c r="S333" s="23">
        <f t="shared" si="85"/>
        <v>3.8584831375819022E-2</v>
      </c>
      <c r="T333" s="23"/>
      <c r="U333" s="261">
        <v>16994</v>
      </c>
      <c r="V333" s="125">
        <f t="shared" si="86"/>
        <v>6.5611392256090389E-2</v>
      </c>
      <c r="W333" s="255">
        <v>22427.171815673995</v>
      </c>
      <c r="X333" s="259">
        <v>6478.8410217308428</v>
      </c>
      <c r="Y333" s="259">
        <v>8550.1989384956141</v>
      </c>
      <c r="Z333" s="137"/>
      <c r="AA333" s="124"/>
      <c r="AB333" s="124"/>
      <c r="AC333" s="124"/>
      <c r="AD333" s="124"/>
    </row>
    <row r="334" spans="1:30" ht="15" x14ac:dyDescent="0.25">
      <c r="A334" s="82">
        <v>1868</v>
      </c>
      <c r="B334" s="83" t="s">
        <v>431</v>
      </c>
      <c r="C334" s="314">
        <v>37915</v>
      </c>
      <c r="D334" s="124">
        <f t="shared" si="77"/>
        <v>8522.1398066981346</v>
      </c>
      <c r="E334" s="125">
        <f t="shared" si="87"/>
        <v>0.90197765261312712</v>
      </c>
      <c r="F334" s="124">
        <f t="shared" si="88"/>
        <v>555.68570653044446</v>
      </c>
      <c r="G334" s="124">
        <f t="shared" si="78"/>
        <v>2472.2457083539475</v>
      </c>
      <c r="H334" s="124">
        <f t="shared" si="89"/>
        <v>0</v>
      </c>
      <c r="I334" s="123">
        <f t="shared" si="79"/>
        <v>0</v>
      </c>
      <c r="J334" s="124">
        <f t="shared" si="90"/>
        <v>-111.191733401588</v>
      </c>
      <c r="K334" s="123">
        <f t="shared" si="80"/>
        <v>-494.69202190366497</v>
      </c>
      <c r="L334" s="123">
        <f t="shared" si="81"/>
        <v>1977.5536864502826</v>
      </c>
      <c r="M334" s="123">
        <f t="shared" si="82"/>
        <v>39892.553686450279</v>
      </c>
      <c r="N334" s="70">
        <f t="shared" si="83"/>
        <v>8966.6337798269906</v>
      </c>
      <c r="O334" s="23">
        <f t="shared" si="91"/>
        <v>0.94902260136746863</v>
      </c>
      <c r="P334" s="279">
        <v>352.47187675401528</v>
      </c>
      <c r="Q334" s="313">
        <v>4449</v>
      </c>
      <c r="R334" s="125">
        <f t="shared" si="84"/>
        <v>6.8060521133116988E-2</v>
      </c>
      <c r="S334" s="23">
        <f t="shared" si="85"/>
        <v>3.9584298050575444E-2</v>
      </c>
      <c r="T334" s="23"/>
      <c r="U334" s="261">
        <v>36233</v>
      </c>
      <c r="V334" s="125">
        <f t="shared" si="86"/>
        <v>4.6421770209477548E-2</v>
      </c>
      <c r="W334" s="255">
        <v>39167.082525724596</v>
      </c>
      <c r="X334" s="259">
        <v>7979.0794979079501</v>
      </c>
      <c r="Y334" s="259">
        <v>8625.2108623044696</v>
      </c>
      <c r="Z334" s="137"/>
      <c r="AA334" s="124"/>
      <c r="AB334" s="124"/>
      <c r="AC334" s="124"/>
      <c r="AD334" s="124"/>
    </row>
    <row r="335" spans="1:30" ht="15" x14ac:dyDescent="0.25">
      <c r="A335" s="82">
        <v>1870</v>
      </c>
      <c r="B335" s="83" t="s">
        <v>432</v>
      </c>
      <c r="C335" s="314">
        <v>82220</v>
      </c>
      <c r="D335" s="124">
        <f t="shared" si="77"/>
        <v>7817.0754896368135</v>
      </c>
      <c r="E335" s="125">
        <f t="shared" si="87"/>
        <v>0.82735411063081776</v>
      </c>
      <c r="F335" s="124">
        <f t="shared" si="88"/>
        <v>978.72429676723709</v>
      </c>
      <c r="G335" s="124">
        <f t="shared" si="78"/>
        <v>10294.222153397801</v>
      </c>
      <c r="H335" s="124">
        <f t="shared" si="89"/>
        <v>240.23261366551125</v>
      </c>
      <c r="I335" s="123">
        <f t="shared" si="79"/>
        <v>2526.7666305338475</v>
      </c>
      <c r="J335" s="124">
        <f t="shared" si="90"/>
        <v>129.04088026392327</v>
      </c>
      <c r="K335" s="123">
        <f t="shared" si="80"/>
        <v>1357.2519786159451</v>
      </c>
      <c r="L335" s="123">
        <f t="shared" si="81"/>
        <v>11651.474132013745</v>
      </c>
      <c r="M335" s="123">
        <f t="shared" si="82"/>
        <v>93871.47413201374</v>
      </c>
      <c r="N335" s="70">
        <f t="shared" si="83"/>
        <v>8924.840666667973</v>
      </c>
      <c r="O335" s="23">
        <f t="shared" si="91"/>
        <v>0.94459924585375865</v>
      </c>
      <c r="P335" s="279">
        <v>2052.8376227808258</v>
      </c>
      <c r="Q335" s="313">
        <v>10518</v>
      </c>
      <c r="R335" s="125">
        <f t="shared" si="84"/>
        <v>3.9392030166093502E-2</v>
      </c>
      <c r="S335" s="23">
        <f t="shared" si="85"/>
        <v>3.749498412739577E-2</v>
      </c>
      <c r="T335" s="23"/>
      <c r="U335" s="261">
        <v>78224</v>
      </c>
      <c r="V335" s="125">
        <f t="shared" si="86"/>
        <v>5.1084066271221105E-2</v>
      </c>
      <c r="W335" s="255">
        <v>89472.497885941761</v>
      </c>
      <c r="X335" s="259">
        <v>7520.8153062205556</v>
      </c>
      <c r="Y335" s="259">
        <v>8602.297652720099</v>
      </c>
      <c r="Z335" s="137"/>
      <c r="AA335" s="124"/>
      <c r="AB335" s="124"/>
      <c r="AC335" s="124"/>
      <c r="AD335" s="124"/>
    </row>
    <row r="336" spans="1:30" ht="15" x14ac:dyDescent="0.25">
      <c r="A336" s="82">
        <v>1871</v>
      </c>
      <c r="B336" s="83" t="s">
        <v>433</v>
      </c>
      <c r="C336" s="314">
        <v>36878</v>
      </c>
      <c r="D336" s="124">
        <f t="shared" si="77"/>
        <v>7729.6164326137077</v>
      </c>
      <c r="E336" s="125">
        <f t="shared" si="87"/>
        <v>0.81809750175760299</v>
      </c>
      <c r="F336" s="124">
        <f t="shared" si="88"/>
        <v>1031.1997309811006</v>
      </c>
      <c r="G336" s="124">
        <f t="shared" si="78"/>
        <v>4919.8539165108314</v>
      </c>
      <c r="H336" s="124">
        <f t="shared" si="89"/>
        <v>270.84328362359827</v>
      </c>
      <c r="I336" s="123">
        <f t="shared" si="79"/>
        <v>1292.1933061681875</v>
      </c>
      <c r="J336" s="124">
        <f t="shared" si="90"/>
        <v>159.65155022201026</v>
      </c>
      <c r="K336" s="123">
        <f t="shared" si="80"/>
        <v>761.69754610921098</v>
      </c>
      <c r="L336" s="123">
        <f t="shared" si="81"/>
        <v>5681.551462620042</v>
      </c>
      <c r="M336" s="123">
        <f t="shared" si="82"/>
        <v>42559.551462620046</v>
      </c>
      <c r="N336" s="70">
        <f t="shared" si="83"/>
        <v>8920.467713816819</v>
      </c>
      <c r="O336" s="23">
        <f t="shared" si="91"/>
        <v>0.94413641541009807</v>
      </c>
      <c r="P336" s="279">
        <v>935.78347578316607</v>
      </c>
      <c r="Q336" s="313">
        <v>4771</v>
      </c>
      <c r="R336" s="125">
        <f t="shared" si="84"/>
        <v>4.1722699603343065E-2</v>
      </c>
      <c r="S336" s="23">
        <f t="shared" si="85"/>
        <v>3.7594448706133661E-2</v>
      </c>
      <c r="T336" s="23"/>
      <c r="U336" s="261">
        <v>36373</v>
      </c>
      <c r="V336" s="125">
        <f t="shared" si="86"/>
        <v>1.3883924889340996E-2</v>
      </c>
      <c r="W336" s="255">
        <v>42143.761262079272</v>
      </c>
      <c r="X336" s="259">
        <v>7420.0326397388817</v>
      </c>
      <c r="Y336" s="259">
        <v>8597.2585193960149</v>
      </c>
      <c r="Z336" s="137"/>
      <c r="AA336" s="124"/>
      <c r="AB336" s="124"/>
      <c r="AC336" s="124"/>
      <c r="AD336" s="124"/>
    </row>
    <row r="337" spans="1:32" ht="15" x14ac:dyDescent="0.25">
      <c r="A337" s="82">
        <v>1874</v>
      </c>
      <c r="B337" s="83" t="s">
        <v>434</v>
      </c>
      <c r="C337" s="314">
        <v>9126</v>
      </c>
      <c r="D337" s="124">
        <f t="shared" ref="D337:D400" si="92">C337*1000/Q337</f>
        <v>8783.4456207892199</v>
      </c>
      <c r="E337" s="125">
        <f t="shared" si="87"/>
        <v>0.92963408751728027</v>
      </c>
      <c r="F337" s="124">
        <f t="shared" si="88"/>
        <v>398.90221807579326</v>
      </c>
      <c r="G337" s="124">
        <f t="shared" ref="G337:G400" si="93">F337*Q337/1000</f>
        <v>414.45940458074921</v>
      </c>
      <c r="H337" s="124">
        <f t="shared" si="89"/>
        <v>0</v>
      </c>
      <c r="I337" s="123">
        <f t="shared" ref="I337:I400" si="94">H337*Q337/1000</f>
        <v>0</v>
      </c>
      <c r="J337" s="124">
        <f t="shared" si="90"/>
        <v>-111.191733401588</v>
      </c>
      <c r="K337" s="123">
        <f t="shared" ref="K337:K400" si="95">J337*Q337/1000</f>
        <v>-115.52821100424993</v>
      </c>
      <c r="L337" s="123">
        <f t="shared" ref="L337:L400" si="96">K337+G337</f>
        <v>298.93119357649925</v>
      </c>
      <c r="M337" s="123">
        <f t="shared" ref="M337:M400" si="97">L337+C337</f>
        <v>9424.9311935764999</v>
      </c>
      <c r="N337" s="70">
        <f t="shared" ref="N337:N400" si="98">M337*1000/Q337</f>
        <v>9071.1561054634258</v>
      </c>
      <c r="O337" s="23">
        <f t="shared" si="91"/>
        <v>0.96008517532913007</v>
      </c>
      <c r="P337" s="279">
        <v>87.453513137204766</v>
      </c>
      <c r="Q337" s="313">
        <v>1039</v>
      </c>
      <c r="R337" s="125">
        <f t="shared" ref="R337:R400" si="99">(D337-X337)/X337</f>
        <v>1.4680359437846026E-2</v>
      </c>
      <c r="S337" s="23">
        <f t="shared" ref="S337:S400" si="100">(N337-Y337)/Y337</f>
        <v>2.846545164745486E-2</v>
      </c>
      <c r="T337" s="23"/>
      <c r="U337" s="261">
        <v>9245</v>
      </c>
      <c r="V337" s="125">
        <f t="shared" ref="V337:V400" si="101">(C337-U337)/U337</f>
        <v>-1.2871822606814494E-2</v>
      </c>
      <c r="W337" s="255">
        <v>9419.8543131576789</v>
      </c>
      <c r="X337" s="259">
        <v>8656.3670411985022</v>
      </c>
      <c r="Y337" s="259">
        <v>8820.0883082000746</v>
      </c>
      <c r="Z337" s="137"/>
      <c r="AA337" s="124"/>
      <c r="AB337" s="124"/>
      <c r="AC337" s="124"/>
      <c r="AD337" s="124"/>
    </row>
    <row r="338" spans="1:32" ht="24" customHeight="1" x14ac:dyDescent="0.25">
      <c r="A338" s="82">
        <v>1902</v>
      </c>
      <c r="B338" s="83" t="s">
        <v>435</v>
      </c>
      <c r="C338" s="314">
        <v>720945</v>
      </c>
      <c r="D338" s="124">
        <f t="shared" si="92"/>
        <v>9405.7978577672238</v>
      </c>
      <c r="E338" s="125">
        <f t="shared" si="87"/>
        <v>0.99550343753272441</v>
      </c>
      <c r="F338" s="124">
        <f t="shared" si="88"/>
        <v>25.490875888990921</v>
      </c>
      <c r="G338" s="124">
        <f t="shared" si="93"/>
        <v>1953.850146015265</v>
      </c>
      <c r="H338" s="124">
        <f t="shared" si="89"/>
        <v>0</v>
      </c>
      <c r="I338" s="123">
        <f t="shared" si="94"/>
        <v>0</v>
      </c>
      <c r="J338" s="124">
        <f t="shared" si="90"/>
        <v>-111.191733401588</v>
      </c>
      <c r="K338" s="123">
        <f t="shared" si="95"/>
        <v>-8522.7351734983167</v>
      </c>
      <c r="L338" s="123">
        <f t="shared" si="96"/>
        <v>-6568.885027483052</v>
      </c>
      <c r="M338" s="123">
        <f t="shared" si="97"/>
        <v>714376.11497251689</v>
      </c>
      <c r="N338" s="70">
        <f t="shared" si="98"/>
        <v>9320.0970002546273</v>
      </c>
      <c r="O338" s="23">
        <f t="shared" si="91"/>
        <v>0.98643291533530764</v>
      </c>
      <c r="P338" s="279">
        <v>4978.2401621305462</v>
      </c>
      <c r="Q338" s="313">
        <v>76649</v>
      </c>
      <c r="R338" s="125">
        <f t="shared" si="99"/>
        <v>2.9353681651103986E-2</v>
      </c>
      <c r="S338" s="23">
        <f t="shared" si="100"/>
        <v>3.4121776474012738E-2</v>
      </c>
      <c r="T338" s="23"/>
      <c r="U338" s="259">
        <v>691148</v>
      </c>
      <c r="V338" s="125">
        <f t="shared" si="101"/>
        <v>4.3112329052532886E-2</v>
      </c>
      <c r="W338" s="256">
        <v>681692.92335076828</v>
      </c>
      <c r="X338" s="260">
        <v>9137.5763505116483</v>
      </c>
      <c r="Y338" s="259">
        <v>9012.5720319253323</v>
      </c>
      <c r="Z338" s="137"/>
      <c r="AA338" s="124"/>
      <c r="AB338" s="151"/>
      <c r="AC338" s="124"/>
      <c r="AD338" s="124"/>
      <c r="AE338" s="124"/>
      <c r="AF338" s="151"/>
    </row>
    <row r="339" spans="1:32" ht="15" x14ac:dyDescent="0.25">
      <c r="A339" s="82">
        <v>1903</v>
      </c>
      <c r="B339" s="83" t="s">
        <v>436</v>
      </c>
      <c r="C339" s="314">
        <v>204239</v>
      </c>
      <c r="D339" s="124">
        <f t="shared" si="92"/>
        <v>8226.4872920610633</v>
      </c>
      <c r="E339" s="125">
        <f t="shared" si="87"/>
        <v>0.87068598559166877</v>
      </c>
      <c r="F339" s="124">
        <f t="shared" si="88"/>
        <v>733.07721531268726</v>
      </c>
      <c r="G339" s="124">
        <f t="shared" si="93"/>
        <v>18200.10802456809</v>
      </c>
      <c r="H339" s="124">
        <f t="shared" si="89"/>
        <v>96.938482817023839</v>
      </c>
      <c r="I339" s="123">
        <f t="shared" si="94"/>
        <v>2406.6917128982504</v>
      </c>
      <c r="J339" s="124">
        <f t="shared" si="90"/>
        <v>-14.253250584564157</v>
      </c>
      <c r="K339" s="123">
        <f t="shared" si="95"/>
        <v>-353.86545226297437</v>
      </c>
      <c r="L339" s="123">
        <f t="shared" si="96"/>
        <v>17846.242572305116</v>
      </c>
      <c r="M339" s="123">
        <f t="shared" si="97"/>
        <v>222085.24257230511</v>
      </c>
      <c r="N339" s="70">
        <f t="shared" si="98"/>
        <v>8945.3112567891858</v>
      </c>
      <c r="O339" s="23">
        <f t="shared" si="91"/>
        <v>0.94676583960180127</v>
      </c>
      <c r="P339" s="279">
        <v>4202.6914490187828</v>
      </c>
      <c r="Q339" s="313">
        <v>24827</v>
      </c>
      <c r="R339" s="125">
        <f>(D339-X339)/X339</f>
        <v>3.9816129255285319E-2</v>
      </c>
      <c r="S339" s="23">
        <f>(N339-Y339)/Y339</f>
        <v>3.7518739908340502E-2</v>
      </c>
      <c r="T339" s="23"/>
      <c r="U339" s="259">
        <v>196363</v>
      </c>
      <c r="V339" s="125">
        <f>(C339-U339)/U339</f>
        <v>4.0109389243391066E-2</v>
      </c>
      <c r="W339" s="256">
        <v>213993.84594549317</v>
      </c>
      <c r="X339" s="260">
        <v>7911.4826752618856</v>
      </c>
      <c r="Y339" s="259">
        <v>8621.8310211721655</v>
      </c>
      <c r="Z339" s="137"/>
      <c r="AA339" s="152"/>
      <c r="AB339" s="73"/>
      <c r="AC339" s="73"/>
      <c r="AD339" s="73"/>
    </row>
    <row r="340" spans="1:32" ht="15" x14ac:dyDescent="0.25">
      <c r="A340" s="82">
        <v>1911</v>
      </c>
      <c r="B340" s="83" t="s">
        <v>437</v>
      </c>
      <c r="C340" s="314">
        <v>19496</v>
      </c>
      <c r="D340" s="124">
        <f t="shared" si="92"/>
        <v>6821.5535339398184</v>
      </c>
      <c r="E340" s="125">
        <f t="shared" si="87"/>
        <v>0.72198872387447122</v>
      </c>
      <c r="F340" s="124">
        <f t="shared" si="88"/>
        <v>1576.0374701854341</v>
      </c>
      <c r="G340" s="124">
        <f t="shared" si="93"/>
        <v>4504.3150897899704</v>
      </c>
      <c r="H340" s="124">
        <f t="shared" si="89"/>
        <v>588.66529815945955</v>
      </c>
      <c r="I340" s="123">
        <f t="shared" si="94"/>
        <v>1682.4054221397355</v>
      </c>
      <c r="J340" s="124">
        <f t="shared" si="90"/>
        <v>477.47356475787154</v>
      </c>
      <c r="K340" s="123">
        <f t="shared" si="95"/>
        <v>1364.619448077997</v>
      </c>
      <c r="L340" s="123">
        <f t="shared" si="96"/>
        <v>5868.9345378679673</v>
      </c>
      <c r="M340" s="123">
        <f t="shared" si="97"/>
        <v>25364.934537867968</v>
      </c>
      <c r="N340" s="70">
        <f t="shared" si="98"/>
        <v>8875.0645688831228</v>
      </c>
      <c r="O340" s="23">
        <f t="shared" si="91"/>
        <v>0.93933097651594133</v>
      </c>
      <c r="P340" s="279">
        <v>671.79649419163343</v>
      </c>
      <c r="Q340" s="313">
        <v>2858</v>
      </c>
      <c r="R340" s="125">
        <f t="shared" si="99"/>
        <v>4.9855913134075662E-2</v>
      </c>
      <c r="S340" s="23">
        <f t="shared" si="100"/>
        <v>3.7881185117624394E-2</v>
      </c>
      <c r="T340" s="23"/>
      <c r="U340" s="261">
        <v>19025</v>
      </c>
      <c r="V340" s="125">
        <f t="shared" si="101"/>
        <v>2.4756898817345597E-2</v>
      </c>
      <c r="W340" s="255">
        <v>25037.730166333764</v>
      </c>
      <c r="X340" s="259">
        <v>6497.609289617486</v>
      </c>
      <c r="Y340" s="259">
        <v>8551.1373518899472</v>
      </c>
      <c r="Z340" s="137"/>
      <c r="AA340" s="124"/>
      <c r="AB340" s="124"/>
      <c r="AC340" s="124"/>
      <c r="AD340" s="124"/>
    </row>
    <row r="341" spans="1:32" ht="15" x14ac:dyDescent="0.25">
      <c r="A341" s="82">
        <v>1913</v>
      </c>
      <c r="B341" s="83" t="s">
        <v>438</v>
      </c>
      <c r="C341" s="314">
        <v>21186</v>
      </c>
      <c r="D341" s="124">
        <f t="shared" si="92"/>
        <v>7040.8773678963107</v>
      </c>
      <c r="E341" s="125">
        <f t="shared" si="87"/>
        <v>0.74520181370886984</v>
      </c>
      <c r="F341" s="124">
        <f t="shared" si="88"/>
        <v>1444.4431698115388</v>
      </c>
      <c r="G341" s="124">
        <f t="shared" si="93"/>
        <v>4346.32949796292</v>
      </c>
      <c r="H341" s="124">
        <f t="shared" si="89"/>
        <v>511.90195627468722</v>
      </c>
      <c r="I341" s="123">
        <f t="shared" si="94"/>
        <v>1540.312986430534</v>
      </c>
      <c r="J341" s="124">
        <f t="shared" si="90"/>
        <v>400.71022287309921</v>
      </c>
      <c r="K341" s="123">
        <f t="shared" si="95"/>
        <v>1205.7370606251554</v>
      </c>
      <c r="L341" s="123">
        <f t="shared" si="96"/>
        <v>5552.0665585880752</v>
      </c>
      <c r="M341" s="123">
        <f t="shared" si="97"/>
        <v>26738.066558588074</v>
      </c>
      <c r="N341" s="70">
        <f t="shared" si="98"/>
        <v>8886.0307605809485</v>
      </c>
      <c r="O341" s="23">
        <f t="shared" si="91"/>
        <v>0.94049163100766131</v>
      </c>
      <c r="P341" s="279">
        <v>582.10568615207467</v>
      </c>
      <c r="Q341" s="313">
        <v>3009</v>
      </c>
      <c r="R341" s="125">
        <f t="shared" si="99"/>
        <v>1.504173918921198E-2</v>
      </c>
      <c r="S341" s="23">
        <f t="shared" si="100"/>
        <v>3.6503420523720964E-2</v>
      </c>
      <c r="T341" s="23"/>
      <c r="U341" s="261">
        <v>20768</v>
      </c>
      <c r="V341" s="125">
        <f t="shared" si="101"/>
        <v>2.0127118644067795E-2</v>
      </c>
      <c r="W341" s="255">
        <v>25667.813120902763</v>
      </c>
      <c r="X341" s="259">
        <v>6936.5397461589846</v>
      </c>
      <c r="Y341" s="259">
        <v>8573.0838747170219</v>
      </c>
      <c r="Z341" s="137"/>
      <c r="AA341" s="124"/>
      <c r="AB341" s="124"/>
      <c r="AC341" s="124"/>
      <c r="AD341" s="124"/>
    </row>
    <row r="342" spans="1:32" ht="15" x14ac:dyDescent="0.25">
      <c r="A342" s="82">
        <v>1917</v>
      </c>
      <c r="B342" s="83" t="s">
        <v>439</v>
      </c>
      <c r="C342" s="314">
        <v>10560</v>
      </c>
      <c r="D342" s="124">
        <f t="shared" si="92"/>
        <v>7680</v>
      </c>
      <c r="E342" s="125">
        <f t="shared" si="87"/>
        <v>0.81284613127612193</v>
      </c>
      <c r="F342" s="124">
        <f t="shared" si="88"/>
        <v>1060.9695905493252</v>
      </c>
      <c r="G342" s="124">
        <f t="shared" si="93"/>
        <v>1458.8331870053221</v>
      </c>
      <c r="H342" s="124">
        <f t="shared" si="89"/>
        <v>288.209035038396</v>
      </c>
      <c r="I342" s="123">
        <f t="shared" si="94"/>
        <v>396.28742317779449</v>
      </c>
      <c r="J342" s="124">
        <f t="shared" si="90"/>
        <v>177.01730163680799</v>
      </c>
      <c r="K342" s="123">
        <f t="shared" si="95"/>
        <v>243.39878975061097</v>
      </c>
      <c r="L342" s="123">
        <f t="shared" si="96"/>
        <v>1702.2319767559331</v>
      </c>
      <c r="M342" s="123">
        <f t="shared" si="97"/>
        <v>12262.231976755933</v>
      </c>
      <c r="N342" s="70">
        <f t="shared" si="98"/>
        <v>8917.9868921861344</v>
      </c>
      <c r="O342" s="23">
        <f t="shared" si="91"/>
        <v>0.94387384688602416</v>
      </c>
      <c r="P342" s="279">
        <v>294.21913209009699</v>
      </c>
      <c r="Q342" s="313">
        <v>1375</v>
      </c>
      <c r="R342" s="125">
        <f t="shared" si="99"/>
        <v>3.9160702029610688E-2</v>
      </c>
      <c r="S342" s="23">
        <f t="shared" si="100"/>
        <v>3.7483602317853464E-2</v>
      </c>
      <c r="T342" s="23"/>
      <c r="U342" s="261">
        <v>10199</v>
      </c>
      <c r="V342" s="125">
        <f t="shared" si="101"/>
        <v>3.5395627022257084E-2</v>
      </c>
      <c r="W342" s="255">
        <v>11862.184504624518</v>
      </c>
      <c r="X342" s="259">
        <v>7390.579710144928</v>
      </c>
      <c r="Y342" s="259">
        <v>8595.7858729163163</v>
      </c>
      <c r="Z342" s="137"/>
      <c r="AA342" s="124"/>
      <c r="AB342" s="124"/>
      <c r="AC342" s="124"/>
      <c r="AD342" s="124"/>
    </row>
    <row r="343" spans="1:32" ht="15" x14ac:dyDescent="0.25">
      <c r="A343" s="82">
        <v>1919</v>
      </c>
      <c r="B343" s="83" t="s">
        <v>440</v>
      </c>
      <c r="C343" s="314">
        <v>7637</v>
      </c>
      <c r="D343" s="124">
        <f t="shared" si="92"/>
        <v>6911.3122171945697</v>
      </c>
      <c r="E343" s="125">
        <f t="shared" si="87"/>
        <v>0.73148872367031281</v>
      </c>
      <c r="F343" s="124">
        <f t="shared" si="88"/>
        <v>1522.1822602325833</v>
      </c>
      <c r="G343" s="124">
        <f t="shared" si="93"/>
        <v>1682.0113975570046</v>
      </c>
      <c r="H343" s="124">
        <f t="shared" si="89"/>
        <v>557.24975902029655</v>
      </c>
      <c r="I343" s="123">
        <f t="shared" si="94"/>
        <v>615.76098371742773</v>
      </c>
      <c r="J343" s="124">
        <f t="shared" si="90"/>
        <v>446.05802561870854</v>
      </c>
      <c r="K343" s="123">
        <f t="shared" si="95"/>
        <v>492.89411830867289</v>
      </c>
      <c r="L343" s="123">
        <f t="shared" si="96"/>
        <v>2174.9055158656774</v>
      </c>
      <c r="M343" s="123">
        <f t="shared" si="97"/>
        <v>9811.9055158656774</v>
      </c>
      <c r="N343" s="70">
        <f t="shared" si="98"/>
        <v>8879.552503045863</v>
      </c>
      <c r="O343" s="23">
        <f t="shared" si="91"/>
        <v>0.93980597650573372</v>
      </c>
      <c r="P343" s="279">
        <v>70.623557061496285</v>
      </c>
      <c r="Q343" s="313">
        <v>1105</v>
      </c>
      <c r="R343" s="125">
        <f t="shared" si="99"/>
        <v>3.2076971471435081E-2</v>
      </c>
      <c r="S343" s="23">
        <f t="shared" si="100"/>
        <v>3.7199758016556193E-2</v>
      </c>
      <c r="T343" s="23"/>
      <c r="U343" s="261">
        <v>7480</v>
      </c>
      <c r="V343" s="125">
        <f t="shared" si="101"/>
        <v>2.0989304812834224E-2</v>
      </c>
      <c r="W343" s="255">
        <v>9562.7289432359339</v>
      </c>
      <c r="X343" s="259">
        <v>6696.5085049239033</v>
      </c>
      <c r="Y343" s="259">
        <v>8561.0823126552677</v>
      </c>
      <c r="Z343" s="137"/>
      <c r="AA343" s="124"/>
      <c r="AB343" s="124"/>
      <c r="AC343" s="124"/>
      <c r="AD343" s="124"/>
    </row>
    <row r="344" spans="1:32" ht="15" x14ac:dyDescent="0.25">
      <c r="A344" s="82">
        <v>1920</v>
      </c>
      <c r="B344" s="83" t="s">
        <v>441</v>
      </c>
      <c r="C344" s="314">
        <v>6049</v>
      </c>
      <c r="D344" s="124">
        <f t="shared" si="92"/>
        <v>5805.1823416506713</v>
      </c>
      <c r="E344" s="125">
        <f t="shared" si="87"/>
        <v>0.61441666767750081</v>
      </c>
      <c r="F344" s="124">
        <f t="shared" si="88"/>
        <v>2185.8601855589222</v>
      </c>
      <c r="G344" s="124">
        <f t="shared" si="93"/>
        <v>2277.6663133523971</v>
      </c>
      <c r="H344" s="124">
        <f t="shared" si="89"/>
        <v>944.39521546066101</v>
      </c>
      <c r="I344" s="123">
        <f t="shared" si="94"/>
        <v>984.05981451000878</v>
      </c>
      <c r="J344" s="124">
        <f t="shared" si="90"/>
        <v>833.20348205907305</v>
      </c>
      <c r="K344" s="123">
        <f t="shared" si="95"/>
        <v>868.19802830555409</v>
      </c>
      <c r="L344" s="123">
        <f t="shared" si="96"/>
        <v>3145.8643416579512</v>
      </c>
      <c r="M344" s="123">
        <f t="shared" si="97"/>
        <v>9194.8643416579507</v>
      </c>
      <c r="N344" s="70">
        <f t="shared" si="98"/>
        <v>8824.246009268667</v>
      </c>
      <c r="O344" s="23">
        <f t="shared" si="91"/>
        <v>0.93395237370609296</v>
      </c>
      <c r="P344" s="279">
        <v>230.83958955482331</v>
      </c>
      <c r="Q344" s="313">
        <v>1042</v>
      </c>
      <c r="R344" s="125">
        <f t="shared" si="99"/>
        <v>-1.9532240609461623E-2</v>
      </c>
      <c r="S344" s="23">
        <f t="shared" si="100"/>
        <v>3.5430307514996116E-2</v>
      </c>
      <c r="T344" s="23"/>
      <c r="U344" s="261">
        <v>6282</v>
      </c>
      <c r="V344" s="125">
        <f t="shared" si="101"/>
        <v>-3.7090098694683223E-2</v>
      </c>
      <c r="W344" s="255">
        <v>9042.1585575410245</v>
      </c>
      <c r="X344" s="259">
        <v>5920.8294062205468</v>
      </c>
      <c r="Y344" s="259">
        <v>8522.2983577200976</v>
      </c>
      <c r="Z344" s="137"/>
      <c r="AA344" s="124"/>
      <c r="AB344" s="124"/>
      <c r="AC344" s="124"/>
      <c r="AD344" s="124"/>
    </row>
    <row r="345" spans="1:32" ht="15" x14ac:dyDescent="0.25">
      <c r="A345" s="82">
        <v>1922</v>
      </c>
      <c r="B345" s="83" t="s">
        <v>442</v>
      </c>
      <c r="C345" s="314">
        <v>46417</v>
      </c>
      <c r="D345" s="124">
        <f t="shared" si="92"/>
        <v>11517.86600496278</v>
      </c>
      <c r="E345" s="125">
        <f t="shared" si="87"/>
        <v>1.219043336287859</v>
      </c>
      <c r="F345" s="124">
        <f t="shared" si="88"/>
        <v>-1241.7500124283426</v>
      </c>
      <c r="G345" s="124">
        <f t="shared" si="93"/>
        <v>-5004.2525500862212</v>
      </c>
      <c r="H345" s="124">
        <f t="shared" si="89"/>
        <v>0</v>
      </c>
      <c r="I345" s="123">
        <f t="shared" si="94"/>
        <v>0</v>
      </c>
      <c r="J345" s="124">
        <f t="shared" si="90"/>
        <v>-111.191733401588</v>
      </c>
      <c r="K345" s="123">
        <f t="shared" si="95"/>
        <v>-448.10268560839961</v>
      </c>
      <c r="L345" s="123">
        <f t="shared" si="96"/>
        <v>-5452.3552356946211</v>
      </c>
      <c r="M345" s="123">
        <f t="shared" si="97"/>
        <v>40964.644764305376</v>
      </c>
      <c r="N345" s="70">
        <f t="shared" si="98"/>
        <v>10164.924259132848</v>
      </c>
      <c r="O345" s="23">
        <f t="shared" si="91"/>
        <v>1.0758488748373614</v>
      </c>
      <c r="P345" s="279">
        <v>-3109.1964793619554</v>
      </c>
      <c r="Q345" s="313">
        <v>4030</v>
      </c>
      <c r="R345" s="125">
        <f t="shared" si="99"/>
        <v>8.4390337499630846E-2</v>
      </c>
      <c r="S345" s="23">
        <f t="shared" si="100"/>
        <v>5.8168754807895538E-2</v>
      </c>
      <c r="T345" s="23"/>
      <c r="U345" s="261">
        <v>42263</v>
      </c>
      <c r="V345" s="125">
        <f t="shared" si="101"/>
        <v>9.8289283770674113E-2</v>
      </c>
      <c r="W345" s="255">
        <v>38222.857595556561</v>
      </c>
      <c r="X345" s="259">
        <v>10621.51294295049</v>
      </c>
      <c r="Y345" s="259">
        <v>9606.1466689008703</v>
      </c>
      <c r="Z345" s="137"/>
      <c r="AA345" s="124"/>
      <c r="AB345" s="124"/>
      <c r="AC345" s="124"/>
      <c r="AD345" s="124"/>
    </row>
    <row r="346" spans="1:32" ht="15" x14ac:dyDescent="0.25">
      <c r="A346" s="82">
        <v>1923</v>
      </c>
      <c r="B346" s="83" t="s">
        <v>443</v>
      </c>
      <c r="C346" s="314">
        <v>15553</v>
      </c>
      <c r="D346" s="124">
        <f t="shared" si="92"/>
        <v>7124.5991754466331</v>
      </c>
      <c r="E346" s="125">
        <f t="shared" si="87"/>
        <v>0.75406287456443277</v>
      </c>
      <c r="F346" s="124">
        <f t="shared" si="88"/>
        <v>1394.2100852813453</v>
      </c>
      <c r="G346" s="124">
        <f t="shared" si="93"/>
        <v>3043.5606161691771</v>
      </c>
      <c r="H346" s="124">
        <f t="shared" si="89"/>
        <v>482.59932363207434</v>
      </c>
      <c r="I346" s="123">
        <f t="shared" si="94"/>
        <v>1053.5143234888183</v>
      </c>
      <c r="J346" s="124">
        <f t="shared" si="90"/>
        <v>371.40759023048633</v>
      </c>
      <c r="K346" s="123">
        <f t="shared" si="95"/>
        <v>810.78276947315169</v>
      </c>
      <c r="L346" s="123">
        <f t="shared" si="96"/>
        <v>3854.3433856423289</v>
      </c>
      <c r="M346" s="123">
        <f t="shared" si="97"/>
        <v>19407.343385642329</v>
      </c>
      <c r="N346" s="70">
        <f t="shared" si="98"/>
        <v>8890.2168509584644</v>
      </c>
      <c r="O346" s="23">
        <f t="shared" si="91"/>
        <v>0.94093468405043945</v>
      </c>
      <c r="P346" s="279">
        <v>503.73255662013116</v>
      </c>
      <c r="Q346" s="313">
        <v>2183</v>
      </c>
      <c r="R346" s="125">
        <f t="shared" si="99"/>
        <v>6.4172164298745518E-2</v>
      </c>
      <c r="S346" s="23">
        <f t="shared" si="100"/>
        <v>3.845477531668632E-2</v>
      </c>
      <c r="T346" s="23"/>
      <c r="U346" s="261">
        <v>14903</v>
      </c>
      <c r="V346" s="125">
        <f t="shared" si="101"/>
        <v>4.3615379453801249E-2</v>
      </c>
      <c r="W346" s="255">
        <v>19056.797831372594</v>
      </c>
      <c r="X346" s="259">
        <v>6694.9685534591199</v>
      </c>
      <c r="Y346" s="259">
        <v>8561.0053150820277</v>
      </c>
      <c r="Z346" s="137"/>
      <c r="AA346" s="124"/>
      <c r="AB346" s="124"/>
      <c r="AC346" s="124"/>
      <c r="AD346" s="124"/>
    </row>
    <row r="347" spans="1:32" ht="15" x14ac:dyDescent="0.25">
      <c r="A347" s="82">
        <v>1924</v>
      </c>
      <c r="B347" s="83" t="s">
        <v>444</v>
      </c>
      <c r="C347" s="314">
        <v>64911</v>
      </c>
      <c r="D347" s="124">
        <f t="shared" si="92"/>
        <v>9538.7215282880243</v>
      </c>
      <c r="E347" s="125">
        <f t="shared" si="87"/>
        <v>1.0095719910923409</v>
      </c>
      <c r="F347" s="124">
        <f t="shared" si="88"/>
        <v>-54.263326423489339</v>
      </c>
      <c r="G347" s="124">
        <f t="shared" si="93"/>
        <v>-369.26193631184498</v>
      </c>
      <c r="H347" s="124">
        <f t="shared" si="89"/>
        <v>0</v>
      </c>
      <c r="I347" s="123">
        <f t="shared" si="94"/>
        <v>0</v>
      </c>
      <c r="J347" s="124">
        <f t="shared" si="90"/>
        <v>-111.191733401588</v>
      </c>
      <c r="K347" s="123">
        <f t="shared" si="95"/>
        <v>-756.65974579780629</v>
      </c>
      <c r="L347" s="123">
        <f t="shared" si="96"/>
        <v>-1125.9216821096513</v>
      </c>
      <c r="M347" s="123">
        <f t="shared" si="97"/>
        <v>63785.078317890351</v>
      </c>
      <c r="N347" s="70">
        <f t="shared" si="98"/>
        <v>9373.2664684629472</v>
      </c>
      <c r="O347" s="23">
        <f t="shared" si="91"/>
        <v>0.99206033675915428</v>
      </c>
      <c r="P347" s="279">
        <v>-594.46452656528686</v>
      </c>
      <c r="Q347" s="313">
        <v>6805</v>
      </c>
      <c r="R347" s="125">
        <f t="shared" si="99"/>
        <v>8.1223699819952061E-2</v>
      </c>
      <c r="S347" s="23">
        <f t="shared" si="100"/>
        <v>5.4787471512138711E-2</v>
      </c>
      <c r="T347" s="23"/>
      <c r="U347" s="261">
        <v>59973</v>
      </c>
      <c r="V347" s="125">
        <f t="shared" si="101"/>
        <v>8.2337051673252962E-2</v>
      </c>
      <c r="W347" s="255">
        <v>60409.767060717139</v>
      </c>
      <c r="X347" s="259">
        <v>8822.1535745807596</v>
      </c>
      <c r="Y347" s="259">
        <v>8886.4029215529772</v>
      </c>
      <c r="Z347" s="137"/>
      <c r="AA347" s="124"/>
      <c r="AB347" s="124"/>
      <c r="AC347" s="124"/>
      <c r="AD347" s="124"/>
    </row>
    <row r="348" spans="1:32" ht="15" x14ac:dyDescent="0.25">
      <c r="A348" s="82">
        <v>1925</v>
      </c>
      <c r="B348" s="83" t="s">
        <v>445</v>
      </c>
      <c r="C348" s="314">
        <v>27078</v>
      </c>
      <c r="D348" s="124">
        <f t="shared" si="92"/>
        <v>7760.9630266552022</v>
      </c>
      <c r="E348" s="125">
        <f t="shared" si="87"/>
        <v>0.82141520458251338</v>
      </c>
      <c r="F348" s="124">
        <f t="shared" si="88"/>
        <v>1012.3917745562039</v>
      </c>
      <c r="G348" s="124">
        <f t="shared" si="93"/>
        <v>3532.2349014265956</v>
      </c>
      <c r="H348" s="124">
        <f t="shared" si="89"/>
        <v>259.87197570907523</v>
      </c>
      <c r="I348" s="123">
        <f t="shared" si="94"/>
        <v>906.69332324896345</v>
      </c>
      <c r="J348" s="124">
        <f t="shared" si="90"/>
        <v>148.68024230748722</v>
      </c>
      <c r="K348" s="123">
        <f t="shared" si="95"/>
        <v>518.74536541082296</v>
      </c>
      <c r="L348" s="123">
        <f t="shared" si="96"/>
        <v>4050.9802668374186</v>
      </c>
      <c r="M348" s="123">
        <f t="shared" si="97"/>
        <v>31128.980266837418</v>
      </c>
      <c r="N348" s="70">
        <f t="shared" si="98"/>
        <v>8922.0350435188939</v>
      </c>
      <c r="O348" s="23">
        <f t="shared" si="91"/>
        <v>0.94430230055134368</v>
      </c>
      <c r="P348" s="279">
        <v>530.9978195362537</v>
      </c>
      <c r="Q348" s="313">
        <v>3489</v>
      </c>
      <c r="R348" s="125">
        <f t="shared" si="99"/>
        <v>4.3877461413299366E-2</v>
      </c>
      <c r="S348" s="23">
        <f t="shared" si="100"/>
        <v>3.768796378865466E-2</v>
      </c>
      <c r="T348" s="23"/>
      <c r="U348" s="261">
        <v>25977</v>
      </c>
      <c r="V348" s="125">
        <f t="shared" si="101"/>
        <v>4.2383647072410206E-2</v>
      </c>
      <c r="W348" s="255">
        <v>30041.3915646073</v>
      </c>
      <c r="X348" s="259">
        <v>7434.7452776187747</v>
      </c>
      <c r="Y348" s="259">
        <v>8597.9941512900114</v>
      </c>
      <c r="Z348" s="137"/>
      <c r="AA348" s="124"/>
      <c r="AB348" s="124"/>
      <c r="AC348" s="124"/>
      <c r="AD348" s="124"/>
    </row>
    <row r="349" spans="1:32" ht="15" x14ac:dyDescent="0.25">
      <c r="A349" s="82">
        <v>1926</v>
      </c>
      <c r="B349" s="83" t="s">
        <v>446</v>
      </c>
      <c r="C349" s="314">
        <v>7790</v>
      </c>
      <c r="D349" s="124">
        <f t="shared" si="92"/>
        <v>6899.9114260407441</v>
      </c>
      <c r="E349" s="125">
        <f t="shared" si="87"/>
        <v>0.73028207145900104</v>
      </c>
      <c r="F349" s="124">
        <f t="shared" si="88"/>
        <v>1529.0227349248787</v>
      </c>
      <c r="G349" s="124">
        <f t="shared" si="93"/>
        <v>1726.2666677301879</v>
      </c>
      <c r="H349" s="124">
        <f t="shared" si="89"/>
        <v>561.24003592413555</v>
      </c>
      <c r="I349" s="123">
        <f t="shared" si="94"/>
        <v>633.64000055834902</v>
      </c>
      <c r="J349" s="124">
        <f t="shared" si="90"/>
        <v>450.04830252254754</v>
      </c>
      <c r="K349" s="123">
        <f t="shared" si="95"/>
        <v>508.10453354795618</v>
      </c>
      <c r="L349" s="123">
        <f t="shared" si="96"/>
        <v>2234.3712012781443</v>
      </c>
      <c r="M349" s="123">
        <f t="shared" si="97"/>
        <v>10024.371201278143</v>
      </c>
      <c r="N349" s="70">
        <f t="shared" si="98"/>
        <v>8878.9824634881697</v>
      </c>
      <c r="O349" s="23">
        <f t="shared" si="91"/>
        <v>0.9397456438951679</v>
      </c>
      <c r="P349" s="279">
        <v>223.20316373070477</v>
      </c>
      <c r="Q349" s="313">
        <v>1129</v>
      </c>
      <c r="R349" s="125">
        <f t="shared" si="99"/>
        <v>6.9362353510372121E-2</v>
      </c>
      <c r="S349" s="23">
        <f t="shared" si="100"/>
        <v>3.8614151415393455E-2</v>
      </c>
      <c r="T349" s="23"/>
      <c r="U349" s="261">
        <v>7517</v>
      </c>
      <c r="V349" s="125">
        <f t="shared" si="101"/>
        <v>3.6317679925502194E-2</v>
      </c>
      <c r="W349" s="255">
        <v>9959.4392738315692</v>
      </c>
      <c r="X349" s="259">
        <v>6452.3605150214589</v>
      </c>
      <c r="Y349" s="259">
        <v>8548.8749131601453</v>
      </c>
      <c r="Z349" s="137"/>
      <c r="AA349" s="124"/>
      <c r="AB349" s="124"/>
      <c r="AC349" s="124"/>
      <c r="AD349" s="124"/>
    </row>
    <row r="350" spans="1:32" ht="15" x14ac:dyDescent="0.25">
      <c r="A350" s="82">
        <v>1927</v>
      </c>
      <c r="B350" s="83" t="s">
        <v>447</v>
      </c>
      <c r="C350" s="314">
        <v>10488</v>
      </c>
      <c r="D350" s="124">
        <f t="shared" si="92"/>
        <v>6931.923331130205</v>
      </c>
      <c r="E350" s="125">
        <f t="shared" si="87"/>
        <v>0.73367019036612957</v>
      </c>
      <c r="F350" s="124">
        <f t="shared" si="88"/>
        <v>1509.8155918712021</v>
      </c>
      <c r="G350" s="124">
        <f t="shared" si="93"/>
        <v>2284.3509905011288</v>
      </c>
      <c r="H350" s="124">
        <f t="shared" si="89"/>
        <v>550.03586914282414</v>
      </c>
      <c r="I350" s="123">
        <f t="shared" si="94"/>
        <v>832.20427001309292</v>
      </c>
      <c r="J350" s="124">
        <f t="shared" si="90"/>
        <v>438.84413574123613</v>
      </c>
      <c r="K350" s="123">
        <f t="shared" si="95"/>
        <v>663.97117737649035</v>
      </c>
      <c r="L350" s="123">
        <f t="shared" si="96"/>
        <v>2948.322167877619</v>
      </c>
      <c r="M350" s="123">
        <f t="shared" si="97"/>
        <v>13436.322167877619</v>
      </c>
      <c r="N350" s="70">
        <f t="shared" si="98"/>
        <v>8880.5830587426426</v>
      </c>
      <c r="O350" s="23">
        <f t="shared" si="91"/>
        <v>0.93991504984052432</v>
      </c>
      <c r="P350" s="279">
        <v>323.67687043804699</v>
      </c>
      <c r="Q350" s="313">
        <v>1513</v>
      </c>
      <c r="R350" s="125">
        <f t="shared" si="99"/>
        <v>9.5225406860714335E-3</v>
      </c>
      <c r="S350" s="23">
        <f t="shared" si="100"/>
        <v>3.6291068379689484E-2</v>
      </c>
      <c r="T350" s="23"/>
      <c r="U350" s="261">
        <v>10547</v>
      </c>
      <c r="V350" s="125">
        <f t="shared" si="101"/>
        <v>-5.5940077747226704E-3</v>
      </c>
      <c r="W350" s="255">
        <v>13162.880579060335</v>
      </c>
      <c r="X350" s="259">
        <v>6866.536458333333</v>
      </c>
      <c r="Y350" s="259">
        <v>8569.5837103257381</v>
      </c>
      <c r="Z350" s="137"/>
      <c r="AA350" s="124"/>
      <c r="AB350" s="124"/>
      <c r="AC350" s="124"/>
      <c r="AD350" s="124"/>
    </row>
    <row r="351" spans="1:32" ht="15" x14ac:dyDescent="0.25">
      <c r="A351" s="82">
        <v>1928</v>
      </c>
      <c r="B351" s="83" t="s">
        <v>448</v>
      </c>
      <c r="C351" s="314">
        <v>6249</v>
      </c>
      <c r="D351" s="124">
        <f t="shared" si="92"/>
        <v>6712.137486573577</v>
      </c>
      <c r="E351" s="125">
        <f t="shared" si="87"/>
        <v>0.71040820163473506</v>
      </c>
      <c r="F351" s="124">
        <f t="shared" si="88"/>
        <v>1641.687098605179</v>
      </c>
      <c r="G351" s="124">
        <f t="shared" si="93"/>
        <v>1528.4106888014217</v>
      </c>
      <c r="H351" s="124">
        <f t="shared" si="89"/>
        <v>626.96091473764398</v>
      </c>
      <c r="I351" s="123">
        <f t="shared" si="94"/>
        <v>583.7006116207466</v>
      </c>
      <c r="J351" s="124">
        <f t="shared" si="90"/>
        <v>515.76918133605602</v>
      </c>
      <c r="K351" s="123">
        <f t="shared" si="95"/>
        <v>480.18110782386816</v>
      </c>
      <c r="L351" s="123">
        <f t="shared" si="96"/>
        <v>2008.5917966252898</v>
      </c>
      <c r="M351" s="123">
        <f t="shared" si="97"/>
        <v>8257.5917966252891</v>
      </c>
      <c r="N351" s="70">
        <f t="shared" si="98"/>
        <v>8869.5937665148103</v>
      </c>
      <c r="O351" s="23">
        <f t="shared" si="91"/>
        <v>0.93875195040395443</v>
      </c>
      <c r="P351" s="279">
        <v>177.09640870973089</v>
      </c>
      <c r="Q351" s="313">
        <v>931</v>
      </c>
      <c r="R351" s="125">
        <f t="shared" si="99"/>
        <v>3.5593201871544945E-2</v>
      </c>
      <c r="S351" s="23">
        <f t="shared" si="100"/>
        <v>3.7339471838507284E-2</v>
      </c>
      <c r="T351" s="23"/>
      <c r="U351" s="261">
        <v>6112</v>
      </c>
      <c r="V351" s="125">
        <f t="shared" si="101"/>
        <v>2.2414921465968587E-2</v>
      </c>
      <c r="W351" s="255">
        <v>8062.9602448267542</v>
      </c>
      <c r="X351" s="259">
        <v>6481.4422057264055</v>
      </c>
      <c r="Y351" s="259">
        <v>8550.3289976953911</v>
      </c>
      <c r="Z351" s="137"/>
      <c r="AA351" s="124"/>
      <c r="AB351" s="124"/>
      <c r="AC351" s="124"/>
      <c r="AD351" s="124"/>
    </row>
    <row r="352" spans="1:32" ht="15" x14ac:dyDescent="0.25">
      <c r="A352" s="82">
        <v>1929</v>
      </c>
      <c r="B352" s="83" t="s">
        <v>449</v>
      </c>
      <c r="C352" s="314">
        <v>8337</v>
      </c>
      <c r="D352" s="124">
        <f t="shared" si="92"/>
        <v>9388.5135135135133</v>
      </c>
      <c r="E352" s="125">
        <f t="shared" si="87"/>
        <v>0.99367407394440754</v>
      </c>
      <c r="F352" s="124">
        <f t="shared" si="88"/>
        <v>35.861482441217227</v>
      </c>
      <c r="G352" s="124">
        <f t="shared" si="93"/>
        <v>31.844996407800895</v>
      </c>
      <c r="H352" s="124">
        <f t="shared" si="89"/>
        <v>0</v>
      </c>
      <c r="I352" s="123">
        <f t="shared" si="94"/>
        <v>0</v>
      </c>
      <c r="J352" s="124">
        <f t="shared" si="90"/>
        <v>-111.191733401588</v>
      </c>
      <c r="K352" s="123">
        <f t="shared" si="95"/>
        <v>-98.738259260610135</v>
      </c>
      <c r="L352" s="123">
        <f t="shared" si="96"/>
        <v>-66.893262852809244</v>
      </c>
      <c r="M352" s="123">
        <f t="shared" si="97"/>
        <v>8270.1067371471909</v>
      </c>
      <c r="N352" s="70">
        <f t="shared" si="98"/>
        <v>9313.1832625531424</v>
      </c>
      <c r="O352" s="23">
        <f t="shared" si="91"/>
        <v>0.98570116989998091</v>
      </c>
      <c r="P352" s="279">
        <v>-310.92577510506533</v>
      </c>
      <c r="Q352" s="313">
        <v>888</v>
      </c>
      <c r="R352" s="125">
        <f t="shared" si="99"/>
        <v>7.7135485778324756E-2</v>
      </c>
      <c r="S352" s="23">
        <f t="shared" si="100"/>
        <v>5.3049120456613946E-2</v>
      </c>
      <c r="T352" s="23"/>
      <c r="U352" s="261">
        <v>7862</v>
      </c>
      <c r="V352" s="125">
        <f t="shared" si="101"/>
        <v>6.0417196642075809E-2</v>
      </c>
      <c r="W352" s="255">
        <v>7977.302425532047</v>
      </c>
      <c r="X352" s="259">
        <v>8716.1862527716185</v>
      </c>
      <c r="Y352" s="259">
        <v>8844.0159928293197</v>
      </c>
      <c r="Z352" s="137"/>
      <c r="AA352" s="124"/>
      <c r="AB352" s="124"/>
      <c r="AC352" s="124"/>
      <c r="AD352" s="124"/>
    </row>
    <row r="353" spans="1:30" ht="15" x14ac:dyDescent="0.25">
      <c r="A353" s="82">
        <v>1931</v>
      </c>
      <c r="B353" s="83" t="s">
        <v>450</v>
      </c>
      <c r="C353" s="314">
        <v>96030</v>
      </c>
      <c r="D353" s="124">
        <f t="shared" si="92"/>
        <v>8222.4505522733107</v>
      </c>
      <c r="E353" s="125">
        <f t="shared" si="87"/>
        <v>0.87025873971674128</v>
      </c>
      <c r="F353" s="124">
        <f t="shared" si="88"/>
        <v>735.49925918533881</v>
      </c>
      <c r="G353" s="124">
        <f t="shared" si="93"/>
        <v>8589.8958480255715</v>
      </c>
      <c r="H353" s="124">
        <f t="shared" si="89"/>
        <v>98.351341742737247</v>
      </c>
      <c r="I353" s="123">
        <f t="shared" si="94"/>
        <v>1148.6453202134282</v>
      </c>
      <c r="J353" s="124">
        <f t="shared" si="90"/>
        <v>-12.840391658850749</v>
      </c>
      <c r="K353" s="123">
        <f t="shared" si="95"/>
        <v>-149.96293418371789</v>
      </c>
      <c r="L353" s="123">
        <f t="shared" si="96"/>
        <v>8439.9329138418543</v>
      </c>
      <c r="M353" s="123">
        <f t="shared" si="97"/>
        <v>104469.93291384185</v>
      </c>
      <c r="N353" s="70">
        <f t="shared" si="98"/>
        <v>8945.1094197997991</v>
      </c>
      <c r="O353" s="23">
        <f t="shared" si="91"/>
        <v>0.946744477308055</v>
      </c>
      <c r="P353" s="279">
        <v>1340.1135954038191</v>
      </c>
      <c r="Q353" s="313">
        <v>11679</v>
      </c>
      <c r="R353" s="125">
        <f t="shared" si="99"/>
        <v>3.717015556835513E-2</v>
      </c>
      <c r="S353" s="23">
        <f t="shared" si="100"/>
        <v>3.7397319784650676E-2</v>
      </c>
      <c r="T353" s="23"/>
      <c r="U353" s="261">
        <v>92311</v>
      </c>
      <c r="V353" s="125">
        <f t="shared" si="101"/>
        <v>4.028772302325833E-2</v>
      </c>
      <c r="W353" s="255">
        <v>100402.08519699123</v>
      </c>
      <c r="X353" s="259">
        <v>7927.7739608381999</v>
      </c>
      <c r="Y353" s="259">
        <v>8622.6455854509823</v>
      </c>
      <c r="Z353" s="137"/>
      <c r="AA353" s="124"/>
      <c r="AB353" s="124"/>
      <c r="AC353" s="124"/>
      <c r="AD353" s="124"/>
    </row>
    <row r="354" spans="1:30" ht="15" x14ac:dyDescent="0.25">
      <c r="A354" s="82">
        <v>1933</v>
      </c>
      <c r="B354" s="83" t="s">
        <v>451</v>
      </c>
      <c r="C354" s="314">
        <v>38170</v>
      </c>
      <c r="D354" s="124">
        <f t="shared" si="92"/>
        <v>6785.7777777777774</v>
      </c>
      <c r="E354" s="125">
        <f t="shared" si="87"/>
        <v>0.71820224145392531</v>
      </c>
      <c r="F354" s="124">
        <f t="shared" si="88"/>
        <v>1597.5029238826587</v>
      </c>
      <c r="G354" s="124">
        <f t="shared" si="93"/>
        <v>8985.9539468399544</v>
      </c>
      <c r="H354" s="124">
        <f t="shared" si="89"/>
        <v>601.18681281617387</v>
      </c>
      <c r="I354" s="123">
        <f t="shared" si="94"/>
        <v>3381.6758220909778</v>
      </c>
      <c r="J354" s="124">
        <f t="shared" si="90"/>
        <v>489.99507941458586</v>
      </c>
      <c r="K354" s="123">
        <f t="shared" si="95"/>
        <v>2756.2223217070455</v>
      </c>
      <c r="L354" s="123">
        <f t="shared" si="96"/>
        <v>11742.176268547</v>
      </c>
      <c r="M354" s="123">
        <f t="shared" si="97"/>
        <v>49912.176268547002</v>
      </c>
      <c r="N354" s="70">
        <f t="shared" si="98"/>
        <v>8873.2757810750227</v>
      </c>
      <c r="O354" s="23">
        <f t="shared" si="91"/>
        <v>0.93914165239491421</v>
      </c>
      <c r="P354" s="279">
        <v>732.68281309584745</v>
      </c>
      <c r="Q354" s="313">
        <v>5625</v>
      </c>
      <c r="R354" s="125">
        <f t="shared" si="99"/>
        <v>3.2459540770247423E-2</v>
      </c>
      <c r="S354" s="23">
        <f t="shared" si="100"/>
        <v>3.7218168522807377E-2</v>
      </c>
      <c r="T354" s="23"/>
      <c r="U354" s="261">
        <v>37154</v>
      </c>
      <c r="V354" s="125">
        <f t="shared" si="101"/>
        <v>2.7345642461107822E-2</v>
      </c>
      <c r="W354" s="255">
        <v>48360.730184523483</v>
      </c>
      <c r="X354" s="259">
        <v>6572.439412701221</v>
      </c>
      <c r="Y354" s="259">
        <v>8554.8788580441342</v>
      </c>
      <c r="Z354" s="137"/>
      <c r="AA354" s="124"/>
      <c r="AB354" s="124"/>
      <c r="AC354" s="124"/>
      <c r="AD354" s="124"/>
    </row>
    <row r="355" spans="1:30" ht="15" x14ac:dyDescent="0.25">
      <c r="A355" s="82">
        <v>1936</v>
      </c>
      <c r="B355" s="83" t="s">
        <v>452</v>
      </c>
      <c r="C355" s="314">
        <v>17262</v>
      </c>
      <c r="D355" s="124">
        <f t="shared" si="92"/>
        <v>7665.1865008880995</v>
      </c>
      <c r="E355" s="125">
        <f t="shared" si="87"/>
        <v>0.81127828030688098</v>
      </c>
      <c r="F355" s="124">
        <f t="shared" si="88"/>
        <v>1069.8576900164655</v>
      </c>
      <c r="G355" s="124">
        <f t="shared" si="93"/>
        <v>2409.3195179170802</v>
      </c>
      <c r="H355" s="124">
        <f t="shared" si="89"/>
        <v>293.39375972756113</v>
      </c>
      <c r="I355" s="123">
        <f t="shared" si="94"/>
        <v>660.72274690646771</v>
      </c>
      <c r="J355" s="124">
        <f t="shared" si="90"/>
        <v>182.20202632597312</v>
      </c>
      <c r="K355" s="123">
        <f t="shared" si="95"/>
        <v>410.31896328609145</v>
      </c>
      <c r="L355" s="123">
        <f t="shared" si="96"/>
        <v>2819.6384812031715</v>
      </c>
      <c r="M355" s="123">
        <f t="shared" si="97"/>
        <v>20081.638481203172</v>
      </c>
      <c r="N355" s="70">
        <f t="shared" si="98"/>
        <v>8917.2462172305386</v>
      </c>
      <c r="O355" s="23">
        <f t="shared" si="91"/>
        <v>0.94379545433756196</v>
      </c>
      <c r="P355" s="279">
        <v>-264.81357420589302</v>
      </c>
      <c r="Q355" s="313">
        <v>2252</v>
      </c>
      <c r="R355" s="125">
        <f t="shared" si="99"/>
        <v>0.11408587357159718</v>
      </c>
      <c r="S355" s="23">
        <f t="shared" si="100"/>
        <v>4.0486120835184013E-2</v>
      </c>
      <c r="T355" s="23"/>
      <c r="U355" s="261">
        <v>15570</v>
      </c>
      <c r="V355" s="125">
        <f t="shared" si="101"/>
        <v>0.10867052023121387</v>
      </c>
      <c r="W355" s="255">
        <v>19394.519336206729</v>
      </c>
      <c r="X355" s="259">
        <v>6880.2474591250557</v>
      </c>
      <c r="Y355" s="259">
        <v>8570.269260365325</v>
      </c>
      <c r="Z355" s="137"/>
      <c r="AA355" s="124"/>
      <c r="AB355" s="124"/>
      <c r="AC355" s="124"/>
      <c r="AD355" s="124"/>
    </row>
    <row r="356" spans="1:30" ht="15" x14ac:dyDescent="0.25">
      <c r="A356" s="82">
        <v>1938</v>
      </c>
      <c r="B356" s="83" t="s">
        <v>453</v>
      </c>
      <c r="C356" s="314">
        <v>19382</v>
      </c>
      <c r="D356" s="124">
        <f t="shared" si="92"/>
        <v>6807.8679311556025</v>
      </c>
      <c r="E356" s="125">
        <f t="shared" si="87"/>
        <v>0.72054024870815203</v>
      </c>
      <c r="F356" s="124">
        <f t="shared" si="88"/>
        <v>1584.2488318559638</v>
      </c>
      <c r="G356" s="124">
        <f t="shared" si="93"/>
        <v>4510.3564242939292</v>
      </c>
      <c r="H356" s="124">
        <f t="shared" si="89"/>
        <v>593.4552591339351</v>
      </c>
      <c r="I356" s="123">
        <f t="shared" si="94"/>
        <v>1689.5671227543132</v>
      </c>
      <c r="J356" s="124">
        <f t="shared" si="90"/>
        <v>482.26352573234709</v>
      </c>
      <c r="K356" s="123">
        <f t="shared" si="95"/>
        <v>1373.0042577599922</v>
      </c>
      <c r="L356" s="123">
        <f t="shared" si="96"/>
        <v>5883.3606820539217</v>
      </c>
      <c r="M356" s="123">
        <f t="shared" si="97"/>
        <v>25265.360682053921</v>
      </c>
      <c r="N356" s="70">
        <f t="shared" si="98"/>
        <v>8874.3802887439124</v>
      </c>
      <c r="O356" s="23">
        <f t="shared" si="91"/>
        <v>0.93925855275762538</v>
      </c>
      <c r="P356" s="279">
        <v>501.71834113491332</v>
      </c>
      <c r="Q356" s="313">
        <v>2847</v>
      </c>
      <c r="R356" s="125">
        <f t="shared" si="99"/>
        <v>2.9987170694923678E-2</v>
      </c>
      <c r="S356" s="23">
        <f t="shared" si="100"/>
        <v>3.712164423310043E-2</v>
      </c>
      <c r="T356" s="23"/>
      <c r="U356" s="261">
        <v>19016</v>
      </c>
      <c r="V356" s="125">
        <f t="shared" si="101"/>
        <v>1.9246949936895245E-2</v>
      </c>
      <c r="W356" s="255">
        <v>24617.741065075901</v>
      </c>
      <c r="X356" s="259">
        <v>6609.6628432394855</v>
      </c>
      <c r="Y356" s="259">
        <v>8556.7400295710468</v>
      </c>
      <c r="Z356" s="137"/>
      <c r="AA356" s="124"/>
      <c r="AB356" s="124"/>
      <c r="AC356" s="124"/>
      <c r="AD356" s="124"/>
    </row>
    <row r="357" spans="1:30" ht="15" x14ac:dyDescent="0.25">
      <c r="A357" s="82">
        <v>1939</v>
      </c>
      <c r="B357" s="83" t="s">
        <v>454</v>
      </c>
      <c r="C357" s="314">
        <v>17728</v>
      </c>
      <c r="D357" s="124">
        <f t="shared" si="92"/>
        <v>9629.5491580662692</v>
      </c>
      <c r="E357" s="125">
        <f t="shared" si="87"/>
        <v>1.0191851274827348</v>
      </c>
      <c r="F357" s="124">
        <f t="shared" si="88"/>
        <v>-108.75990429043631</v>
      </c>
      <c r="G357" s="124">
        <f t="shared" si="93"/>
        <v>-200.22698379869325</v>
      </c>
      <c r="H357" s="124">
        <f t="shared" si="89"/>
        <v>0</v>
      </c>
      <c r="I357" s="123">
        <f t="shared" si="94"/>
        <v>0</v>
      </c>
      <c r="J357" s="124">
        <f t="shared" si="90"/>
        <v>-111.191733401588</v>
      </c>
      <c r="K357" s="123">
        <f t="shared" si="95"/>
        <v>-204.70398119232348</v>
      </c>
      <c r="L357" s="123">
        <f t="shared" si="96"/>
        <v>-404.93096499101671</v>
      </c>
      <c r="M357" s="123">
        <f t="shared" si="97"/>
        <v>17323.069035008983</v>
      </c>
      <c r="N357" s="70">
        <f t="shared" si="98"/>
        <v>9409.5975203742437</v>
      </c>
      <c r="O357" s="23">
        <f t="shared" si="91"/>
        <v>0.99590559131531176</v>
      </c>
      <c r="P357" s="279">
        <v>-1220.6127837482279</v>
      </c>
      <c r="Q357" s="313">
        <v>1841</v>
      </c>
      <c r="R357" s="125">
        <f t="shared" si="99"/>
        <v>1.2258905605516247E-2</v>
      </c>
      <c r="S357" s="23">
        <f t="shared" si="100"/>
        <v>2.6944376677733278E-2</v>
      </c>
      <c r="T357" s="23"/>
      <c r="U357" s="261">
        <v>17656</v>
      </c>
      <c r="V357" s="125">
        <f t="shared" si="101"/>
        <v>4.0779338468509285E-3</v>
      </c>
      <c r="W357" s="255">
        <v>17005.997008633571</v>
      </c>
      <c r="X357" s="259">
        <v>9512.9310344827591</v>
      </c>
      <c r="Y357" s="259">
        <v>9162.7139055137759</v>
      </c>
      <c r="Z357" s="137"/>
      <c r="AA357" s="124"/>
      <c r="AB357" s="124"/>
      <c r="AC357" s="124"/>
      <c r="AD357" s="124"/>
    </row>
    <row r="358" spans="1:30" ht="15" x14ac:dyDescent="0.25">
      <c r="A358" s="82">
        <v>1940</v>
      </c>
      <c r="B358" s="83" t="s">
        <v>455</v>
      </c>
      <c r="C358" s="314">
        <v>17664</v>
      </c>
      <c r="D358" s="124">
        <f t="shared" si="92"/>
        <v>8423.4620886981411</v>
      </c>
      <c r="E358" s="125">
        <f t="shared" si="87"/>
        <v>0.89153366806632361</v>
      </c>
      <c r="F358" s="124">
        <f t="shared" si="88"/>
        <v>614.89233733044057</v>
      </c>
      <c r="G358" s="124">
        <f t="shared" si="93"/>
        <v>1289.429231381934</v>
      </c>
      <c r="H358" s="124">
        <f t="shared" si="89"/>
        <v>27.997303994046614</v>
      </c>
      <c r="I358" s="123">
        <f t="shared" si="94"/>
        <v>58.710346475515749</v>
      </c>
      <c r="J358" s="124">
        <f t="shared" si="90"/>
        <v>-83.194429407541378</v>
      </c>
      <c r="K358" s="123">
        <f t="shared" si="95"/>
        <v>-174.45871846761426</v>
      </c>
      <c r="L358" s="123">
        <f t="shared" si="96"/>
        <v>1114.9705129143197</v>
      </c>
      <c r="M358" s="123">
        <f t="shared" si="97"/>
        <v>18778.970512914319</v>
      </c>
      <c r="N358" s="70">
        <f t="shared" si="98"/>
        <v>8955.1599966210397</v>
      </c>
      <c r="O358" s="23">
        <f t="shared" si="91"/>
        <v>0.94780822372553397</v>
      </c>
      <c r="P358" s="279">
        <v>-1391.2193672778678</v>
      </c>
      <c r="Q358" s="313">
        <v>2097</v>
      </c>
      <c r="R358" s="125">
        <f t="shared" si="99"/>
        <v>8.0730380636787596E-3</v>
      </c>
      <c r="S358" s="23">
        <f t="shared" si="100"/>
        <v>2.9335480034482813E-2</v>
      </c>
      <c r="T358" s="23"/>
      <c r="U358" s="261">
        <v>17815</v>
      </c>
      <c r="V358" s="125">
        <f t="shared" si="101"/>
        <v>-8.4760033679483586E-3</v>
      </c>
      <c r="W358" s="255">
        <v>18548.278460348476</v>
      </c>
      <c r="X358" s="259">
        <v>8356.0037523452156</v>
      </c>
      <c r="Y358" s="259">
        <v>8699.94299265876</v>
      </c>
      <c r="Z358" s="137"/>
      <c r="AA358" s="124"/>
      <c r="AB358" s="124"/>
      <c r="AC358" s="124"/>
      <c r="AD358" s="124"/>
    </row>
    <row r="359" spans="1:30" ht="15" x14ac:dyDescent="0.25">
      <c r="A359" s="82">
        <v>1941</v>
      </c>
      <c r="B359" s="83" t="s">
        <v>456</v>
      </c>
      <c r="C359" s="314">
        <v>21487</v>
      </c>
      <c r="D359" s="124">
        <f t="shared" si="92"/>
        <v>7366.1295851902642</v>
      </c>
      <c r="E359" s="125">
        <f t="shared" si="87"/>
        <v>0.77962629372402226</v>
      </c>
      <c r="F359" s="124">
        <f t="shared" si="88"/>
        <v>1249.2918394351666</v>
      </c>
      <c r="G359" s="124">
        <f t="shared" si="93"/>
        <v>3644.1842956323808</v>
      </c>
      <c r="H359" s="124">
        <f t="shared" si="89"/>
        <v>398.06368022180351</v>
      </c>
      <c r="I359" s="123">
        <f t="shared" si="94"/>
        <v>1161.1517552070009</v>
      </c>
      <c r="J359" s="124">
        <f t="shared" si="90"/>
        <v>286.8719468202155</v>
      </c>
      <c r="K359" s="123">
        <f t="shared" si="95"/>
        <v>836.80546887456853</v>
      </c>
      <c r="L359" s="123">
        <f t="shared" si="96"/>
        <v>4480.9897645069495</v>
      </c>
      <c r="M359" s="123">
        <f t="shared" si="97"/>
        <v>25967.98976450695</v>
      </c>
      <c r="N359" s="70">
        <f t="shared" si="98"/>
        <v>8902.2933714456467</v>
      </c>
      <c r="O359" s="23">
        <f t="shared" si="91"/>
        <v>0.942212855008419</v>
      </c>
      <c r="P359" s="279">
        <v>454.48386058677124</v>
      </c>
      <c r="Q359" s="313">
        <v>2917</v>
      </c>
      <c r="R359" s="125">
        <f t="shared" si="99"/>
        <v>8.3417762190452133E-2</v>
      </c>
      <c r="S359" s="23">
        <f t="shared" si="100"/>
        <v>3.9234146548811466E-2</v>
      </c>
      <c r="T359" s="23"/>
      <c r="U359" s="261">
        <v>19887</v>
      </c>
      <c r="V359" s="125">
        <f t="shared" si="101"/>
        <v>8.0454568310956903E-2</v>
      </c>
      <c r="W359" s="255">
        <v>25056.151395671535</v>
      </c>
      <c r="X359" s="259">
        <v>6798.9743589743593</v>
      </c>
      <c r="Y359" s="259">
        <v>8566.205605357789</v>
      </c>
      <c r="Z359" s="137"/>
      <c r="AA359" s="124"/>
      <c r="AB359" s="124"/>
      <c r="AC359" s="124"/>
      <c r="AD359" s="124"/>
    </row>
    <row r="360" spans="1:30" ht="15" x14ac:dyDescent="0.25">
      <c r="A360" s="82">
        <v>1942</v>
      </c>
      <c r="B360" s="83" t="s">
        <v>457</v>
      </c>
      <c r="C360" s="314">
        <v>33880</v>
      </c>
      <c r="D360" s="124">
        <f t="shared" si="92"/>
        <v>6901.6092890609088</v>
      </c>
      <c r="E360" s="125">
        <f t="shared" si="87"/>
        <v>0.73046177216048258</v>
      </c>
      <c r="F360" s="124">
        <f t="shared" si="88"/>
        <v>1528.0040171127798</v>
      </c>
      <c r="G360" s="124">
        <f t="shared" si="93"/>
        <v>7500.9717200066361</v>
      </c>
      <c r="H360" s="124">
        <f t="shared" si="89"/>
        <v>560.64578386707785</v>
      </c>
      <c r="I360" s="123">
        <f t="shared" si="94"/>
        <v>2752.2101530034856</v>
      </c>
      <c r="J360" s="124">
        <f t="shared" si="90"/>
        <v>449.45405046548984</v>
      </c>
      <c r="K360" s="123">
        <f t="shared" si="95"/>
        <v>2206.3699337350899</v>
      </c>
      <c r="L360" s="123">
        <f t="shared" si="96"/>
        <v>9707.3416537417252</v>
      </c>
      <c r="M360" s="123">
        <f t="shared" si="97"/>
        <v>43587.341653741722</v>
      </c>
      <c r="N360" s="70">
        <f t="shared" si="98"/>
        <v>8879.0673566391779</v>
      </c>
      <c r="O360" s="23">
        <f t="shared" si="91"/>
        <v>0.93975462893024198</v>
      </c>
      <c r="P360" s="279">
        <v>456.04121413111352</v>
      </c>
      <c r="Q360" s="313">
        <v>4909</v>
      </c>
      <c r="R360" s="125">
        <f t="shared" si="99"/>
        <v>7.4271132305028624E-3</v>
      </c>
      <c r="S360" s="23">
        <f t="shared" si="100"/>
        <v>3.620977315881671E-2</v>
      </c>
      <c r="T360" s="23"/>
      <c r="U360" s="261">
        <v>33870</v>
      </c>
      <c r="V360" s="125">
        <f t="shared" si="101"/>
        <v>2.9524653085326248E-4</v>
      </c>
      <c r="W360" s="255">
        <v>42364.114051350451</v>
      </c>
      <c r="X360" s="259">
        <v>6850.7281553398061</v>
      </c>
      <c r="Y360" s="259">
        <v>8568.7932951760631</v>
      </c>
      <c r="Z360" s="137"/>
      <c r="AA360" s="124"/>
      <c r="AB360" s="124"/>
      <c r="AC360" s="124"/>
      <c r="AD360" s="124"/>
    </row>
    <row r="361" spans="1:30" ht="15" x14ac:dyDescent="0.25">
      <c r="A361" s="82">
        <v>1943</v>
      </c>
      <c r="B361" s="83" t="s">
        <v>458</v>
      </c>
      <c r="C361" s="314">
        <v>11464</v>
      </c>
      <c r="D361" s="124">
        <f t="shared" si="92"/>
        <v>9537.437603993345</v>
      </c>
      <c r="E361" s="125">
        <f t="shared" si="87"/>
        <v>1.0094361013923694</v>
      </c>
      <c r="F361" s="124">
        <f t="shared" si="88"/>
        <v>-53.492971846681755</v>
      </c>
      <c r="G361" s="124">
        <f t="shared" si="93"/>
        <v>-64.298552159711477</v>
      </c>
      <c r="H361" s="124">
        <f t="shared" si="89"/>
        <v>0</v>
      </c>
      <c r="I361" s="123">
        <f t="shared" si="94"/>
        <v>0</v>
      </c>
      <c r="J361" s="124">
        <f t="shared" si="90"/>
        <v>-111.191733401588</v>
      </c>
      <c r="K361" s="123">
        <f t="shared" si="95"/>
        <v>-133.65246354870877</v>
      </c>
      <c r="L361" s="123">
        <f t="shared" si="96"/>
        <v>-197.95101570842024</v>
      </c>
      <c r="M361" s="123">
        <f t="shared" si="97"/>
        <v>11266.048984291579</v>
      </c>
      <c r="N361" s="70">
        <f t="shared" si="98"/>
        <v>9372.7528987450751</v>
      </c>
      <c r="O361" s="23">
        <f t="shared" si="91"/>
        <v>0.99200598087916558</v>
      </c>
      <c r="P361" s="279">
        <v>-821.79962609993686</v>
      </c>
      <c r="Q361" s="313">
        <v>1202</v>
      </c>
      <c r="R361" s="125">
        <f t="shared" si="99"/>
        <v>8.8366924043245754E-2</v>
      </c>
      <c r="S361" s="23">
        <f t="shared" si="100"/>
        <v>5.754212672507926E-2</v>
      </c>
      <c r="T361" s="23"/>
      <c r="U361" s="261">
        <v>10726</v>
      </c>
      <c r="V361" s="125">
        <f t="shared" si="101"/>
        <v>6.8804773447697185E-2</v>
      </c>
      <c r="W361" s="255">
        <v>10848.030785866104</v>
      </c>
      <c r="X361" s="259">
        <v>8763.0718954248368</v>
      </c>
      <c r="Y361" s="259">
        <v>8862.7702498906074</v>
      </c>
      <c r="Z361" s="137"/>
      <c r="AA361" s="124"/>
      <c r="AB361" s="124"/>
      <c r="AC361" s="124"/>
      <c r="AD361" s="124"/>
    </row>
    <row r="362" spans="1:30" ht="25.5" customHeight="1" x14ac:dyDescent="0.25">
      <c r="A362" s="82">
        <v>2002</v>
      </c>
      <c r="B362" s="83" t="s">
        <v>459</v>
      </c>
      <c r="C362" s="314">
        <v>14459</v>
      </c>
      <c r="D362" s="124">
        <f t="shared" si="92"/>
        <v>6948.1018740989912</v>
      </c>
      <c r="E362" s="125">
        <f t="shared" si="87"/>
        <v>0.73538251667626786</v>
      </c>
      <c r="F362" s="124">
        <f t="shared" si="88"/>
        <v>1500.1084660899305</v>
      </c>
      <c r="G362" s="124">
        <f t="shared" si="93"/>
        <v>3121.7257179331455</v>
      </c>
      <c r="H362" s="124">
        <f t="shared" si="89"/>
        <v>544.37337910374902</v>
      </c>
      <c r="I362" s="123">
        <f t="shared" si="94"/>
        <v>1132.8410019149017</v>
      </c>
      <c r="J362" s="124">
        <f t="shared" si="90"/>
        <v>433.18164570216101</v>
      </c>
      <c r="K362" s="123">
        <f t="shared" si="95"/>
        <v>901.45100470619707</v>
      </c>
      <c r="L362" s="123">
        <f t="shared" si="96"/>
        <v>4023.1767226393426</v>
      </c>
      <c r="M362" s="123">
        <f t="shared" si="97"/>
        <v>18482.176722639342</v>
      </c>
      <c r="N362" s="70">
        <f t="shared" si="98"/>
        <v>8881.3919858910813</v>
      </c>
      <c r="O362" s="23">
        <f t="shared" si="91"/>
        <v>0.94000066615603117</v>
      </c>
      <c r="P362" s="279">
        <v>30.544228275993191</v>
      </c>
      <c r="Q362" s="313">
        <v>2081</v>
      </c>
      <c r="R362" s="125">
        <f t="shared" si="99"/>
        <v>2.6717203890249445E-2</v>
      </c>
      <c r="S362" s="23">
        <f t="shared" si="100"/>
        <v>3.6985891072094206E-2</v>
      </c>
      <c r="T362" s="23"/>
      <c r="U362" s="261">
        <v>14279</v>
      </c>
      <c r="V362" s="125">
        <f t="shared" si="101"/>
        <v>1.2605924784648784E-2</v>
      </c>
      <c r="W362" s="255">
        <v>18071.35203243314</v>
      </c>
      <c r="X362" s="259">
        <v>6767.2985781990519</v>
      </c>
      <c r="Y362" s="259">
        <v>8564.6218163190242</v>
      </c>
      <c r="Z362" s="137"/>
      <c r="AA362" s="124"/>
      <c r="AB362" s="124"/>
      <c r="AC362" s="124"/>
      <c r="AD362" s="124"/>
    </row>
    <row r="363" spans="1:30" ht="15" x14ac:dyDescent="0.25">
      <c r="A363" s="82">
        <v>2003</v>
      </c>
      <c r="B363" s="83" t="s">
        <v>460</v>
      </c>
      <c r="C363" s="314">
        <v>46674</v>
      </c>
      <c r="D363" s="124">
        <f t="shared" si="92"/>
        <v>7918.9005768578218</v>
      </c>
      <c r="E363" s="125">
        <f t="shared" si="87"/>
        <v>0.83813121065874097</v>
      </c>
      <c r="F363" s="124">
        <f t="shared" si="88"/>
        <v>917.62924443463214</v>
      </c>
      <c r="G363" s="124">
        <f t="shared" si="93"/>
        <v>5408.5067666977211</v>
      </c>
      <c r="H363" s="124">
        <f t="shared" si="89"/>
        <v>204.59383313815837</v>
      </c>
      <c r="I363" s="123">
        <f t="shared" si="94"/>
        <v>1205.8760525163054</v>
      </c>
      <c r="J363" s="124">
        <f t="shared" si="90"/>
        <v>93.402099736570378</v>
      </c>
      <c r="K363" s="123">
        <f t="shared" si="95"/>
        <v>550.51197584734575</v>
      </c>
      <c r="L363" s="123">
        <f t="shared" si="96"/>
        <v>5959.0187425450667</v>
      </c>
      <c r="M363" s="123">
        <f t="shared" si="97"/>
        <v>52633.018742545064</v>
      </c>
      <c r="N363" s="70">
        <f t="shared" si="98"/>
        <v>8929.9319210290232</v>
      </c>
      <c r="O363" s="23">
        <f t="shared" si="91"/>
        <v>0.94513810085515482</v>
      </c>
      <c r="P363" s="279">
        <v>770.76673784656396</v>
      </c>
      <c r="Q363" s="313">
        <v>5894</v>
      </c>
      <c r="R363" s="125">
        <f t="shared" si="99"/>
        <v>3.7115536311369504E-2</v>
      </c>
      <c r="S363" s="23">
        <f t="shared" si="100"/>
        <v>3.7395283009708312E-2</v>
      </c>
      <c r="T363" s="23"/>
      <c r="U363" s="261">
        <v>46065</v>
      </c>
      <c r="V363" s="125">
        <f t="shared" si="101"/>
        <v>1.3220449365027679E-2</v>
      </c>
      <c r="W363" s="255">
        <v>51932.257801738931</v>
      </c>
      <c r="X363" s="259">
        <v>7635.5047240179019</v>
      </c>
      <c r="Y363" s="259">
        <v>8608.032123609968</v>
      </c>
      <c r="Z363" s="137"/>
      <c r="AA363" s="124"/>
      <c r="AB363" s="124"/>
      <c r="AC363" s="124"/>
      <c r="AD363" s="124"/>
    </row>
    <row r="364" spans="1:30" ht="15" x14ac:dyDescent="0.25">
      <c r="A364" s="82">
        <v>2004</v>
      </c>
      <c r="B364" s="83" t="s">
        <v>461</v>
      </c>
      <c r="C364" s="314">
        <v>95927</v>
      </c>
      <c r="D364" s="124">
        <f t="shared" si="92"/>
        <v>9104.6886864085045</v>
      </c>
      <c r="E364" s="125">
        <f t="shared" si="87"/>
        <v>0.96363424156518607</v>
      </c>
      <c r="F364" s="124">
        <f t="shared" si="88"/>
        <v>206.1563787042225</v>
      </c>
      <c r="G364" s="124">
        <f t="shared" si="93"/>
        <v>2172.0636060276884</v>
      </c>
      <c r="H364" s="124">
        <f t="shared" si="89"/>
        <v>0</v>
      </c>
      <c r="I364" s="123">
        <f t="shared" si="94"/>
        <v>0</v>
      </c>
      <c r="J364" s="124">
        <f t="shared" si="90"/>
        <v>-111.191733401588</v>
      </c>
      <c r="K364" s="123">
        <f t="shared" si="95"/>
        <v>-1171.5161031191312</v>
      </c>
      <c r="L364" s="123">
        <f t="shared" si="96"/>
        <v>1000.5475029085571</v>
      </c>
      <c r="M364" s="123">
        <f t="shared" si="97"/>
        <v>96927.54750290855</v>
      </c>
      <c r="N364" s="70">
        <f t="shared" si="98"/>
        <v>9199.6533317111371</v>
      </c>
      <c r="O364" s="23">
        <f t="shared" si="91"/>
        <v>0.97368523694829212</v>
      </c>
      <c r="P364" s="279">
        <v>385.88066834801168</v>
      </c>
      <c r="Q364" s="313">
        <v>10536</v>
      </c>
      <c r="R364" s="125">
        <f t="shared" si="99"/>
        <v>3.3346112105390721E-2</v>
      </c>
      <c r="S364" s="23">
        <f t="shared" si="100"/>
        <v>3.5776132929935638E-2</v>
      </c>
      <c r="T364" s="23"/>
      <c r="U364" s="261">
        <v>92805</v>
      </c>
      <c r="V364" s="125">
        <f t="shared" si="101"/>
        <v>3.3640428856203872E-2</v>
      </c>
      <c r="W364" s="255">
        <v>93552.984532293864</v>
      </c>
      <c r="X364" s="259">
        <v>8810.880091142124</v>
      </c>
      <c r="Y364" s="259">
        <v>8881.893528177523</v>
      </c>
      <c r="Z364" s="137"/>
      <c r="AA364" s="124"/>
      <c r="AB364" s="124"/>
      <c r="AC364" s="124"/>
      <c r="AD364" s="124"/>
    </row>
    <row r="365" spans="1:30" ht="15" x14ac:dyDescent="0.25">
      <c r="A365" s="82">
        <v>2011</v>
      </c>
      <c r="B365" s="83" t="s">
        <v>462</v>
      </c>
      <c r="C365" s="314">
        <v>18135</v>
      </c>
      <c r="D365" s="124">
        <f t="shared" si="92"/>
        <v>6202.1203830369359</v>
      </c>
      <c r="E365" s="125">
        <f t="shared" si="87"/>
        <v>0.65642832800265005</v>
      </c>
      <c r="F365" s="124">
        <f t="shared" si="88"/>
        <v>1947.6973607271636</v>
      </c>
      <c r="G365" s="124">
        <f t="shared" si="93"/>
        <v>5695.0670827662261</v>
      </c>
      <c r="H365" s="124">
        <f t="shared" si="89"/>
        <v>805.46690097546843</v>
      </c>
      <c r="I365" s="123">
        <f t="shared" si="94"/>
        <v>2355.1852184522695</v>
      </c>
      <c r="J365" s="124">
        <f t="shared" si="90"/>
        <v>694.27516757388048</v>
      </c>
      <c r="K365" s="123">
        <f t="shared" si="95"/>
        <v>2030.0605899860266</v>
      </c>
      <c r="L365" s="123">
        <f t="shared" si="96"/>
        <v>7725.1276727522527</v>
      </c>
      <c r="M365" s="123">
        <f t="shared" si="97"/>
        <v>25860.127672752253</v>
      </c>
      <c r="N365" s="70">
        <f t="shared" si="98"/>
        <v>8844.0929113379807</v>
      </c>
      <c r="O365" s="23">
        <f t="shared" si="91"/>
        <v>0.93605295672235045</v>
      </c>
      <c r="P365" s="279">
        <v>-436.68458746804117</v>
      </c>
      <c r="Q365" s="313">
        <v>2924</v>
      </c>
      <c r="R365" s="125">
        <f t="shared" si="99"/>
        <v>-0.13887045676186199</v>
      </c>
      <c r="S365" s="23">
        <f t="shared" si="100"/>
        <v>3.0015075546917996E-2</v>
      </c>
      <c r="T365" s="23"/>
      <c r="U365" s="261">
        <v>21218</v>
      </c>
      <c r="V365" s="125">
        <f t="shared" si="101"/>
        <v>-0.14530115939296823</v>
      </c>
      <c r="W365" s="255">
        <v>25295.452790307125</v>
      </c>
      <c r="X365" s="259">
        <v>7202.3082145281742</v>
      </c>
      <c r="Y365" s="259">
        <v>8586.3722981354804</v>
      </c>
      <c r="Z365" s="137"/>
      <c r="AA365" s="124"/>
      <c r="AB365" s="124"/>
      <c r="AC365" s="124"/>
      <c r="AD365" s="124"/>
    </row>
    <row r="366" spans="1:30" ht="15" x14ac:dyDescent="0.25">
      <c r="A366" s="82">
        <v>2012</v>
      </c>
      <c r="B366" s="83" t="s">
        <v>463</v>
      </c>
      <c r="C366" s="314">
        <v>172807</v>
      </c>
      <c r="D366" s="124">
        <f t="shared" si="92"/>
        <v>8362.3034115654482</v>
      </c>
      <c r="E366" s="125">
        <f t="shared" si="87"/>
        <v>0.88506067404272015</v>
      </c>
      <c r="F366" s="124">
        <f t="shared" si="88"/>
        <v>651.58754361005629</v>
      </c>
      <c r="G366" s="124">
        <f t="shared" si="93"/>
        <v>13465.056588701813</v>
      </c>
      <c r="H366" s="124">
        <f t="shared" si="89"/>
        <v>49.402840990489125</v>
      </c>
      <c r="I366" s="123">
        <f t="shared" si="94"/>
        <v>1020.9097090684577</v>
      </c>
      <c r="J366" s="124">
        <f t="shared" si="90"/>
        <v>-61.788892411098871</v>
      </c>
      <c r="K366" s="123">
        <f t="shared" si="95"/>
        <v>-1276.8674616753583</v>
      </c>
      <c r="L366" s="123">
        <f t="shared" si="96"/>
        <v>12188.189127026455</v>
      </c>
      <c r="M366" s="123">
        <f t="shared" si="97"/>
        <v>184995.18912702645</v>
      </c>
      <c r="N366" s="70">
        <f t="shared" si="98"/>
        <v>8952.1020627644048</v>
      </c>
      <c r="O366" s="23">
        <f t="shared" si="91"/>
        <v>0.94748457402435382</v>
      </c>
      <c r="P366" s="279">
        <v>-1044.4470075331828</v>
      </c>
      <c r="Q366" s="313">
        <v>20665</v>
      </c>
      <c r="R366" s="125">
        <f t="shared" si="99"/>
        <v>6.3965982030391985E-2</v>
      </c>
      <c r="S366" s="23">
        <f t="shared" si="100"/>
        <v>3.8619115448919342E-2</v>
      </c>
      <c r="T366" s="23"/>
      <c r="U366" s="261">
        <v>162182</v>
      </c>
      <c r="V366" s="125">
        <f t="shared" si="101"/>
        <v>6.5512818931817346E-2</v>
      </c>
      <c r="W366" s="255">
        <v>177857.91087168621</v>
      </c>
      <c r="X366" s="259">
        <v>7859.5590016961469</v>
      </c>
      <c r="Y366" s="259">
        <v>8619.2348374938811</v>
      </c>
      <c r="Z366" s="137"/>
      <c r="AA366" s="124"/>
      <c r="AB366" s="124"/>
      <c r="AC366" s="124"/>
      <c r="AD366" s="124"/>
    </row>
    <row r="367" spans="1:30" ht="15" x14ac:dyDescent="0.25">
      <c r="A367" s="82">
        <v>2014</v>
      </c>
      <c r="B367" s="83" t="s">
        <v>464</v>
      </c>
      <c r="C367" s="314">
        <v>6133</v>
      </c>
      <c r="D367" s="124">
        <f t="shared" si="92"/>
        <v>6688.1134133042533</v>
      </c>
      <c r="E367" s="125">
        <f t="shared" si="87"/>
        <v>0.70786550957556005</v>
      </c>
      <c r="F367" s="124">
        <f t="shared" si="88"/>
        <v>1656.1015425667731</v>
      </c>
      <c r="G367" s="124">
        <f t="shared" si="93"/>
        <v>1518.645114533731</v>
      </c>
      <c r="H367" s="124">
        <f t="shared" si="89"/>
        <v>635.36934038190725</v>
      </c>
      <c r="I367" s="123">
        <f t="shared" si="94"/>
        <v>582.63368513020896</v>
      </c>
      <c r="J367" s="124">
        <f t="shared" si="90"/>
        <v>524.1776069803193</v>
      </c>
      <c r="K367" s="123">
        <f t="shared" si="95"/>
        <v>480.67086560095282</v>
      </c>
      <c r="L367" s="123">
        <f t="shared" si="96"/>
        <v>1999.3159801346837</v>
      </c>
      <c r="M367" s="123">
        <f t="shared" si="97"/>
        <v>8132.3159801346837</v>
      </c>
      <c r="N367" s="70">
        <f t="shared" si="98"/>
        <v>8868.3925628513462</v>
      </c>
      <c r="O367" s="23">
        <f t="shared" si="91"/>
        <v>0.93862481580099588</v>
      </c>
      <c r="P367" s="279">
        <v>9.0833048193583181</v>
      </c>
      <c r="Q367" s="313">
        <v>917</v>
      </c>
      <c r="R367" s="125">
        <f t="shared" si="99"/>
        <v>5.9965987722670009E-3</v>
      </c>
      <c r="S367" s="23">
        <f t="shared" si="100"/>
        <v>3.6188260155936132E-2</v>
      </c>
      <c r="T367" s="23"/>
      <c r="U367" s="261">
        <v>6256</v>
      </c>
      <c r="V367" s="125">
        <f t="shared" si="101"/>
        <v>-1.9661125319693093E-2</v>
      </c>
      <c r="W367" s="255">
        <v>8053.7077310519362</v>
      </c>
      <c r="X367" s="259">
        <v>6648.2465462274176</v>
      </c>
      <c r="Y367" s="259">
        <v>8558.6692147204412</v>
      </c>
      <c r="Z367" s="137"/>
      <c r="AA367" s="124"/>
      <c r="AB367" s="124"/>
      <c r="AC367" s="124"/>
      <c r="AD367" s="124"/>
    </row>
    <row r="368" spans="1:30" ht="15" x14ac:dyDescent="0.25">
      <c r="A368" s="82">
        <v>2015</v>
      </c>
      <c r="B368" s="83" t="s">
        <v>465</v>
      </c>
      <c r="C368" s="314">
        <v>6822</v>
      </c>
      <c r="D368" s="124">
        <f t="shared" si="92"/>
        <v>6528.2296650717699</v>
      </c>
      <c r="E368" s="125">
        <f t="shared" si="87"/>
        <v>0.69094351918432306</v>
      </c>
      <c r="F368" s="124">
        <f t="shared" si="88"/>
        <v>1752.0317915062633</v>
      </c>
      <c r="G368" s="124">
        <f t="shared" si="93"/>
        <v>1830.8732221240452</v>
      </c>
      <c r="H368" s="124">
        <f t="shared" si="89"/>
        <v>691.32865226327647</v>
      </c>
      <c r="I368" s="123">
        <f t="shared" si="94"/>
        <v>722.43844161512391</v>
      </c>
      <c r="J368" s="124">
        <f t="shared" si="90"/>
        <v>580.13691886168851</v>
      </c>
      <c r="K368" s="123">
        <f t="shared" si="95"/>
        <v>606.24308021046454</v>
      </c>
      <c r="L368" s="123">
        <f t="shared" si="96"/>
        <v>2437.1163023345098</v>
      </c>
      <c r="M368" s="123">
        <f t="shared" si="97"/>
        <v>9259.1163023345107</v>
      </c>
      <c r="N368" s="70">
        <f t="shared" si="98"/>
        <v>8860.3983754397232</v>
      </c>
      <c r="O368" s="23">
        <f t="shared" si="91"/>
        <v>0.93777871628143417</v>
      </c>
      <c r="P368" s="279">
        <v>-58.125459611525457</v>
      </c>
      <c r="Q368" s="313">
        <v>1045</v>
      </c>
      <c r="R368" s="125">
        <f t="shared" si="99"/>
        <v>4.4762091716778633E-2</v>
      </c>
      <c r="S368" s="23">
        <f t="shared" si="100"/>
        <v>3.7677339074344736E-2</v>
      </c>
      <c r="T368" s="23"/>
      <c r="U368" s="261">
        <v>6386</v>
      </c>
      <c r="V368" s="125">
        <f t="shared" si="101"/>
        <v>6.827435014093329E-2</v>
      </c>
      <c r="W368" s="255">
        <v>8726.5345389320719</v>
      </c>
      <c r="X368" s="259">
        <v>6248.5322896281805</v>
      </c>
      <c r="Y368" s="259">
        <v>8538.6835018904821</v>
      </c>
      <c r="Z368" s="137"/>
      <c r="AA368" s="124"/>
      <c r="AB368" s="124"/>
      <c r="AC368" s="124"/>
      <c r="AD368" s="124"/>
    </row>
    <row r="369" spans="1:30" ht="15" x14ac:dyDescent="0.25">
      <c r="A369" s="82">
        <v>2017</v>
      </c>
      <c r="B369" s="83" t="s">
        <v>466</v>
      </c>
      <c r="C369" s="314">
        <v>7365</v>
      </c>
      <c r="D369" s="124">
        <f t="shared" si="92"/>
        <v>7454.4534412955463</v>
      </c>
      <c r="E369" s="125">
        <f t="shared" si="87"/>
        <v>0.7889744323613358</v>
      </c>
      <c r="F369" s="124">
        <f t="shared" si="88"/>
        <v>1196.2975257719975</v>
      </c>
      <c r="G369" s="124">
        <f t="shared" si="93"/>
        <v>1181.9419554627334</v>
      </c>
      <c r="H369" s="124">
        <f t="shared" si="89"/>
        <v>367.15033058495476</v>
      </c>
      <c r="I369" s="123">
        <f t="shared" si="94"/>
        <v>362.74452661793526</v>
      </c>
      <c r="J369" s="124">
        <f t="shared" si="90"/>
        <v>255.95859718336675</v>
      </c>
      <c r="K369" s="123">
        <f t="shared" si="95"/>
        <v>252.88709401716636</v>
      </c>
      <c r="L369" s="123">
        <f t="shared" si="96"/>
        <v>1434.8290494798998</v>
      </c>
      <c r="M369" s="123">
        <f t="shared" si="97"/>
        <v>8799.8290494799003</v>
      </c>
      <c r="N369" s="70">
        <f t="shared" si="98"/>
        <v>8906.7095642509103</v>
      </c>
      <c r="O369" s="23">
        <f t="shared" si="91"/>
        <v>0.94268026194028465</v>
      </c>
      <c r="P369" s="279">
        <v>-86.339525450897099</v>
      </c>
      <c r="Q369" s="313">
        <v>988</v>
      </c>
      <c r="R369" s="125">
        <f t="shared" si="99"/>
        <v>5.9762414757824824E-2</v>
      </c>
      <c r="S369" s="23">
        <f t="shared" si="100"/>
        <v>3.8324805772033732E-2</v>
      </c>
      <c r="T369" s="23"/>
      <c r="U369" s="261">
        <v>7224</v>
      </c>
      <c r="V369" s="125">
        <f t="shared" si="101"/>
        <v>1.9518272425249169E-2</v>
      </c>
      <c r="W369" s="255">
        <v>8809.5658233691174</v>
      </c>
      <c r="X369" s="259">
        <v>7034.0798442064261</v>
      </c>
      <c r="Y369" s="259">
        <v>8577.9608796193934</v>
      </c>
      <c r="Z369" s="137"/>
      <c r="AA369" s="124"/>
      <c r="AB369" s="124"/>
      <c r="AC369" s="124"/>
      <c r="AD369" s="124"/>
    </row>
    <row r="370" spans="1:30" ht="15" x14ac:dyDescent="0.25">
      <c r="A370" s="82">
        <v>2018</v>
      </c>
      <c r="B370" s="83" t="s">
        <v>467</v>
      </c>
      <c r="C370" s="314">
        <v>9838</v>
      </c>
      <c r="D370" s="124">
        <f t="shared" si="92"/>
        <v>7965.9919028340082</v>
      </c>
      <c r="E370" s="125">
        <f t="shared" si="87"/>
        <v>0.84311532552025215</v>
      </c>
      <c r="F370" s="124">
        <f t="shared" si="88"/>
        <v>889.37444884892022</v>
      </c>
      <c r="G370" s="124">
        <f t="shared" si="93"/>
        <v>1098.3774443284165</v>
      </c>
      <c r="H370" s="124">
        <f t="shared" si="89"/>
        <v>188.1118690464931</v>
      </c>
      <c r="I370" s="123">
        <f t="shared" si="94"/>
        <v>232.31815827241897</v>
      </c>
      <c r="J370" s="124">
        <f t="shared" si="90"/>
        <v>76.920135644905102</v>
      </c>
      <c r="K370" s="123">
        <f t="shared" si="95"/>
        <v>94.996367521457799</v>
      </c>
      <c r="L370" s="123">
        <f t="shared" si="96"/>
        <v>1193.3738118498743</v>
      </c>
      <c r="M370" s="123">
        <f t="shared" si="97"/>
        <v>11031.373811849875</v>
      </c>
      <c r="N370" s="70">
        <f t="shared" si="98"/>
        <v>8932.286487327834</v>
      </c>
      <c r="O370" s="23">
        <f t="shared" si="91"/>
        <v>0.94538730659823056</v>
      </c>
      <c r="P370" s="279">
        <v>148.33809318637736</v>
      </c>
      <c r="Q370" s="313">
        <v>1235</v>
      </c>
      <c r="R370" s="125">
        <f t="shared" si="99"/>
        <v>-2.9348213127946693E-3</v>
      </c>
      <c r="S370" s="23">
        <f t="shared" si="100"/>
        <v>3.5539909825502612E-2</v>
      </c>
      <c r="T370" s="23"/>
      <c r="U370" s="261">
        <v>9835</v>
      </c>
      <c r="V370" s="125">
        <f t="shared" si="101"/>
        <v>3.0503304524656839E-4</v>
      </c>
      <c r="W370" s="255">
        <v>10618.272228400569</v>
      </c>
      <c r="X370" s="259">
        <v>7989.4394800974815</v>
      </c>
      <c r="Y370" s="259">
        <v>8625.728861413947</v>
      </c>
      <c r="Z370" s="137"/>
      <c r="AA370" s="124"/>
      <c r="AB370" s="124"/>
      <c r="AC370" s="124"/>
      <c r="AD370" s="124"/>
    </row>
    <row r="371" spans="1:30" ht="15" x14ac:dyDescent="0.25">
      <c r="A371" s="82">
        <v>2019</v>
      </c>
      <c r="B371" s="83" t="s">
        <v>468</v>
      </c>
      <c r="C371" s="314">
        <v>26228</v>
      </c>
      <c r="D371" s="124">
        <f t="shared" si="92"/>
        <v>8150.4039776258542</v>
      </c>
      <c r="E371" s="125">
        <f t="shared" si="87"/>
        <v>0.86263337780607963</v>
      </c>
      <c r="F371" s="124">
        <f t="shared" si="88"/>
        <v>778.72720397381272</v>
      </c>
      <c r="G371" s="124">
        <f t="shared" si="93"/>
        <v>2505.9441423877292</v>
      </c>
      <c r="H371" s="124">
        <f t="shared" si="89"/>
        <v>123.56764286934703</v>
      </c>
      <c r="I371" s="123">
        <f t="shared" si="94"/>
        <v>397.6406747535587</v>
      </c>
      <c r="J371" s="124">
        <f t="shared" si="90"/>
        <v>12.37590946775903</v>
      </c>
      <c r="K371" s="123">
        <f t="shared" si="95"/>
        <v>39.825676667248558</v>
      </c>
      <c r="L371" s="123">
        <f t="shared" si="96"/>
        <v>2545.7698190549777</v>
      </c>
      <c r="M371" s="123">
        <f t="shared" si="97"/>
        <v>28773.769819054978</v>
      </c>
      <c r="N371" s="70">
        <f t="shared" si="98"/>
        <v>8941.5070910674276</v>
      </c>
      <c r="O371" s="23">
        <f t="shared" si="91"/>
        <v>0.94636320921252204</v>
      </c>
      <c r="P371" s="279">
        <v>293.8405942297677</v>
      </c>
      <c r="Q371" s="313">
        <v>3218</v>
      </c>
      <c r="R371" s="125">
        <f t="shared" si="99"/>
        <v>3.8927921429757685E-2</v>
      </c>
      <c r="S371" s="23">
        <f t="shared" si="100"/>
        <v>3.7477429348853661E-2</v>
      </c>
      <c r="T371" s="23"/>
      <c r="U371" s="261">
        <v>25410</v>
      </c>
      <c r="V371" s="125">
        <f t="shared" si="101"/>
        <v>3.2192050373868554E-2</v>
      </c>
      <c r="W371" s="255">
        <v>27915.346058317984</v>
      </c>
      <c r="X371" s="259">
        <v>7845.0138931769061</v>
      </c>
      <c r="Y371" s="259">
        <v>8618.5075820679176</v>
      </c>
      <c r="Z371" s="137"/>
      <c r="AA371" s="124"/>
      <c r="AB371" s="124"/>
      <c r="AC371" s="124"/>
      <c r="AD371" s="124"/>
    </row>
    <row r="372" spans="1:30" ht="15" x14ac:dyDescent="0.25">
      <c r="A372" s="82">
        <v>2020</v>
      </c>
      <c r="B372" s="83" t="s">
        <v>469</v>
      </c>
      <c r="C372" s="314">
        <v>30426</v>
      </c>
      <c r="D372" s="124">
        <f t="shared" si="92"/>
        <v>7714.5030425963487</v>
      </c>
      <c r="E372" s="125">
        <f t="shared" si="87"/>
        <v>0.81649791053285337</v>
      </c>
      <c r="F372" s="124">
        <f t="shared" si="88"/>
        <v>1040.2677649915161</v>
      </c>
      <c r="G372" s="124">
        <f t="shared" si="93"/>
        <v>4102.8160651265389</v>
      </c>
      <c r="H372" s="124">
        <f t="shared" si="89"/>
        <v>276.13297012967394</v>
      </c>
      <c r="I372" s="123">
        <f t="shared" si="94"/>
        <v>1089.0684341914339</v>
      </c>
      <c r="J372" s="124">
        <f t="shared" si="90"/>
        <v>164.94123672808593</v>
      </c>
      <c r="K372" s="123">
        <f t="shared" si="95"/>
        <v>650.52823765557082</v>
      </c>
      <c r="L372" s="123">
        <f t="shared" si="96"/>
        <v>4753.3443027821095</v>
      </c>
      <c r="M372" s="123">
        <f t="shared" si="97"/>
        <v>35179.344302782112</v>
      </c>
      <c r="N372" s="70">
        <f t="shared" si="98"/>
        <v>8919.7120443159511</v>
      </c>
      <c r="O372" s="23">
        <f t="shared" si="91"/>
        <v>0.94405643584886056</v>
      </c>
      <c r="P372" s="279">
        <v>708.94869597333991</v>
      </c>
      <c r="Q372" s="313">
        <v>3944</v>
      </c>
      <c r="R372" s="125">
        <f t="shared" si="99"/>
        <v>6.7933998982082314E-2</v>
      </c>
      <c r="S372" s="23">
        <f t="shared" si="100"/>
        <v>3.8692179108362014E-2</v>
      </c>
      <c r="T372" s="23"/>
      <c r="U372" s="261">
        <v>28635</v>
      </c>
      <c r="V372" s="125">
        <f t="shared" si="101"/>
        <v>6.254583551597695E-2</v>
      </c>
      <c r="W372" s="255">
        <v>34040.632301689562</v>
      </c>
      <c r="X372" s="259">
        <v>7223.7638748738646</v>
      </c>
      <c r="Y372" s="259">
        <v>8587.4450811527659</v>
      </c>
      <c r="Z372" s="137"/>
      <c r="AA372" s="124"/>
      <c r="AB372" s="124"/>
      <c r="AC372" s="124"/>
      <c r="AD372" s="124"/>
    </row>
    <row r="373" spans="1:30" ht="15" x14ac:dyDescent="0.25">
      <c r="A373" s="82">
        <v>2021</v>
      </c>
      <c r="B373" s="83" t="s">
        <v>470</v>
      </c>
      <c r="C373" s="314">
        <v>18209</v>
      </c>
      <c r="D373" s="124">
        <f t="shared" si="92"/>
        <v>6812.1960344182562</v>
      </c>
      <c r="E373" s="125">
        <f t="shared" si="87"/>
        <v>0.72099833230096599</v>
      </c>
      <c r="F373" s="124">
        <f t="shared" si="88"/>
        <v>1581.6519698983714</v>
      </c>
      <c r="G373" s="124">
        <f t="shared" si="93"/>
        <v>4227.7557155383465</v>
      </c>
      <c r="H373" s="124">
        <f t="shared" si="89"/>
        <v>591.94042299200623</v>
      </c>
      <c r="I373" s="123">
        <f t="shared" si="94"/>
        <v>1582.2567506576327</v>
      </c>
      <c r="J373" s="124">
        <f t="shared" si="90"/>
        <v>480.74868959041822</v>
      </c>
      <c r="K373" s="123">
        <f t="shared" si="95"/>
        <v>1285.041247275188</v>
      </c>
      <c r="L373" s="123">
        <f t="shared" si="96"/>
        <v>5512.7969628135343</v>
      </c>
      <c r="M373" s="123">
        <f t="shared" si="97"/>
        <v>23721.796962813532</v>
      </c>
      <c r="N373" s="70">
        <f t="shared" si="98"/>
        <v>8874.5966939070458</v>
      </c>
      <c r="O373" s="23">
        <f t="shared" si="91"/>
        <v>0.93928145693726617</v>
      </c>
      <c r="P373" s="279">
        <v>329.84119278314847</v>
      </c>
      <c r="Q373" s="313">
        <v>2673</v>
      </c>
      <c r="R373" s="125">
        <f t="shared" si="99"/>
        <v>7.8467937926482004E-2</v>
      </c>
      <c r="S373" s="23">
        <f t="shared" si="100"/>
        <v>3.8926369868001555E-2</v>
      </c>
      <c r="T373" s="23"/>
      <c r="U373" s="261">
        <v>17061</v>
      </c>
      <c r="V373" s="125">
        <f t="shared" si="101"/>
        <v>6.728796670769592E-2</v>
      </c>
      <c r="W373" s="255">
        <v>23072.169852891904</v>
      </c>
      <c r="X373" s="259">
        <v>6316.5494261384674</v>
      </c>
      <c r="Y373" s="259">
        <v>8542.0843587159961</v>
      </c>
      <c r="Z373" s="137"/>
      <c r="AA373" s="124"/>
      <c r="AB373" s="124"/>
      <c r="AC373" s="124"/>
      <c r="AD373" s="124"/>
    </row>
    <row r="374" spans="1:30" ht="15" x14ac:dyDescent="0.25">
      <c r="A374" s="82">
        <v>2022</v>
      </c>
      <c r="B374" s="83" t="s">
        <v>471</v>
      </c>
      <c r="C374" s="314">
        <v>11220</v>
      </c>
      <c r="D374" s="124">
        <f t="shared" si="92"/>
        <v>8448.795180722891</v>
      </c>
      <c r="E374" s="125">
        <f t="shared" si="87"/>
        <v>0.89421490580663354</v>
      </c>
      <c r="F374" s="124">
        <f t="shared" si="88"/>
        <v>599.69248211559056</v>
      </c>
      <c r="G374" s="124">
        <f t="shared" si="93"/>
        <v>796.3916162495043</v>
      </c>
      <c r="H374" s="124">
        <f t="shared" si="89"/>
        <v>19.130721785384139</v>
      </c>
      <c r="I374" s="123">
        <f t="shared" si="94"/>
        <v>25.405598530990137</v>
      </c>
      <c r="J374" s="124">
        <f t="shared" si="90"/>
        <v>-92.061011616203857</v>
      </c>
      <c r="K374" s="123">
        <f t="shared" si="95"/>
        <v>-122.25702342631871</v>
      </c>
      <c r="L374" s="123">
        <f t="shared" si="96"/>
        <v>674.13459282318559</v>
      </c>
      <c r="M374" s="123">
        <f t="shared" si="97"/>
        <v>11894.134592823186</v>
      </c>
      <c r="N374" s="70">
        <f t="shared" si="98"/>
        <v>8956.4266512222785</v>
      </c>
      <c r="O374" s="23">
        <f t="shared" si="91"/>
        <v>0.94794228561254967</v>
      </c>
      <c r="P374" s="279">
        <v>-870.42843097043647</v>
      </c>
      <c r="Q374" s="313">
        <v>1328</v>
      </c>
      <c r="R374" s="125">
        <f t="shared" si="99"/>
        <v>-1.5596415719884278E-2</v>
      </c>
      <c r="S374" s="23">
        <f t="shared" si="100"/>
        <v>1.8863738026880236E-2</v>
      </c>
      <c r="T374" s="23"/>
      <c r="U374" s="261">
        <v>11578</v>
      </c>
      <c r="V374" s="125">
        <f t="shared" si="101"/>
        <v>-3.0920711694593195E-2</v>
      </c>
      <c r="W374" s="255">
        <v>11858.523472331188</v>
      </c>
      <c r="X374" s="259">
        <v>8582.6538176426984</v>
      </c>
      <c r="Y374" s="259">
        <v>8790.6030187777524</v>
      </c>
      <c r="Z374" s="137"/>
      <c r="AA374" s="124"/>
      <c r="AB374" s="124"/>
      <c r="AC374" s="124"/>
      <c r="AD374" s="124"/>
    </row>
    <row r="375" spans="1:30" ht="15" x14ac:dyDescent="0.25">
      <c r="A375" s="82">
        <v>2023</v>
      </c>
      <c r="B375" s="83" t="s">
        <v>472</v>
      </c>
      <c r="C375" s="314">
        <v>8603</v>
      </c>
      <c r="D375" s="124">
        <f t="shared" si="92"/>
        <v>7359.2814371257482</v>
      </c>
      <c r="E375" s="125">
        <f t="shared" si="87"/>
        <v>0.77890149025258371</v>
      </c>
      <c r="F375" s="124">
        <f t="shared" si="88"/>
        <v>1253.4007282738762</v>
      </c>
      <c r="G375" s="124">
        <f t="shared" si="93"/>
        <v>1465.2254513521614</v>
      </c>
      <c r="H375" s="124">
        <f t="shared" si="89"/>
        <v>400.46053204438408</v>
      </c>
      <c r="I375" s="123">
        <f t="shared" si="94"/>
        <v>468.138361959885</v>
      </c>
      <c r="J375" s="124">
        <f t="shared" si="90"/>
        <v>289.26879864279607</v>
      </c>
      <c r="K375" s="123">
        <f t="shared" si="95"/>
        <v>338.15522561342863</v>
      </c>
      <c r="L375" s="123">
        <f t="shared" si="96"/>
        <v>1803.3806769655901</v>
      </c>
      <c r="M375" s="123">
        <f t="shared" si="97"/>
        <v>10406.380676965589</v>
      </c>
      <c r="N375" s="70">
        <f t="shared" si="98"/>
        <v>8901.9509640424203</v>
      </c>
      <c r="O375" s="23">
        <f t="shared" si="91"/>
        <v>0.94217661483484705</v>
      </c>
      <c r="P375" s="279">
        <v>-385.73082515394685</v>
      </c>
      <c r="Q375" s="313">
        <v>1169</v>
      </c>
      <c r="R375" s="125">
        <f t="shared" si="99"/>
        <v>2.7767865431926775E-2</v>
      </c>
      <c r="S375" s="23">
        <f t="shared" si="100"/>
        <v>3.7006195928791813E-2</v>
      </c>
      <c r="T375" s="23"/>
      <c r="U375" s="261">
        <v>8256</v>
      </c>
      <c r="V375" s="125">
        <f t="shared" si="101"/>
        <v>4.2030038759689921E-2</v>
      </c>
      <c r="W375" s="255">
        <v>9897.6741911826593</v>
      </c>
      <c r="X375" s="259">
        <v>7160.4509973980921</v>
      </c>
      <c r="Y375" s="259">
        <v>8584.2794372789758</v>
      </c>
      <c r="Z375" s="137"/>
      <c r="AA375" s="124"/>
      <c r="AB375" s="124"/>
      <c r="AC375" s="124"/>
      <c r="AD375" s="124"/>
    </row>
    <row r="376" spans="1:30" ht="15" x14ac:dyDescent="0.25">
      <c r="A376" s="82">
        <v>2024</v>
      </c>
      <c r="B376" s="83" t="s">
        <v>473</v>
      </c>
      <c r="C376" s="314">
        <v>7859</v>
      </c>
      <c r="D376" s="124">
        <f t="shared" si="92"/>
        <v>8011.2130479102952</v>
      </c>
      <c r="E376" s="125">
        <f t="shared" si="87"/>
        <v>0.84790150166961886</v>
      </c>
      <c r="F376" s="124">
        <f t="shared" si="88"/>
        <v>862.24176180314805</v>
      </c>
      <c r="G376" s="124">
        <f t="shared" si="93"/>
        <v>845.85916832888825</v>
      </c>
      <c r="H376" s="124">
        <f t="shared" si="89"/>
        <v>172.28446826979265</v>
      </c>
      <c r="I376" s="123">
        <f t="shared" si="94"/>
        <v>169.0110633726666</v>
      </c>
      <c r="J376" s="124">
        <f t="shared" si="90"/>
        <v>61.092734868204658</v>
      </c>
      <c r="K376" s="123">
        <f t="shared" si="95"/>
        <v>59.931972905708768</v>
      </c>
      <c r="L376" s="123">
        <f t="shared" si="96"/>
        <v>905.79114123459703</v>
      </c>
      <c r="M376" s="123">
        <f t="shared" si="97"/>
        <v>8764.7911412345966</v>
      </c>
      <c r="N376" s="70">
        <f t="shared" si="98"/>
        <v>8934.5475445816483</v>
      </c>
      <c r="O376" s="23">
        <f t="shared" si="91"/>
        <v>0.94562661540569892</v>
      </c>
      <c r="P376" s="279">
        <v>52.428922603916817</v>
      </c>
      <c r="Q376" s="313">
        <v>981</v>
      </c>
      <c r="R376" s="125">
        <f t="shared" si="99"/>
        <v>5.6215586892887229E-3</v>
      </c>
      <c r="S376" s="23">
        <f t="shared" si="100"/>
        <v>3.5940214072739084E-2</v>
      </c>
      <c r="T376" s="23"/>
      <c r="U376" s="261">
        <v>7831</v>
      </c>
      <c r="V376" s="125">
        <f t="shared" si="101"/>
        <v>3.5755331375303284E-3</v>
      </c>
      <c r="W376" s="255">
        <v>8477.9605203231167</v>
      </c>
      <c r="X376" s="259">
        <v>7966.4292980671416</v>
      </c>
      <c r="Y376" s="259">
        <v>8624.5783523124283</v>
      </c>
      <c r="Z376" s="137"/>
      <c r="AA376" s="124"/>
      <c r="AB376" s="124"/>
      <c r="AC376" s="124"/>
      <c r="AD376" s="124"/>
    </row>
    <row r="377" spans="1:30" ht="15" x14ac:dyDescent="0.25">
      <c r="A377" s="82">
        <v>2025</v>
      </c>
      <c r="B377" s="83" t="s">
        <v>474</v>
      </c>
      <c r="C377" s="314">
        <v>21483</v>
      </c>
      <c r="D377" s="124">
        <f t="shared" si="92"/>
        <v>7407.9310344827591</v>
      </c>
      <c r="E377" s="125">
        <f t="shared" si="87"/>
        <v>0.78405053152859772</v>
      </c>
      <c r="F377" s="124">
        <f t="shared" si="88"/>
        <v>1224.2109698596698</v>
      </c>
      <c r="G377" s="124">
        <f t="shared" si="93"/>
        <v>3550.2118125930424</v>
      </c>
      <c r="H377" s="124">
        <f t="shared" si="89"/>
        <v>383.4331729694303</v>
      </c>
      <c r="I377" s="123">
        <f t="shared" si="94"/>
        <v>1111.956201611348</v>
      </c>
      <c r="J377" s="124">
        <f t="shared" si="90"/>
        <v>272.24143956784229</v>
      </c>
      <c r="K377" s="123">
        <f t="shared" si="95"/>
        <v>789.50017474674269</v>
      </c>
      <c r="L377" s="123">
        <f t="shared" si="96"/>
        <v>4339.7119873397851</v>
      </c>
      <c r="M377" s="123">
        <f t="shared" si="97"/>
        <v>25822.711987339786</v>
      </c>
      <c r="N377" s="70">
        <f t="shared" si="98"/>
        <v>8904.383443910272</v>
      </c>
      <c r="O377" s="23">
        <f t="shared" si="91"/>
        <v>0.94243406689864784</v>
      </c>
      <c r="P377" s="279">
        <v>555.48580586274875</v>
      </c>
      <c r="Q377" s="313">
        <v>2900</v>
      </c>
      <c r="R377" s="125">
        <f t="shared" si="99"/>
        <v>7.2113644515038253E-2</v>
      </c>
      <c r="S377" s="23">
        <f t="shared" si="100"/>
        <v>3.8807060442790711E-2</v>
      </c>
      <c r="T377" s="23"/>
      <c r="U377" s="261">
        <v>20190</v>
      </c>
      <c r="V377" s="125">
        <f t="shared" si="101"/>
        <v>6.4041604754829118E-2</v>
      </c>
      <c r="W377" s="255">
        <v>25046.62262500931</v>
      </c>
      <c r="X377" s="259">
        <v>6909.6509240246405</v>
      </c>
      <c r="Y377" s="259">
        <v>8571.7394336103043</v>
      </c>
      <c r="Z377" s="137"/>
      <c r="AA377" s="124"/>
      <c r="AB377" s="124"/>
      <c r="AC377" s="124"/>
      <c r="AD377" s="124"/>
    </row>
    <row r="378" spans="1:30" ht="15" x14ac:dyDescent="0.25">
      <c r="A378" s="82">
        <v>2027</v>
      </c>
      <c r="B378" s="83" t="s">
        <v>475</v>
      </c>
      <c r="C378" s="314">
        <v>5793</v>
      </c>
      <c r="D378" s="124">
        <f t="shared" si="92"/>
        <v>6156.2167906482464</v>
      </c>
      <c r="E378" s="125">
        <f t="shared" si="87"/>
        <v>0.65156992208014719</v>
      </c>
      <c r="F378" s="124">
        <f t="shared" si="88"/>
        <v>1975.2395161603772</v>
      </c>
      <c r="G378" s="124">
        <f t="shared" si="93"/>
        <v>1858.700384706915</v>
      </c>
      <c r="H378" s="124">
        <f t="shared" si="89"/>
        <v>821.53315831150974</v>
      </c>
      <c r="I378" s="123">
        <f t="shared" si="94"/>
        <v>773.06270197113065</v>
      </c>
      <c r="J378" s="124">
        <f t="shared" si="90"/>
        <v>710.34142490992178</v>
      </c>
      <c r="K378" s="123">
        <f t="shared" si="95"/>
        <v>668.43128084023635</v>
      </c>
      <c r="L378" s="123">
        <f t="shared" si="96"/>
        <v>2527.1316655471514</v>
      </c>
      <c r="M378" s="123">
        <f t="shared" si="97"/>
        <v>8320.131665547151</v>
      </c>
      <c r="N378" s="70">
        <f t="shared" si="98"/>
        <v>8841.797731718545</v>
      </c>
      <c r="O378" s="23">
        <f t="shared" si="91"/>
        <v>0.93581003642622518</v>
      </c>
      <c r="P378" s="279">
        <v>57.16291148856817</v>
      </c>
      <c r="Q378" s="313">
        <v>941</v>
      </c>
      <c r="R378" s="125">
        <f t="shared" si="99"/>
        <v>-6.0768513131615126E-3</v>
      </c>
      <c r="S378" s="23">
        <f t="shared" si="100"/>
        <v>3.5830582304380562E-2</v>
      </c>
      <c r="T378" s="23"/>
      <c r="U378" s="261">
        <v>5847</v>
      </c>
      <c r="V378" s="125">
        <f t="shared" si="101"/>
        <v>-9.2355053873781432E-3</v>
      </c>
      <c r="W378" s="255">
        <v>8057.9365017141645</v>
      </c>
      <c r="X378" s="259">
        <v>6193.8559322033898</v>
      </c>
      <c r="Y378" s="259">
        <v>8535.9496840192423</v>
      </c>
      <c r="Z378" s="137"/>
      <c r="AA378" s="124"/>
      <c r="AB378" s="124"/>
      <c r="AC378" s="124"/>
      <c r="AD378" s="124"/>
    </row>
    <row r="379" spans="1:30" ht="15" x14ac:dyDescent="0.25">
      <c r="A379" s="82">
        <v>2028</v>
      </c>
      <c r="B379" s="83" t="s">
        <v>476</v>
      </c>
      <c r="C379" s="314">
        <v>18609</v>
      </c>
      <c r="D379" s="124">
        <f t="shared" si="92"/>
        <v>8197.7973568281941</v>
      </c>
      <c r="E379" s="125">
        <f t="shared" si="87"/>
        <v>0.86764946178169478</v>
      </c>
      <c r="F379" s="124">
        <f t="shared" si="88"/>
        <v>750.29117645240876</v>
      </c>
      <c r="G379" s="124">
        <f t="shared" si="93"/>
        <v>1703.1609705469677</v>
      </c>
      <c r="H379" s="124">
        <f t="shared" si="89"/>
        <v>106.97996014852805</v>
      </c>
      <c r="I379" s="123">
        <f t="shared" si="94"/>
        <v>242.84450953715867</v>
      </c>
      <c r="J379" s="124">
        <f t="shared" si="90"/>
        <v>-4.2117732530599454</v>
      </c>
      <c r="K379" s="123">
        <f t="shared" si="95"/>
        <v>-9.5607252844460771</v>
      </c>
      <c r="L379" s="123">
        <f t="shared" si="96"/>
        <v>1693.6002452625216</v>
      </c>
      <c r="M379" s="123">
        <f t="shared" si="97"/>
        <v>20302.600245262522</v>
      </c>
      <c r="N379" s="70">
        <f t="shared" si="98"/>
        <v>8943.8767600275423</v>
      </c>
      <c r="O379" s="23">
        <f t="shared" si="91"/>
        <v>0.94661401341130258</v>
      </c>
      <c r="P379" s="279">
        <v>186.39613079601304</v>
      </c>
      <c r="Q379" s="313">
        <v>2270</v>
      </c>
      <c r="R379" s="125">
        <f t="shared" si="99"/>
        <v>-9.1536923301712408E-3</v>
      </c>
      <c r="S379" s="23">
        <f t="shared" si="100"/>
        <v>3.1951593475226803E-2</v>
      </c>
      <c r="T379" s="23"/>
      <c r="U379" s="261">
        <v>18723</v>
      </c>
      <c r="V379" s="125">
        <f t="shared" si="101"/>
        <v>-6.088767825668963E-3</v>
      </c>
      <c r="W379" s="255">
        <v>19613.316395763883</v>
      </c>
      <c r="X379" s="259">
        <v>8273.5307114449843</v>
      </c>
      <c r="Y379" s="259">
        <v>8666.9537762986656</v>
      </c>
      <c r="Z379" s="137"/>
      <c r="AA379" s="124"/>
      <c r="AB379" s="124"/>
      <c r="AC379" s="124"/>
      <c r="AD379" s="124"/>
    </row>
    <row r="380" spans="1:30" ht="15" x14ac:dyDescent="0.25">
      <c r="A380" s="82">
        <v>2030</v>
      </c>
      <c r="B380" s="83" t="s">
        <v>477</v>
      </c>
      <c r="C380" s="314">
        <v>86524</v>
      </c>
      <c r="D380" s="124">
        <f t="shared" si="92"/>
        <v>8519.4958645135885</v>
      </c>
      <c r="E380" s="125">
        <f t="shared" si="87"/>
        <v>0.90169781951729044</v>
      </c>
      <c r="F380" s="124">
        <f t="shared" si="88"/>
        <v>557.27207184117208</v>
      </c>
      <c r="G380" s="124">
        <f t="shared" si="93"/>
        <v>5659.6551616189436</v>
      </c>
      <c r="H380" s="124">
        <f t="shared" si="89"/>
        <v>0</v>
      </c>
      <c r="I380" s="123">
        <f t="shared" si="94"/>
        <v>0</v>
      </c>
      <c r="J380" s="124">
        <f t="shared" si="90"/>
        <v>-111.191733401588</v>
      </c>
      <c r="K380" s="123">
        <f t="shared" si="95"/>
        <v>-1129.2632444265278</v>
      </c>
      <c r="L380" s="123">
        <f t="shared" si="96"/>
        <v>4530.3919171924153</v>
      </c>
      <c r="M380" s="123">
        <f t="shared" si="97"/>
        <v>91054.391917192421</v>
      </c>
      <c r="N380" s="70">
        <f t="shared" si="98"/>
        <v>8965.5762029531725</v>
      </c>
      <c r="O380" s="23">
        <f t="shared" si="91"/>
        <v>0.94891066812913405</v>
      </c>
      <c r="P380" s="279">
        <v>107.71557210918036</v>
      </c>
      <c r="Q380" s="313">
        <v>10156</v>
      </c>
      <c r="R380" s="125">
        <f t="shared" si="99"/>
        <v>3.2306319251461796E-2</v>
      </c>
      <c r="S380" s="23">
        <f t="shared" si="100"/>
        <v>3.5442349514884432E-2</v>
      </c>
      <c r="T380" s="23"/>
      <c r="U380" s="261">
        <v>83940</v>
      </c>
      <c r="V380" s="125">
        <f t="shared" si="101"/>
        <v>3.0783893257088395E-2</v>
      </c>
      <c r="W380" s="255">
        <v>88067.554512290968</v>
      </c>
      <c r="X380" s="259">
        <v>8252.8758234195266</v>
      </c>
      <c r="Y380" s="259">
        <v>8658.6918210884833</v>
      </c>
      <c r="Z380" s="137"/>
      <c r="AA380" s="124"/>
      <c r="AB380" s="124"/>
      <c r="AC380" s="124"/>
      <c r="AD380" s="124"/>
    </row>
    <row r="381" spans="1:30" ht="19.5" customHeight="1" x14ac:dyDescent="0.25">
      <c r="A381" s="297">
        <v>5001</v>
      </c>
      <c r="B381" s="75" t="s">
        <v>347</v>
      </c>
      <c r="C381" s="314">
        <v>1887017</v>
      </c>
      <c r="D381" s="261">
        <f t="shared" si="92"/>
        <v>9619.8339102462796</v>
      </c>
      <c r="E381" s="125">
        <f t="shared" si="87"/>
        <v>1.0181568720654344</v>
      </c>
      <c r="F381" s="261">
        <f t="shared" si="88"/>
        <v>-102.93075559844256</v>
      </c>
      <c r="G381" s="261">
        <f t="shared" si="93"/>
        <v>-20190.794087434897</v>
      </c>
      <c r="H381" s="261">
        <f t="shared" si="89"/>
        <v>0</v>
      </c>
      <c r="I381" s="255">
        <f t="shared" si="94"/>
        <v>0</v>
      </c>
      <c r="J381" s="261">
        <f t="shared" si="90"/>
        <v>-111.191733401588</v>
      </c>
      <c r="K381" s="255">
        <f t="shared" si="95"/>
        <v>-21811.2592323221</v>
      </c>
      <c r="L381" s="255">
        <f t="shared" si="96"/>
        <v>-42002.053319756997</v>
      </c>
      <c r="M381" s="255">
        <f t="shared" si="97"/>
        <v>1845014.9466802429</v>
      </c>
      <c r="N381" s="70">
        <f t="shared" si="98"/>
        <v>9405.7114212462475</v>
      </c>
      <c r="O381" s="23">
        <f t="shared" si="91"/>
        <v>0.99549428914839144</v>
      </c>
      <c r="P381" s="279">
        <v>3865.1629292404905</v>
      </c>
      <c r="Q381" s="313">
        <v>196159</v>
      </c>
      <c r="R381" s="125">
        <f t="shared" si="99"/>
        <v>5.5116727298091174E-2</v>
      </c>
      <c r="S381" s="23">
        <f t="shared" si="100"/>
        <v>4.4560436361358161E-2</v>
      </c>
      <c r="T381" s="23"/>
      <c r="U381" s="261">
        <v>1764210</v>
      </c>
      <c r="V381" s="125">
        <f t="shared" si="101"/>
        <v>6.9610193797790515E-2</v>
      </c>
      <c r="W381" s="255">
        <v>1742373.6361894421</v>
      </c>
      <c r="X381" s="259">
        <v>9117.317223166805</v>
      </c>
      <c r="Y381" s="259">
        <v>9004.4683809873968</v>
      </c>
      <c r="Z381" s="259"/>
      <c r="AA381" s="261"/>
      <c r="AB381" s="261"/>
      <c r="AC381" s="261"/>
      <c r="AD381" s="261"/>
    </row>
    <row r="382" spans="1:30" ht="15" x14ac:dyDescent="0.25">
      <c r="A382" s="297">
        <v>5004</v>
      </c>
      <c r="B382" s="75" t="s">
        <v>371</v>
      </c>
      <c r="C382" s="315">
        <v>154748</v>
      </c>
      <c r="D382" s="261">
        <f t="shared" si="92"/>
        <v>7005.3417836124945</v>
      </c>
      <c r="E382" s="125">
        <f t="shared" si="87"/>
        <v>0.74144075092140416</v>
      </c>
      <c r="F382" s="261">
        <f t="shared" si="88"/>
        <v>1465.7645203818286</v>
      </c>
      <c r="G382" s="261">
        <f t="shared" si="93"/>
        <v>32378.738255234592</v>
      </c>
      <c r="H382" s="261">
        <f t="shared" si="89"/>
        <v>524.33941077402289</v>
      </c>
      <c r="I382" s="255">
        <f t="shared" si="94"/>
        <v>11582.657583998165</v>
      </c>
      <c r="J382" s="261">
        <f t="shared" si="90"/>
        <v>413.14767737243488</v>
      </c>
      <c r="K382" s="255">
        <f t="shared" si="95"/>
        <v>9126.4321931570867</v>
      </c>
      <c r="L382" s="255">
        <f t="shared" si="96"/>
        <v>41505.170448391676</v>
      </c>
      <c r="M382" s="255">
        <f t="shared" si="97"/>
        <v>196253.17044839167</v>
      </c>
      <c r="N382" s="70">
        <f t="shared" si="98"/>
        <v>8884.2539813667572</v>
      </c>
      <c r="O382" s="23">
        <f t="shared" si="91"/>
        <v>0.940303577868288</v>
      </c>
      <c r="P382" s="279">
        <v>3698.4046384510875</v>
      </c>
      <c r="Q382" s="313">
        <v>22090</v>
      </c>
      <c r="R382" s="125">
        <f t="shared" si="99"/>
        <v>4.257476005564579E-2</v>
      </c>
      <c r="S382" s="23">
        <f t="shared" si="100"/>
        <v>3.7610988238961328E-2</v>
      </c>
      <c r="T382" s="23"/>
      <c r="U382" s="73">
        <v>148469</v>
      </c>
      <c r="V382" s="249">
        <f t="shared" si="101"/>
        <v>4.2291656844189694E-2</v>
      </c>
      <c r="W382" s="306">
        <v>189190.82218419085</v>
      </c>
      <c r="X382" s="152">
        <v>6719.270456191166</v>
      </c>
      <c r="Y382" s="152">
        <v>8562.2204102186297</v>
      </c>
      <c r="Z382" s="259"/>
      <c r="AA382" s="261"/>
      <c r="AB382" s="261"/>
      <c r="AC382" s="261"/>
      <c r="AD382" s="261"/>
    </row>
    <row r="383" spans="1:30" ht="15" x14ac:dyDescent="0.25">
      <c r="A383" s="297">
        <v>5005</v>
      </c>
      <c r="B383" s="75" t="s">
        <v>372</v>
      </c>
      <c r="C383" s="314">
        <v>100092</v>
      </c>
      <c r="D383" s="261">
        <f t="shared" si="92"/>
        <v>7633.0359185541065</v>
      </c>
      <c r="E383" s="125">
        <f t="shared" si="87"/>
        <v>0.80787548389171682</v>
      </c>
      <c r="F383" s="261">
        <f t="shared" si="88"/>
        <v>1089.1480394168614</v>
      </c>
      <c r="G383" s="261">
        <f t="shared" si="93"/>
        <v>14281.998240873303</v>
      </c>
      <c r="H383" s="261">
        <f t="shared" si="89"/>
        <v>304.6464635444587</v>
      </c>
      <c r="I383" s="255">
        <f t="shared" si="94"/>
        <v>3994.8290764584867</v>
      </c>
      <c r="J383" s="261">
        <f t="shared" si="90"/>
        <v>193.45473014287069</v>
      </c>
      <c r="K383" s="255">
        <f t="shared" si="95"/>
        <v>2536.7718763634634</v>
      </c>
      <c r="L383" s="255">
        <f t="shared" si="96"/>
        <v>16818.770117236767</v>
      </c>
      <c r="M383" s="255">
        <f t="shared" si="97"/>
        <v>116910.77011723677</v>
      </c>
      <c r="N383" s="70">
        <f t="shared" si="98"/>
        <v>8915.6386881138387</v>
      </c>
      <c r="O383" s="23">
        <f t="shared" si="91"/>
        <v>0.94362531451680376</v>
      </c>
      <c r="P383" s="279">
        <v>1601.3200938890441</v>
      </c>
      <c r="Q383" s="313">
        <v>13113</v>
      </c>
      <c r="R383" s="125">
        <f t="shared" si="99"/>
        <v>5.6403447196683484E-2</v>
      </c>
      <c r="S383" s="23">
        <f t="shared" si="100"/>
        <v>3.8207386973736525E-2</v>
      </c>
      <c r="T383" s="23"/>
      <c r="U383" s="261">
        <v>94495</v>
      </c>
      <c r="V383" s="125">
        <f t="shared" si="101"/>
        <v>5.9230647124186464E-2</v>
      </c>
      <c r="W383" s="255">
        <v>112307.73757353585</v>
      </c>
      <c r="X383" s="259">
        <v>7225.4931946780853</v>
      </c>
      <c r="Y383" s="259">
        <v>8587.5315471429767</v>
      </c>
      <c r="Z383" s="259"/>
      <c r="AA383" s="261"/>
      <c r="AB383" s="261"/>
      <c r="AC383" s="261"/>
      <c r="AD383" s="261"/>
    </row>
    <row r="384" spans="1:30" ht="15" x14ac:dyDescent="0.25">
      <c r="A384" s="297">
        <v>5011</v>
      </c>
      <c r="B384" s="75" t="s">
        <v>348</v>
      </c>
      <c r="C384" s="314">
        <v>35993</v>
      </c>
      <c r="D384" s="261">
        <f t="shared" si="92"/>
        <v>8513.0085146641431</v>
      </c>
      <c r="E384" s="125">
        <f t="shared" si="87"/>
        <v>0.9010112026908117</v>
      </c>
      <c r="F384" s="261">
        <f t="shared" si="88"/>
        <v>561.16448175083929</v>
      </c>
      <c r="G384" s="261">
        <f t="shared" si="93"/>
        <v>2372.6034288425481</v>
      </c>
      <c r="H384" s="261">
        <f t="shared" si="89"/>
        <v>0</v>
      </c>
      <c r="I384" s="255">
        <f t="shared" si="94"/>
        <v>0</v>
      </c>
      <c r="J384" s="261">
        <f t="shared" si="90"/>
        <v>-111.191733401588</v>
      </c>
      <c r="K384" s="255">
        <f t="shared" si="95"/>
        <v>-470.11864882191406</v>
      </c>
      <c r="L384" s="255">
        <f t="shared" si="96"/>
        <v>1902.4847800206339</v>
      </c>
      <c r="M384" s="255">
        <f t="shared" si="97"/>
        <v>37895.484780020633</v>
      </c>
      <c r="N384" s="70">
        <f t="shared" si="98"/>
        <v>8962.9812630133947</v>
      </c>
      <c r="O384" s="23">
        <f t="shared" si="91"/>
        <v>0.94863602139854253</v>
      </c>
      <c r="P384" s="279">
        <v>-338.80442525002672</v>
      </c>
      <c r="Q384" s="313">
        <v>4228</v>
      </c>
      <c r="R384" s="125">
        <f t="shared" si="99"/>
        <v>6.9632456267650134E-2</v>
      </c>
      <c r="S384" s="23">
        <f t="shared" si="100"/>
        <v>3.9282905884780076E-2</v>
      </c>
      <c r="T384" s="23"/>
      <c r="U384" s="261">
        <v>33626</v>
      </c>
      <c r="V384" s="125">
        <f t="shared" si="101"/>
        <v>7.0391958603461605E-2</v>
      </c>
      <c r="W384" s="255">
        <v>36437.23534930333</v>
      </c>
      <c r="X384" s="259">
        <v>7958.8165680473376</v>
      </c>
      <c r="Y384" s="259">
        <v>8624.1977158114387</v>
      </c>
      <c r="Z384" s="259"/>
      <c r="AA384" s="261"/>
      <c r="AB384" s="261"/>
      <c r="AC384" s="261"/>
      <c r="AD384" s="261"/>
    </row>
    <row r="385" spans="1:30" ht="15" x14ac:dyDescent="0.25">
      <c r="A385" s="297">
        <v>5012</v>
      </c>
      <c r="B385" s="75" t="s">
        <v>349</v>
      </c>
      <c r="C385" s="314">
        <v>7779</v>
      </c>
      <c r="D385" s="261">
        <f t="shared" si="92"/>
        <v>7786.7867867867872</v>
      </c>
      <c r="E385" s="125">
        <f t="shared" si="87"/>
        <v>0.82414837431141463</v>
      </c>
      <c r="F385" s="261">
        <f t="shared" si="88"/>
        <v>996.8975184772529</v>
      </c>
      <c r="G385" s="261">
        <f t="shared" si="93"/>
        <v>995.90062095877568</v>
      </c>
      <c r="H385" s="261">
        <f t="shared" si="89"/>
        <v>250.83365966302048</v>
      </c>
      <c r="I385" s="255">
        <f t="shared" si="94"/>
        <v>250.58282600335747</v>
      </c>
      <c r="J385" s="261">
        <f t="shared" si="90"/>
        <v>139.6419262614325</v>
      </c>
      <c r="K385" s="255">
        <f t="shared" si="95"/>
        <v>139.50228433517108</v>
      </c>
      <c r="L385" s="255">
        <f t="shared" si="96"/>
        <v>1135.4029052939468</v>
      </c>
      <c r="M385" s="255">
        <f t="shared" si="97"/>
        <v>8914.4029052939477</v>
      </c>
      <c r="N385" s="70">
        <f t="shared" si="98"/>
        <v>8923.3262315254724</v>
      </c>
      <c r="O385" s="23">
        <f t="shared" si="91"/>
        <v>0.94443895903778863</v>
      </c>
      <c r="P385" s="279">
        <v>90.388627605823103</v>
      </c>
      <c r="Q385" s="313">
        <v>999</v>
      </c>
      <c r="R385" s="125">
        <f t="shared" si="99"/>
        <v>3.4256299092794894E-2</v>
      </c>
      <c r="S385" s="23">
        <f t="shared" si="100"/>
        <v>3.7270339620696362E-2</v>
      </c>
      <c r="T385" s="23"/>
      <c r="U385" s="261">
        <v>7431</v>
      </c>
      <c r="V385" s="125">
        <f t="shared" si="101"/>
        <v>4.6830843762616065E-2</v>
      </c>
      <c r="W385" s="255">
        <v>8490.8655478727542</v>
      </c>
      <c r="X385" s="259">
        <v>7528.8753799392098</v>
      </c>
      <c r="Y385" s="259">
        <v>8602.7006564060321</v>
      </c>
      <c r="Z385" s="259"/>
      <c r="AA385" s="261"/>
      <c r="AB385" s="261"/>
      <c r="AC385" s="261"/>
      <c r="AD385" s="261"/>
    </row>
    <row r="386" spans="1:30" ht="15" x14ac:dyDescent="0.25">
      <c r="A386" s="297">
        <v>5013</v>
      </c>
      <c r="B386" s="75" t="s">
        <v>350</v>
      </c>
      <c r="C386" s="314">
        <v>35795</v>
      </c>
      <c r="D386" s="261">
        <f t="shared" si="92"/>
        <v>7625.6923732424375</v>
      </c>
      <c r="E386" s="125">
        <f t="shared" si="87"/>
        <v>0.80709824790259688</v>
      </c>
      <c r="F386" s="261">
        <f t="shared" si="88"/>
        <v>1093.5541666038628</v>
      </c>
      <c r="G386" s="261">
        <f t="shared" si="93"/>
        <v>5133.1432580385317</v>
      </c>
      <c r="H386" s="261">
        <f t="shared" si="89"/>
        <v>307.21670440354285</v>
      </c>
      <c r="I386" s="255">
        <f t="shared" si="94"/>
        <v>1442.0752104702301</v>
      </c>
      <c r="J386" s="261">
        <f t="shared" si="90"/>
        <v>196.02497100195484</v>
      </c>
      <c r="K386" s="255">
        <f t="shared" si="95"/>
        <v>920.14121388317596</v>
      </c>
      <c r="L386" s="255">
        <f t="shared" si="96"/>
        <v>6053.2844719217073</v>
      </c>
      <c r="M386" s="255">
        <f t="shared" si="97"/>
        <v>41848.28447192171</v>
      </c>
      <c r="N386" s="70">
        <f t="shared" si="98"/>
        <v>8915.2715108482553</v>
      </c>
      <c r="O386" s="23">
        <f t="shared" si="91"/>
        <v>0.94358645271734776</v>
      </c>
      <c r="P386" s="279">
        <v>109.08640438611837</v>
      </c>
      <c r="Q386" s="313">
        <v>4694</v>
      </c>
      <c r="R386" s="125">
        <f t="shared" si="99"/>
        <v>8.4982801237628539E-2</v>
      </c>
      <c r="S386" s="23">
        <f t="shared" si="100"/>
        <v>3.9357353237792117E-2</v>
      </c>
      <c r="T386" s="23"/>
      <c r="U386" s="261">
        <v>32668</v>
      </c>
      <c r="V386" s="125">
        <f t="shared" si="101"/>
        <v>9.5720582833353746E-2</v>
      </c>
      <c r="W386" s="255">
        <v>39869.042012677368</v>
      </c>
      <c r="X386" s="259">
        <v>7028.3993115318417</v>
      </c>
      <c r="Y386" s="259">
        <v>8577.6768529856654</v>
      </c>
      <c r="Z386" s="259"/>
      <c r="AA386" s="261"/>
      <c r="AB386" s="261"/>
      <c r="AC386" s="261"/>
      <c r="AD386" s="261"/>
    </row>
    <row r="387" spans="1:30" ht="15" x14ac:dyDescent="0.25">
      <c r="A387" s="297">
        <v>5014</v>
      </c>
      <c r="B387" s="75" t="s">
        <v>351</v>
      </c>
      <c r="C387" s="314">
        <v>63152</v>
      </c>
      <c r="D387" s="261">
        <f t="shared" si="92"/>
        <v>12460.931333859511</v>
      </c>
      <c r="E387" s="125">
        <f t="shared" si="87"/>
        <v>1.3188567482845195</v>
      </c>
      <c r="F387" s="261">
        <f t="shared" si="88"/>
        <v>-1807.5892097663814</v>
      </c>
      <c r="G387" s="261">
        <f t="shared" si="93"/>
        <v>-9160.8621150960207</v>
      </c>
      <c r="H387" s="261">
        <f t="shared" si="89"/>
        <v>0</v>
      </c>
      <c r="I387" s="255">
        <f t="shared" si="94"/>
        <v>0</v>
      </c>
      <c r="J387" s="261">
        <f t="shared" si="90"/>
        <v>-111.191733401588</v>
      </c>
      <c r="K387" s="255">
        <f t="shared" si="95"/>
        <v>-563.51970487924791</v>
      </c>
      <c r="L387" s="255">
        <f t="shared" si="96"/>
        <v>-9724.3818199752677</v>
      </c>
      <c r="M387" s="255">
        <f t="shared" si="97"/>
        <v>53427.618180024729</v>
      </c>
      <c r="N387" s="70">
        <f t="shared" si="98"/>
        <v>10542.15039069154</v>
      </c>
      <c r="O387" s="23">
        <f t="shared" si="91"/>
        <v>1.1157742396360255</v>
      </c>
      <c r="P387" s="279">
        <v>-318.30971647800834</v>
      </c>
      <c r="Q387" s="313">
        <v>5068</v>
      </c>
      <c r="R387" s="125">
        <f t="shared" si="99"/>
        <v>2.5154048456592103E-2</v>
      </c>
      <c r="S387" s="23">
        <f t="shared" si="100"/>
        <v>3.1560602757411758E-2</v>
      </c>
      <c r="T387" s="23"/>
      <c r="U387" s="261">
        <v>60314</v>
      </c>
      <c r="V387" s="125">
        <f t="shared" si="101"/>
        <v>4.7053752031037573E-2</v>
      </c>
      <c r="W387" s="255">
        <v>50709.72088191798</v>
      </c>
      <c r="X387" s="259">
        <v>12155.179363160016</v>
      </c>
      <c r="Y387" s="259">
        <v>10219.61323698468</v>
      </c>
      <c r="Z387" s="259"/>
      <c r="AA387" s="261"/>
      <c r="AB387" s="261"/>
      <c r="AC387" s="261"/>
      <c r="AD387" s="261"/>
    </row>
    <row r="388" spans="1:30" ht="15" x14ac:dyDescent="0.25">
      <c r="A388" s="297">
        <v>5015</v>
      </c>
      <c r="B388" s="75" t="s">
        <v>352</v>
      </c>
      <c r="C388" s="314">
        <v>44626</v>
      </c>
      <c r="D388" s="261">
        <f t="shared" si="92"/>
        <v>8366.3292088488943</v>
      </c>
      <c r="E388" s="125">
        <f t="shared" si="87"/>
        <v>0.88548676177021379</v>
      </c>
      <c r="F388" s="261">
        <f t="shared" si="88"/>
        <v>649.17206523998868</v>
      </c>
      <c r="G388" s="261">
        <f t="shared" si="93"/>
        <v>3462.6837959900995</v>
      </c>
      <c r="H388" s="261">
        <f t="shared" si="89"/>
        <v>47.993811941282999</v>
      </c>
      <c r="I388" s="255">
        <f t="shared" si="94"/>
        <v>255.99899289480354</v>
      </c>
      <c r="J388" s="261">
        <f t="shared" si="90"/>
        <v>-63.197921460304997</v>
      </c>
      <c r="K388" s="255">
        <f t="shared" si="95"/>
        <v>-337.09771306926689</v>
      </c>
      <c r="L388" s="255">
        <f t="shared" si="96"/>
        <v>3125.5860829208327</v>
      </c>
      <c r="M388" s="255">
        <f t="shared" si="97"/>
        <v>47751.586082920832</v>
      </c>
      <c r="N388" s="70">
        <f t="shared" si="98"/>
        <v>8952.3033526285781</v>
      </c>
      <c r="O388" s="23">
        <f t="shared" si="91"/>
        <v>0.94750587841072864</v>
      </c>
      <c r="P388" s="279">
        <v>730.24484378397483</v>
      </c>
      <c r="Q388" s="313">
        <v>5334</v>
      </c>
      <c r="R388" s="125">
        <f t="shared" si="99"/>
        <v>9.5622417379663621E-2</v>
      </c>
      <c r="S388" s="23">
        <f t="shared" si="100"/>
        <v>3.9990330615193116E-2</v>
      </c>
      <c r="T388" s="23"/>
      <c r="U388" s="261">
        <v>40861</v>
      </c>
      <c r="V388" s="125">
        <f t="shared" si="101"/>
        <v>9.2141650963020974E-2</v>
      </c>
      <c r="W388" s="255">
        <v>46061.750604525951</v>
      </c>
      <c r="X388" s="259">
        <v>7636.1427770510181</v>
      </c>
      <c r="Y388" s="259">
        <v>8608.0640262616253</v>
      </c>
      <c r="Z388" s="259"/>
      <c r="AA388" s="261"/>
      <c r="AB388" s="261"/>
      <c r="AC388" s="261"/>
      <c r="AD388" s="261"/>
    </row>
    <row r="389" spans="1:30" ht="15" x14ac:dyDescent="0.25">
      <c r="A389" s="297">
        <v>5016</v>
      </c>
      <c r="B389" s="75" t="s">
        <v>353</v>
      </c>
      <c r="C389" s="314">
        <v>11902</v>
      </c>
      <c r="D389" s="261">
        <f t="shared" si="92"/>
        <v>7030.1240401653868</v>
      </c>
      <c r="E389" s="125">
        <f t="shared" si="87"/>
        <v>0.74406368859891858</v>
      </c>
      <c r="F389" s="261">
        <f t="shared" si="88"/>
        <v>1450.895166450093</v>
      </c>
      <c r="G389" s="261">
        <f t="shared" si="93"/>
        <v>2456.3655168000073</v>
      </c>
      <c r="H389" s="261">
        <f t="shared" si="89"/>
        <v>515.66562098051065</v>
      </c>
      <c r="I389" s="255">
        <f t="shared" si="94"/>
        <v>873.02189632000443</v>
      </c>
      <c r="J389" s="261">
        <f t="shared" si="90"/>
        <v>404.47388757892264</v>
      </c>
      <c r="K389" s="255">
        <f t="shared" si="95"/>
        <v>684.77429167111598</v>
      </c>
      <c r="L389" s="255">
        <f t="shared" si="96"/>
        <v>3141.1398084711232</v>
      </c>
      <c r="M389" s="255">
        <f t="shared" si="97"/>
        <v>15043.139808471124</v>
      </c>
      <c r="N389" s="70">
        <f t="shared" si="98"/>
        <v>8885.4930941944021</v>
      </c>
      <c r="O389" s="23">
        <f t="shared" si="91"/>
        <v>0.94043472475216383</v>
      </c>
      <c r="P389" s="279">
        <v>147.52392045711576</v>
      </c>
      <c r="Q389" s="313">
        <v>1693</v>
      </c>
      <c r="R389" s="125">
        <f t="shared" si="99"/>
        <v>6.1769406604350804E-2</v>
      </c>
      <c r="S389" s="23">
        <f t="shared" si="100"/>
        <v>3.8350725905827575E-2</v>
      </c>
      <c r="T389" s="23"/>
      <c r="U389" s="261">
        <v>11150</v>
      </c>
      <c r="V389" s="125">
        <f t="shared" si="101"/>
        <v>6.7443946188340806E-2</v>
      </c>
      <c r="W389" s="255">
        <v>14410.516598396876</v>
      </c>
      <c r="X389" s="259">
        <v>6621.1401425178146</v>
      </c>
      <c r="Y389" s="259">
        <v>8557.3138945349619</v>
      </c>
      <c r="Z389" s="259"/>
      <c r="AA389" s="261"/>
      <c r="AB389" s="261"/>
      <c r="AC389" s="261"/>
      <c r="AD389" s="261"/>
    </row>
    <row r="390" spans="1:30" ht="15" x14ac:dyDescent="0.25">
      <c r="A390" s="297">
        <v>5017</v>
      </c>
      <c r="B390" s="75" t="s">
        <v>354</v>
      </c>
      <c r="C390" s="314">
        <v>34243</v>
      </c>
      <c r="D390" s="261">
        <f t="shared" si="92"/>
        <v>6982.667210440457</v>
      </c>
      <c r="E390" s="125">
        <f t="shared" ref="E390:E428" si="102">D390/D$430</f>
        <v>0.73904088906186927</v>
      </c>
      <c r="F390" s="261">
        <f t="shared" ref="F390:F428" si="103">($D$430-D390)*0.6</f>
        <v>1479.369264285051</v>
      </c>
      <c r="G390" s="261">
        <f t="shared" si="93"/>
        <v>7254.8268720538908</v>
      </c>
      <c r="H390" s="261">
        <f t="shared" ref="H390:H428" si="104">IF(D390&lt;D$430*0.9,(D$430*0.9-D390)*0.35,0)</f>
        <v>532.27551138423598</v>
      </c>
      <c r="I390" s="255">
        <f t="shared" si="94"/>
        <v>2610.2791078282935</v>
      </c>
      <c r="J390" s="261">
        <f t="shared" ref="J390:J428" si="105">H390+I$432</f>
        <v>421.08377798264797</v>
      </c>
      <c r="K390" s="255">
        <f t="shared" si="95"/>
        <v>2064.9948472269057</v>
      </c>
      <c r="L390" s="255">
        <f t="shared" si="96"/>
        <v>9319.821719280797</v>
      </c>
      <c r="M390" s="255">
        <f t="shared" si="97"/>
        <v>43562.821719280793</v>
      </c>
      <c r="N390" s="70">
        <f t="shared" si="98"/>
        <v>8883.120252708155</v>
      </c>
      <c r="O390" s="23">
        <f t="shared" ref="O390:O428" si="106">N390/N$430</f>
        <v>0.94018358477531128</v>
      </c>
      <c r="P390" s="279">
        <v>869.88296274169988</v>
      </c>
      <c r="Q390" s="313">
        <v>4904</v>
      </c>
      <c r="R390" s="125">
        <f t="shared" si="99"/>
        <v>6.1796770925137787E-2</v>
      </c>
      <c r="S390" s="23">
        <f t="shared" si="100"/>
        <v>3.8345636907153216E-2</v>
      </c>
      <c r="T390" s="23"/>
      <c r="U390" s="261">
        <v>31987</v>
      </c>
      <c r="V390" s="125">
        <f t="shared" si="101"/>
        <v>7.0528652264982644E-2</v>
      </c>
      <c r="W390" s="255">
        <v>41611.863500357722</v>
      </c>
      <c r="X390" s="259">
        <v>6576.2746710526317</v>
      </c>
      <c r="Y390" s="259">
        <v>8555.0706209617038</v>
      </c>
      <c r="Z390" s="259"/>
      <c r="AA390" s="261"/>
      <c r="AB390" s="261"/>
      <c r="AC390" s="261"/>
      <c r="AD390" s="261"/>
    </row>
    <row r="391" spans="1:30" ht="15" x14ac:dyDescent="0.25">
      <c r="A391" s="297">
        <v>5018</v>
      </c>
      <c r="B391" s="75" t="s">
        <v>355</v>
      </c>
      <c r="C391" s="314">
        <v>26287</v>
      </c>
      <c r="D391" s="261">
        <f t="shared" si="92"/>
        <v>7870.3592814371259</v>
      </c>
      <c r="E391" s="125">
        <f t="shared" si="102"/>
        <v>0.83299363198818832</v>
      </c>
      <c r="F391" s="261">
        <f t="shared" si="103"/>
        <v>946.75402168704966</v>
      </c>
      <c r="G391" s="261">
        <f t="shared" si="93"/>
        <v>3162.1584324347459</v>
      </c>
      <c r="H391" s="261">
        <f t="shared" si="104"/>
        <v>221.58328653540192</v>
      </c>
      <c r="I391" s="255">
        <f t="shared" si="94"/>
        <v>740.0881770282424</v>
      </c>
      <c r="J391" s="261">
        <f t="shared" si="105"/>
        <v>110.39155313381393</v>
      </c>
      <c r="K391" s="255">
        <f t="shared" si="95"/>
        <v>368.70778746693856</v>
      </c>
      <c r="L391" s="255">
        <f t="shared" si="96"/>
        <v>3530.8662199016844</v>
      </c>
      <c r="M391" s="255">
        <f t="shared" si="97"/>
        <v>29817.866219901684</v>
      </c>
      <c r="N391" s="70">
        <f t="shared" si="98"/>
        <v>8927.5048562579886</v>
      </c>
      <c r="O391" s="23">
        <f t="shared" si="106"/>
        <v>0.94488122192162727</v>
      </c>
      <c r="P391" s="279">
        <v>352.36192813158095</v>
      </c>
      <c r="Q391" s="313">
        <v>3340</v>
      </c>
      <c r="R391" s="125">
        <f t="shared" si="99"/>
        <v>6.4694821881995601E-2</v>
      </c>
      <c r="S391" s="23">
        <f t="shared" si="100"/>
        <v>3.8581537714809773E-2</v>
      </c>
      <c r="T391" s="23"/>
      <c r="U391" s="261">
        <v>24224</v>
      </c>
      <c r="V391" s="125">
        <f t="shared" si="101"/>
        <v>8.5163474240422726E-2</v>
      </c>
      <c r="W391" s="255">
        <v>28168.643820039528</v>
      </c>
      <c r="X391" s="259">
        <v>7392.1269453768691</v>
      </c>
      <c r="Y391" s="259">
        <v>8595.8632346779159</v>
      </c>
      <c r="Z391" s="259"/>
      <c r="AA391" s="261"/>
      <c r="AB391" s="261"/>
      <c r="AC391" s="261"/>
      <c r="AD391" s="261"/>
    </row>
    <row r="392" spans="1:30" ht="15" x14ac:dyDescent="0.25">
      <c r="A392" s="297">
        <v>5019</v>
      </c>
      <c r="B392" s="75" t="s">
        <v>356</v>
      </c>
      <c r="C392" s="314">
        <v>6511</v>
      </c>
      <c r="D392" s="261">
        <f t="shared" si="92"/>
        <v>6803.5527690700101</v>
      </c>
      <c r="E392" s="125">
        <f t="shared" si="102"/>
        <v>0.72008353480097709</v>
      </c>
      <c r="F392" s="261">
        <f t="shared" si="103"/>
        <v>1586.837929107319</v>
      </c>
      <c r="G392" s="261">
        <f t="shared" si="93"/>
        <v>1518.6038981557044</v>
      </c>
      <c r="H392" s="261">
        <f t="shared" si="104"/>
        <v>594.96556586389238</v>
      </c>
      <c r="I392" s="255">
        <f t="shared" si="94"/>
        <v>569.382046531745</v>
      </c>
      <c r="J392" s="261">
        <f t="shared" si="105"/>
        <v>483.77383246230437</v>
      </c>
      <c r="K392" s="255">
        <f t="shared" si="95"/>
        <v>462.97155766642533</v>
      </c>
      <c r="L392" s="255">
        <f t="shared" si="96"/>
        <v>1981.5754558221297</v>
      </c>
      <c r="M392" s="255">
        <f t="shared" si="97"/>
        <v>8492.5754558221306</v>
      </c>
      <c r="N392" s="70">
        <f t="shared" si="98"/>
        <v>8874.1645306396349</v>
      </c>
      <c r="O392" s="23">
        <f t="shared" si="106"/>
        <v>0.93923571706226683</v>
      </c>
      <c r="P392" s="279">
        <v>63.249315934707738</v>
      </c>
      <c r="Q392" s="313">
        <v>957</v>
      </c>
      <c r="R392" s="125">
        <f t="shared" si="99"/>
        <v>7.2054528591884923E-2</v>
      </c>
      <c r="S392" s="23">
        <f t="shared" si="100"/>
        <v>3.8695050506192562E-2</v>
      </c>
      <c r="T392" s="23"/>
      <c r="U392" s="261">
        <v>6048</v>
      </c>
      <c r="V392" s="125">
        <f t="shared" si="101"/>
        <v>7.6554232804232805E-2</v>
      </c>
      <c r="W392" s="255">
        <v>8142.0228137008462</v>
      </c>
      <c r="X392" s="259">
        <v>6346.2749213011539</v>
      </c>
      <c r="Y392" s="259">
        <v>8543.5706334741299</v>
      </c>
      <c r="Z392" s="259"/>
      <c r="AA392" s="261"/>
      <c r="AB392" s="261"/>
      <c r="AC392" s="261"/>
      <c r="AD392" s="261"/>
    </row>
    <row r="393" spans="1:30" ht="15" x14ac:dyDescent="0.25">
      <c r="A393" s="297">
        <v>5020</v>
      </c>
      <c r="B393" s="75" t="s">
        <v>357</v>
      </c>
      <c r="C393" s="314">
        <v>6822</v>
      </c>
      <c r="D393" s="261">
        <f t="shared" si="92"/>
        <v>7203.8014783526924</v>
      </c>
      <c r="E393" s="125">
        <f t="shared" si="102"/>
        <v>0.76244559403127521</v>
      </c>
      <c r="F393" s="261">
        <f t="shared" si="103"/>
        <v>1346.6887035377097</v>
      </c>
      <c r="G393" s="261">
        <f t="shared" si="93"/>
        <v>1275.3142022502111</v>
      </c>
      <c r="H393" s="261">
        <f t="shared" si="104"/>
        <v>454.87851761495364</v>
      </c>
      <c r="I393" s="255">
        <f t="shared" si="94"/>
        <v>430.76995618136112</v>
      </c>
      <c r="J393" s="261">
        <f t="shared" si="105"/>
        <v>343.68678421336563</v>
      </c>
      <c r="K393" s="255">
        <f t="shared" si="95"/>
        <v>325.47138465005725</v>
      </c>
      <c r="L393" s="255">
        <f t="shared" si="96"/>
        <v>1600.7855869002683</v>
      </c>
      <c r="M393" s="255">
        <f t="shared" si="97"/>
        <v>8422.7855869002688</v>
      </c>
      <c r="N393" s="70">
        <f t="shared" si="98"/>
        <v>8894.1769661037688</v>
      </c>
      <c r="O393" s="23">
        <f t="shared" si="106"/>
        <v>0.94135382002378176</v>
      </c>
      <c r="P393" s="279">
        <v>228.78281315587083</v>
      </c>
      <c r="Q393" s="313">
        <v>947</v>
      </c>
      <c r="R393" s="125">
        <f t="shared" si="99"/>
        <v>8.6920897108293524E-2</v>
      </c>
      <c r="S393" s="23">
        <f t="shared" si="100"/>
        <v>3.932559055319023E-2</v>
      </c>
      <c r="T393" s="23"/>
      <c r="U393" s="261">
        <v>6409</v>
      </c>
      <c r="V393" s="125">
        <f t="shared" si="101"/>
        <v>6.4440630363551257E-2</v>
      </c>
      <c r="W393" s="255">
        <v>8275.240410124572</v>
      </c>
      <c r="X393" s="259">
        <v>6627.7145811789042</v>
      </c>
      <c r="Y393" s="259">
        <v>8557.6426164680161</v>
      </c>
      <c r="Z393" s="259"/>
      <c r="AA393" s="261"/>
      <c r="AB393" s="261"/>
      <c r="AC393" s="261"/>
      <c r="AD393" s="261"/>
    </row>
    <row r="394" spans="1:30" ht="15" x14ac:dyDescent="0.25">
      <c r="A394" s="297">
        <v>5021</v>
      </c>
      <c r="B394" s="75" t="s">
        <v>358</v>
      </c>
      <c r="C394" s="314">
        <v>54505</v>
      </c>
      <c r="D394" s="261">
        <f t="shared" si="92"/>
        <v>7814.336917562724</v>
      </c>
      <c r="E394" s="125">
        <f t="shared" si="102"/>
        <v>0.82706426196992655</v>
      </c>
      <c r="F394" s="261">
        <f t="shared" si="103"/>
        <v>980.36744001169075</v>
      </c>
      <c r="G394" s="261">
        <f t="shared" si="93"/>
        <v>6838.0628940815432</v>
      </c>
      <c r="H394" s="261">
        <f t="shared" si="104"/>
        <v>241.19111389144257</v>
      </c>
      <c r="I394" s="255">
        <f t="shared" si="94"/>
        <v>1682.308019392812</v>
      </c>
      <c r="J394" s="261">
        <f t="shared" si="105"/>
        <v>129.99938048985456</v>
      </c>
      <c r="K394" s="255">
        <f t="shared" si="95"/>
        <v>906.74567891673553</v>
      </c>
      <c r="L394" s="255">
        <f t="shared" si="96"/>
        <v>7744.8085729982786</v>
      </c>
      <c r="M394" s="255">
        <f t="shared" si="97"/>
        <v>62249.808572998278</v>
      </c>
      <c r="N394" s="70">
        <f t="shared" si="98"/>
        <v>8924.7037380642687</v>
      </c>
      <c r="O394" s="23">
        <f t="shared" si="106"/>
        <v>0.94458475342071413</v>
      </c>
      <c r="P394" s="279">
        <v>-492.03931176114838</v>
      </c>
      <c r="Q394" s="313">
        <v>6975</v>
      </c>
      <c r="R394" s="125">
        <f t="shared" si="99"/>
        <v>1.9693868937211013E-2</v>
      </c>
      <c r="S394" s="23">
        <f t="shared" si="100"/>
        <v>3.6619869856137598E-2</v>
      </c>
      <c r="T394" s="23"/>
      <c r="U394" s="261">
        <v>53414</v>
      </c>
      <c r="V394" s="125">
        <f t="shared" si="101"/>
        <v>2.0425356648069794E-2</v>
      </c>
      <c r="W394" s="255">
        <v>60007.710505241237</v>
      </c>
      <c r="X394" s="259">
        <v>7663.4146341463411</v>
      </c>
      <c r="Y394" s="259">
        <v>8609.4276191163899</v>
      </c>
      <c r="Z394" s="259"/>
      <c r="AA394" s="261"/>
      <c r="AB394" s="261"/>
      <c r="AC394" s="261"/>
      <c r="AD394" s="261"/>
    </row>
    <row r="395" spans="1:30" ht="15" x14ac:dyDescent="0.25">
      <c r="A395" s="297">
        <v>5022</v>
      </c>
      <c r="B395" s="75" t="s">
        <v>359</v>
      </c>
      <c r="C395" s="314">
        <v>22744</v>
      </c>
      <c r="D395" s="261">
        <f t="shared" si="92"/>
        <v>9093.962415033986</v>
      </c>
      <c r="E395" s="125">
        <f t="shared" si="102"/>
        <v>0.96249898008213985</v>
      </c>
      <c r="F395" s="261">
        <f t="shared" si="103"/>
        <v>212.59214152893364</v>
      </c>
      <c r="G395" s="261">
        <f t="shared" si="93"/>
        <v>531.69294596386305</v>
      </c>
      <c r="H395" s="261">
        <f t="shared" si="104"/>
        <v>0</v>
      </c>
      <c r="I395" s="255">
        <f t="shared" si="94"/>
        <v>0</v>
      </c>
      <c r="J395" s="261">
        <f t="shared" si="105"/>
        <v>-111.191733401588</v>
      </c>
      <c r="K395" s="255">
        <f t="shared" si="95"/>
        <v>-278.09052523737154</v>
      </c>
      <c r="L395" s="255">
        <f t="shared" si="96"/>
        <v>253.60242072649152</v>
      </c>
      <c r="M395" s="255">
        <f t="shared" si="97"/>
        <v>22997.602420726493</v>
      </c>
      <c r="N395" s="70">
        <f t="shared" si="98"/>
        <v>9195.3628231613329</v>
      </c>
      <c r="O395" s="23">
        <f t="shared" si="106"/>
        <v>0.97323113235507397</v>
      </c>
      <c r="P395" s="279">
        <v>-2096.7114516438774</v>
      </c>
      <c r="Q395" s="313">
        <v>2501</v>
      </c>
      <c r="R395" s="125">
        <f t="shared" si="99"/>
        <v>0.11239390057292437</v>
      </c>
      <c r="S395" s="23">
        <f t="shared" si="100"/>
        <v>6.4892724805179297E-2</v>
      </c>
      <c r="T395" s="23"/>
      <c r="U395" s="261">
        <v>20773</v>
      </c>
      <c r="V395" s="125">
        <f t="shared" si="101"/>
        <v>9.4882780532421898E-2</v>
      </c>
      <c r="W395" s="255">
        <v>21941.568750906452</v>
      </c>
      <c r="X395" s="259">
        <v>8175.1279024006299</v>
      </c>
      <c r="Y395" s="259">
        <v>8635.0132825291039</v>
      </c>
      <c r="Z395" s="259"/>
      <c r="AA395" s="261"/>
      <c r="AB395" s="261"/>
      <c r="AC395" s="261"/>
      <c r="AD395" s="261"/>
    </row>
    <row r="396" spans="1:30" ht="15" x14ac:dyDescent="0.25">
      <c r="A396" s="297">
        <v>5023</v>
      </c>
      <c r="B396" s="75" t="s">
        <v>360</v>
      </c>
      <c r="C396" s="314">
        <v>27649</v>
      </c>
      <c r="D396" s="261">
        <f t="shared" si="92"/>
        <v>7080.4097311139567</v>
      </c>
      <c r="E396" s="125">
        <f t="shared" si="102"/>
        <v>0.74938589294085756</v>
      </c>
      <c r="F396" s="261">
        <f t="shared" si="103"/>
        <v>1420.7237518809511</v>
      </c>
      <c r="G396" s="261">
        <f t="shared" si="93"/>
        <v>5547.9262510951139</v>
      </c>
      <c r="H396" s="261">
        <f t="shared" si="104"/>
        <v>498.06562914851111</v>
      </c>
      <c r="I396" s="255">
        <f t="shared" si="94"/>
        <v>1944.946281824936</v>
      </c>
      <c r="J396" s="261">
        <f t="shared" si="105"/>
        <v>386.8738957469231</v>
      </c>
      <c r="K396" s="255">
        <f t="shared" si="95"/>
        <v>1510.7425628917347</v>
      </c>
      <c r="L396" s="255">
        <f t="shared" si="96"/>
        <v>7058.6688139868484</v>
      </c>
      <c r="M396" s="255">
        <f t="shared" si="97"/>
        <v>34707.668813986849</v>
      </c>
      <c r="N396" s="70">
        <f t="shared" si="98"/>
        <v>8888.0073787418314</v>
      </c>
      <c r="O396" s="23">
        <f t="shared" si="106"/>
        <v>0.94070083496926082</v>
      </c>
      <c r="P396" s="279">
        <v>77.444335135872279</v>
      </c>
      <c r="Q396" s="313">
        <v>3905</v>
      </c>
      <c r="R396" s="125">
        <f t="shared" si="99"/>
        <v>5.4135327623512093E-2</v>
      </c>
      <c r="S396" s="23">
        <f t="shared" si="100"/>
        <v>3.8064368178108897E-2</v>
      </c>
      <c r="T396" s="23"/>
      <c r="U396" s="261">
        <v>26397</v>
      </c>
      <c r="V396" s="125">
        <f t="shared" si="101"/>
        <v>4.7429632155169148E-2</v>
      </c>
      <c r="W396" s="255">
        <v>33649.039567517655</v>
      </c>
      <c r="X396" s="259">
        <v>6716.7938931297713</v>
      </c>
      <c r="Y396" s="259">
        <v>8562.0965820655601</v>
      </c>
      <c r="Z396" s="259"/>
      <c r="AA396" s="261"/>
      <c r="AB396" s="261"/>
      <c r="AC396" s="261"/>
      <c r="AD396" s="261"/>
    </row>
    <row r="397" spans="1:30" ht="15" x14ac:dyDescent="0.25">
      <c r="A397" s="297">
        <v>5024</v>
      </c>
      <c r="B397" s="75" t="s">
        <v>361</v>
      </c>
      <c r="C397" s="314">
        <v>91594</v>
      </c>
      <c r="D397" s="261">
        <f t="shared" si="92"/>
        <v>7578.5206023498258</v>
      </c>
      <c r="E397" s="125">
        <f t="shared" si="102"/>
        <v>0.80210561880422415</v>
      </c>
      <c r="F397" s="261">
        <f t="shared" si="103"/>
        <v>1121.8572291394296</v>
      </c>
      <c r="G397" s="261">
        <f t="shared" si="93"/>
        <v>13558.766471379146</v>
      </c>
      <c r="H397" s="261">
        <f t="shared" si="104"/>
        <v>323.72682421595692</v>
      </c>
      <c r="I397" s="255">
        <f t="shared" si="94"/>
        <v>3912.5623974740552</v>
      </c>
      <c r="J397" s="261">
        <f t="shared" si="105"/>
        <v>212.53509081436891</v>
      </c>
      <c r="K397" s="255">
        <f t="shared" si="95"/>
        <v>2568.6991075824626</v>
      </c>
      <c r="L397" s="255">
        <f t="shared" si="96"/>
        <v>16127.465578961608</v>
      </c>
      <c r="M397" s="255">
        <f t="shared" si="97"/>
        <v>107721.46557896161</v>
      </c>
      <c r="N397" s="70">
        <f t="shared" si="98"/>
        <v>8912.9129223036252</v>
      </c>
      <c r="O397" s="23">
        <f t="shared" si="106"/>
        <v>0.94333682126242913</v>
      </c>
      <c r="P397" s="279">
        <v>290.45525850247941</v>
      </c>
      <c r="Q397" s="313">
        <v>12086</v>
      </c>
      <c r="R397" s="125">
        <f t="shared" si="99"/>
        <v>3.2392505997242742E-2</v>
      </c>
      <c r="S397" s="23">
        <f t="shared" si="100"/>
        <v>3.7194032719335177E-2</v>
      </c>
      <c r="T397" s="23"/>
      <c r="U397" s="261">
        <v>87597</v>
      </c>
      <c r="V397" s="125">
        <f t="shared" si="101"/>
        <v>4.5629416532529651E-2</v>
      </c>
      <c r="W397" s="255">
        <v>102543.77343745246</v>
      </c>
      <c r="X397" s="259">
        <v>7340.7357747423112</v>
      </c>
      <c r="Y397" s="259">
        <v>8593.2936761461879</v>
      </c>
      <c r="Z397" s="259"/>
      <c r="AA397" s="261"/>
      <c r="AB397" s="261"/>
      <c r="AC397" s="261"/>
      <c r="AD397" s="261"/>
    </row>
    <row r="398" spans="1:30" ht="15" x14ac:dyDescent="0.25">
      <c r="A398" s="297">
        <v>5025</v>
      </c>
      <c r="B398" s="75" t="s">
        <v>362</v>
      </c>
      <c r="C398" s="314">
        <v>45810</v>
      </c>
      <c r="D398" s="261">
        <f t="shared" si="92"/>
        <v>8165.7754010695189</v>
      </c>
      <c r="E398" s="125">
        <f t="shared" si="102"/>
        <v>0.86426027911837</v>
      </c>
      <c r="F398" s="261">
        <f t="shared" si="103"/>
        <v>769.5043499076138</v>
      </c>
      <c r="G398" s="261">
        <f t="shared" si="93"/>
        <v>4316.9194029817136</v>
      </c>
      <c r="H398" s="261">
        <f t="shared" si="104"/>
        <v>118.18764466406436</v>
      </c>
      <c r="I398" s="255">
        <f t="shared" si="94"/>
        <v>663.03268656540104</v>
      </c>
      <c r="J398" s="261">
        <f t="shared" si="105"/>
        <v>6.9959112624763691</v>
      </c>
      <c r="K398" s="255">
        <f t="shared" si="95"/>
        <v>39.247062182492428</v>
      </c>
      <c r="L398" s="255">
        <f t="shared" si="96"/>
        <v>4356.1664651642059</v>
      </c>
      <c r="M398" s="255">
        <f t="shared" si="97"/>
        <v>50166.166465164206</v>
      </c>
      <c r="N398" s="70">
        <f t="shared" si="98"/>
        <v>8942.2756622396082</v>
      </c>
      <c r="O398" s="23">
        <f t="shared" si="106"/>
        <v>0.94644455427813634</v>
      </c>
      <c r="P398" s="279">
        <v>-56.891941072405643</v>
      </c>
      <c r="Q398" s="313">
        <v>5610</v>
      </c>
      <c r="R398" s="125">
        <f t="shared" si="99"/>
        <v>1.3740487904609884E-2</v>
      </c>
      <c r="S398" s="23">
        <f t="shared" si="100"/>
        <v>3.6303584385554942E-2</v>
      </c>
      <c r="T398" s="23"/>
      <c r="U398" s="261">
        <v>45616</v>
      </c>
      <c r="V398" s="125">
        <f t="shared" si="101"/>
        <v>4.2528937215012275E-3</v>
      </c>
      <c r="W398" s="255">
        <v>48866.092753397577</v>
      </c>
      <c r="X398" s="259">
        <v>8055.0944728942259</v>
      </c>
      <c r="Y398" s="259">
        <v>8629.0116110537838</v>
      </c>
      <c r="Z398" s="259"/>
      <c r="AA398" s="261"/>
      <c r="AB398" s="261"/>
      <c r="AC398" s="261"/>
      <c r="AD398" s="261"/>
    </row>
    <row r="399" spans="1:30" ht="15" x14ac:dyDescent="0.25">
      <c r="A399" s="297">
        <v>5026</v>
      </c>
      <c r="B399" s="75" t="s">
        <v>363</v>
      </c>
      <c r="C399" s="314">
        <v>13752</v>
      </c>
      <c r="D399" s="261">
        <f t="shared" si="92"/>
        <v>6791.1111111111113</v>
      </c>
      <c r="E399" s="125">
        <f t="shared" si="102"/>
        <v>0.71876671793397817</v>
      </c>
      <c r="F399" s="261">
        <f t="shared" si="103"/>
        <v>1594.3029238826584</v>
      </c>
      <c r="G399" s="261">
        <f t="shared" si="93"/>
        <v>3228.4634208623834</v>
      </c>
      <c r="H399" s="261">
        <f t="shared" si="104"/>
        <v>599.32014614950697</v>
      </c>
      <c r="I399" s="255">
        <f t="shared" si="94"/>
        <v>1213.6232959527515</v>
      </c>
      <c r="J399" s="261">
        <f t="shared" si="105"/>
        <v>488.12841274791896</v>
      </c>
      <c r="K399" s="255">
        <f t="shared" si="95"/>
        <v>988.4600358145359</v>
      </c>
      <c r="L399" s="255">
        <f t="shared" si="96"/>
        <v>4216.9234566769192</v>
      </c>
      <c r="M399" s="255">
        <f t="shared" si="97"/>
        <v>17968.923456676919</v>
      </c>
      <c r="N399" s="70">
        <f t="shared" si="98"/>
        <v>8873.5424477416891</v>
      </c>
      <c r="O399" s="23">
        <f t="shared" si="106"/>
        <v>0.93916987621891679</v>
      </c>
      <c r="P399" s="279">
        <v>301.84181271450461</v>
      </c>
      <c r="Q399" s="313">
        <v>2025</v>
      </c>
      <c r="R399" s="125">
        <f t="shared" si="99"/>
        <v>7.7987893967856367E-2</v>
      </c>
      <c r="S399" s="23">
        <f t="shared" si="100"/>
        <v>3.8904790046981629E-2</v>
      </c>
      <c r="T399" s="23"/>
      <c r="U399" s="261">
        <v>12776</v>
      </c>
      <c r="V399" s="125">
        <f t="shared" si="101"/>
        <v>7.6393237319974952E-2</v>
      </c>
      <c r="W399" s="255">
        <v>17321.648967665598</v>
      </c>
      <c r="X399" s="259">
        <v>6299.8027613412232</v>
      </c>
      <c r="Y399" s="259">
        <v>8541.2470254761338</v>
      </c>
      <c r="Z399" s="259"/>
      <c r="AA399" s="261"/>
      <c r="AB399" s="261"/>
      <c r="AC399" s="261"/>
      <c r="AD399" s="261"/>
    </row>
    <row r="400" spans="1:30" ht="15" x14ac:dyDescent="0.25">
      <c r="A400" s="297">
        <v>5027</v>
      </c>
      <c r="B400" s="75" t="s">
        <v>364</v>
      </c>
      <c r="C400" s="314">
        <v>43183</v>
      </c>
      <c r="D400" s="261">
        <f t="shared" si="92"/>
        <v>6913.7047710534744</v>
      </c>
      <c r="E400" s="125">
        <f t="shared" si="102"/>
        <v>0.73174194999167752</v>
      </c>
      <c r="F400" s="261">
        <f t="shared" si="103"/>
        <v>1520.7467279172406</v>
      </c>
      <c r="G400" s="261">
        <f t="shared" si="93"/>
        <v>9498.5840625710844</v>
      </c>
      <c r="H400" s="261">
        <f t="shared" si="104"/>
        <v>556.4123651696799</v>
      </c>
      <c r="I400" s="255">
        <f t="shared" si="94"/>
        <v>3475.3516328498208</v>
      </c>
      <c r="J400" s="261">
        <f t="shared" si="105"/>
        <v>445.22063176809189</v>
      </c>
      <c r="K400" s="255">
        <f t="shared" si="95"/>
        <v>2780.8480660235018</v>
      </c>
      <c r="L400" s="255">
        <f t="shared" si="96"/>
        <v>12279.432128594586</v>
      </c>
      <c r="M400" s="255">
        <f t="shared" si="97"/>
        <v>55462.432128594584</v>
      </c>
      <c r="N400" s="70">
        <f t="shared" si="98"/>
        <v>8879.672130738807</v>
      </c>
      <c r="O400" s="23">
        <f t="shared" si="106"/>
        <v>0.93981863782180175</v>
      </c>
      <c r="P400" s="279">
        <v>370.76763566163027</v>
      </c>
      <c r="Q400" s="313">
        <v>6246</v>
      </c>
      <c r="R400" s="125">
        <f t="shared" si="99"/>
        <v>4.2456393358553411E-2</v>
      </c>
      <c r="S400" s="23">
        <f t="shared" si="100"/>
        <v>3.7603874454721332E-2</v>
      </c>
      <c r="T400" s="23"/>
      <c r="U400" s="261">
        <v>41285</v>
      </c>
      <c r="V400" s="125">
        <f t="shared" si="101"/>
        <v>4.5973113721690689E-2</v>
      </c>
      <c r="W400" s="255">
        <v>53272.699124121471</v>
      </c>
      <c r="X400" s="259">
        <v>6632.128514056225</v>
      </c>
      <c r="Y400" s="259">
        <v>8557.8633131118822</v>
      </c>
      <c r="Z400" s="259"/>
      <c r="AA400" s="261"/>
      <c r="AB400" s="261"/>
      <c r="AC400" s="261"/>
      <c r="AD400" s="261"/>
    </row>
    <row r="401" spans="1:30" ht="15" x14ac:dyDescent="0.25">
      <c r="A401" s="297">
        <v>5028</v>
      </c>
      <c r="B401" s="75" t="s">
        <v>365</v>
      </c>
      <c r="C401" s="314">
        <v>128326</v>
      </c>
      <c r="D401" s="261">
        <f t="shared" ref="D401:D428" si="107">C401*1000/Q401</f>
        <v>7748.2188141528804</v>
      </c>
      <c r="E401" s="125">
        <f t="shared" si="102"/>
        <v>0.8200663655423216</v>
      </c>
      <c r="F401" s="261">
        <f t="shared" si="103"/>
        <v>1020.0383020575969</v>
      </c>
      <c r="G401" s="261">
        <f t="shared" ref="G401:G428" si="108">F401*Q401/1000</f>
        <v>16893.87435867792</v>
      </c>
      <c r="H401" s="261">
        <f t="shared" si="104"/>
        <v>264.33245008488785</v>
      </c>
      <c r="I401" s="255">
        <f t="shared" ref="I401:I428" si="109">H401*Q401/1000</f>
        <v>4377.8740383059121</v>
      </c>
      <c r="J401" s="261">
        <f t="shared" si="105"/>
        <v>153.14071668329984</v>
      </c>
      <c r="K401" s="255">
        <f t="shared" ref="K401:K428" si="110">J401*Q401/1000</f>
        <v>2536.3165497088121</v>
      </c>
      <c r="L401" s="255">
        <f t="shared" ref="L401:L428" si="111">K401+G401</f>
        <v>19430.190908386732</v>
      </c>
      <c r="M401" s="255">
        <f t="shared" ref="M401:M428" si="112">L401+C401</f>
        <v>147756.19090838672</v>
      </c>
      <c r="N401" s="70">
        <f t="shared" ref="N401:N428" si="113">M401*1000/Q401</f>
        <v>8921.3978328937756</v>
      </c>
      <c r="O401" s="23">
        <f t="shared" si="106"/>
        <v>0.94423485859933376</v>
      </c>
      <c r="P401" s="279">
        <v>1407.4519023099456</v>
      </c>
      <c r="Q401" s="313">
        <v>16562</v>
      </c>
      <c r="R401" s="125">
        <f t="shared" ref="R401:R428" si="114">(D401-X401)/X401</f>
        <v>5.5862283061024434E-2</v>
      </c>
      <c r="S401" s="23">
        <f t="shared" ref="S401:S428" si="115">(N401-Y401)/Y401</f>
        <v>3.8196222047280202E-2</v>
      </c>
      <c r="T401" s="23"/>
      <c r="U401" s="261">
        <v>120524</v>
      </c>
      <c r="V401" s="125">
        <f t="shared" ref="V401:V428" si="116">(C401-U401)/U401</f>
        <v>6.4733994888984764E-2</v>
      </c>
      <c r="W401" s="255">
        <v>141134.2431188066</v>
      </c>
      <c r="X401" s="259">
        <v>7338.285435947394</v>
      </c>
      <c r="Y401" s="259">
        <v>8593.1711592064421</v>
      </c>
      <c r="Z401" s="259"/>
      <c r="AA401" s="261"/>
      <c r="AB401" s="261"/>
      <c r="AC401" s="261"/>
      <c r="AD401" s="261"/>
    </row>
    <row r="402" spans="1:30" ht="15" x14ac:dyDescent="0.25">
      <c r="A402" s="297">
        <v>5029</v>
      </c>
      <c r="B402" s="75" t="s">
        <v>366</v>
      </c>
      <c r="C402" s="314">
        <v>60763</v>
      </c>
      <c r="D402" s="261">
        <f t="shared" si="107"/>
        <v>7382.213582796744</v>
      </c>
      <c r="E402" s="125">
        <f t="shared" si="102"/>
        <v>0.78132861341541315</v>
      </c>
      <c r="F402" s="261">
        <f t="shared" si="103"/>
        <v>1239.6414408712787</v>
      </c>
      <c r="G402" s="261">
        <f t="shared" si="108"/>
        <v>10203.488699811496</v>
      </c>
      <c r="H402" s="261">
        <f t="shared" si="104"/>
        <v>392.43428105953558</v>
      </c>
      <c r="I402" s="255">
        <f t="shared" si="109"/>
        <v>3230.1265674010374</v>
      </c>
      <c r="J402" s="261">
        <f t="shared" si="105"/>
        <v>281.24254765794757</v>
      </c>
      <c r="K402" s="255">
        <f t="shared" si="110"/>
        <v>2314.9074097725666</v>
      </c>
      <c r="L402" s="255">
        <f t="shared" si="111"/>
        <v>12518.396109584062</v>
      </c>
      <c r="M402" s="255">
        <f t="shared" si="112"/>
        <v>73281.396109584064</v>
      </c>
      <c r="N402" s="70">
        <f t="shared" si="113"/>
        <v>8903.0975713259704</v>
      </c>
      <c r="O402" s="23">
        <f t="shared" si="106"/>
        <v>0.94229797099298851</v>
      </c>
      <c r="P402" s="279">
        <v>1630.1934372607921</v>
      </c>
      <c r="Q402" s="313">
        <v>8231</v>
      </c>
      <c r="R402" s="125">
        <f t="shared" si="114"/>
        <v>1.7469326457173872E-2</v>
      </c>
      <c r="S402" s="23">
        <f t="shared" si="115"/>
        <v>3.6566108585154744E-2</v>
      </c>
      <c r="T402" s="23"/>
      <c r="U402" s="261">
        <v>59074</v>
      </c>
      <c r="V402" s="125">
        <f t="shared" si="116"/>
        <v>2.8591258421640654E-2</v>
      </c>
      <c r="W402" s="255">
        <v>69931.883577284665</v>
      </c>
      <c r="X402" s="259">
        <v>7255.4654875951856</v>
      </c>
      <c r="Y402" s="259">
        <v>8589.0301617888308</v>
      </c>
      <c r="Z402" s="259"/>
      <c r="AA402" s="261"/>
      <c r="AB402" s="261"/>
      <c r="AC402" s="261"/>
      <c r="AD402" s="261"/>
    </row>
    <row r="403" spans="1:30" ht="15" x14ac:dyDescent="0.25">
      <c r="A403" s="297">
        <v>5030</v>
      </c>
      <c r="B403" s="75" t="s">
        <v>367</v>
      </c>
      <c r="C403" s="314">
        <v>51311</v>
      </c>
      <c r="D403" s="261">
        <f t="shared" si="107"/>
        <v>8444.8650427913108</v>
      </c>
      <c r="E403" s="125">
        <f t="shared" si="102"/>
        <v>0.89379894260180714</v>
      </c>
      <c r="F403" s="261">
        <f t="shared" si="103"/>
        <v>602.05056487453874</v>
      </c>
      <c r="G403" s="261">
        <f t="shared" si="108"/>
        <v>3658.0592321776976</v>
      </c>
      <c r="H403" s="261">
        <f t="shared" si="104"/>
        <v>20.506270061437224</v>
      </c>
      <c r="I403" s="255">
        <f t="shared" si="109"/>
        <v>124.59609689329258</v>
      </c>
      <c r="J403" s="261">
        <f t="shared" si="105"/>
        <v>-90.685463340150775</v>
      </c>
      <c r="K403" s="255">
        <f t="shared" si="110"/>
        <v>-551.00487525475603</v>
      </c>
      <c r="L403" s="255">
        <f t="shared" si="111"/>
        <v>3107.0543569229417</v>
      </c>
      <c r="M403" s="255">
        <f t="shared" si="112"/>
        <v>54418.054356922941</v>
      </c>
      <c r="N403" s="70">
        <f t="shared" si="113"/>
        <v>8956.2301443256983</v>
      </c>
      <c r="O403" s="23">
        <f t="shared" si="106"/>
        <v>0.9479214874523082</v>
      </c>
      <c r="P403" s="279">
        <v>-1112.0129115785999</v>
      </c>
      <c r="Q403" s="313">
        <v>6076</v>
      </c>
      <c r="R403" s="125">
        <f t="shared" si="114"/>
        <v>6.8828170279138637E-2</v>
      </c>
      <c r="S403" s="23">
        <f t="shared" si="115"/>
        <v>3.8848013774470148E-2</v>
      </c>
      <c r="T403" s="23"/>
      <c r="U403" s="261">
        <v>48149</v>
      </c>
      <c r="V403" s="125">
        <f t="shared" si="116"/>
        <v>6.5671145818189364E-2</v>
      </c>
      <c r="W403" s="255">
        <v>52538.259471870886</v>
      </c>
      <c r="X403" s="259">
        <v>7901.0502133245818</v>
      </c>
      <c r="Y403" s="259">
        <v>8621.3093980753001</v>
      </c>
      <c r="Z403" s="259"/>
      <c r="AA403" s="261"/>
      <c r="AB403" s="261"/>
      <c r="AC403" s="261"/>
      <c r="AD403" s="261"/>
    </row>
    <row r="404" spans="1:30" ht="15" x14ac:dyDescent="0.25">
      <c r="A404" s="297">
        <v>5031</v>
      </c>
      <c r="B404" s="75" t="s">
        <v>368</v>
      </c>
      <c r="C404" s="314">
        <v>119970</v>
      </c>
      <c r="D404" s="261">
        <f t="shared" si="107"/>
        <v>8544.8717948717949</v>
      </c>
      <c r="E404" s="125">
        <f t="shared" si="102"/>
        <v>0.9043835912385404</v>
      </c>
      <c r="F404" s="261">
        <f t="shared" si="103"/>
        <v>542.04651362624827</v>
      </c>
      <c r="G404" s="261">
        <f t="shared" si="108"/>
        <v>7610.3330513125256</v>
      </c>
      <c r="H404" s="261">
        <f t="shared" si="104"/>
        <v>0</v>
      </c>
      <c r="I404" s="255">
        <f t="shared" si="109"/>
        <v>0</v>
      </c>
      <c r="J404" s="261">
        <f t="shared" si="105"/>
        <v>-111.191733401588</v>
      </c>
      <c r="K404" s="255">
        <f t="shared" si="110"/>
        <v>-1561.1319369582955</v>
      </c>
      <c r="L404" s="255">
        <f t="shared" si="111"/>
        <v>6049.2011143542304</v>
      </c>
      <c r="M404" s="255">
        <f t="shared" si="112"/>
        <v>126019.20111435423</v>
      </c>
      <c r="N404" s="70">
        <f t="shared" si="113"/>
        <v>8975.7265750964561</v>
      </c>
      <c r="O404" s="23">
        <f t="shared" si="106"/>
        <v>0.94998497681763416</v>
      </c>
      <c r="P404" s="279">
        <v>1204.7735557712704</v>
      </c>
      <c r="Q404" s="313">
        <v>14040</v>
      </c>
      <c r="R404" s="125">
        <f t="shared" si="114"/>
        <v>3.9529001976925014E-2</v>
      </c>
      <c r="S404" s="23">
        <f t="shared" si="115"/>
        <v>3.8193986480462565E-2</v>
      </c>
      <c r="T404" s="23"/>
      <c r="U404" s="261">
        <v>114734</v>
      </c>
      <c r="V404" s="125">
        <f t="shared" si="116"/>
        <v>4.5635992818170726E-2</v>
      </c>
      <c r="W404" s="255">
        <v>120674.16414143716</v>
      </c>
      <c r="X404" s="259">
        <v>8219.9455509385298</v>
      </c>
      <c r="Y404" s="259">
        <v>8645.5197120960856</v>
      </c>
      <c r="Z404" s="259"/>
      <c r="AA404" s="261"/>
      <c r="AB404" s="261"/>
      <c r="AC404" s="261"/>
      <c r="AD404" s="261"/>
    </row>
    <row r="405" spans="1:30" ht="15" x14ac:dyDescent="0.25">
      <c r="A405" s="297">
        <v>5032</v>
      </c>
      <c r="B405" s="75" t="s">
        <v>369</v>
      </c>
      <c r="C405" s="314">
        <v>32456</v>
      </c>
      <c r="D405" s="261">
        <f t="shared" si="107"/>
        <v>7939.3346379647746</v>
      </c>
      <c r="E405" s="125">
        <f t="shared" si="102"/>
        <v>0.84029393820002307</v>
      </c>
      <c r="F405" s="261">
        <f t="shared" si="103"/>
        <v>905.36880777046042</v>
      </c>
      <c r="G405" s="261">
        <f t="shared" si="108"/>
        <v>3701.147686165642</v>
      </c>
      <c r="H405" s="261">
        <f t="shared" si="104"/>
        <v>197.44191175072487</v>
      </c>
      <c r="I405" s="255">
        <f t="shared" si="109"/>
        <v>807.14253523696334</v>
      </c>
      <c r="J405" s="261">
        <f t="shared" si="105"/>
        <v>86.250178349136874</v>
      </c>
      <c r="K405" s="255">
        <f t="shared" si="110"/>
        <v>352.5907290912715</v>
      </c>
      <c r="L405" s="255">
        <f t="shared" si="111"/>
        <v>4053.7384152569134</v>
      </c>
      <c r="M405" s="255">
        <f t="shared" si="112"/>
        <v>36509.738415256914</v>
      </c>
      <c r="N405" s="70">
        <f t="shared" si="113"/>
        <v>8930.9536240843736</v>
      </c>
      <c r="O405" s="23">
        <f t="shared" si="106"/>
        <v>0.94524623723221923</v>
      </c>
      <c r="P405" s="279">
        <v>-1027.9736640114083</v>
      </c>
      <c r="Q405" s="313">
        <v>4088</v>
      </c>
      <c r="R405" s="125">
        <f t="shared" si="114"/>
        <v>1.3495202357540563E-2</v>
      </c>
      <c r="S405" s="23">
        <f t="shared" si="115"/>
        <v>3.6321429218710538E-2</v>
      </c>
      <c r="T405" s="23"/>
      <c r="U405" s="261">
        <v>32063</v>
      </c>
      <c r="V405" s="125">
        <f t="shared" si="116"/>
        <v>1.2257118797367683E-2</v>
      </c>
      <c r="W405" s="255">
        <v>35273.219440165332</v>
      </c>
      <c r="X405" s="259">
        <v>7833.6183728316637</v>
      </c>
      <c r="Y405" s="259">
        <v>8617.9378060506551</v>
      </c>
      <c r="Z405" s="259"/>
      <c r="AA405" s="261"/>
      <c r="AB405" s="261"/>
      <c r="AC405" s="261"/>
      <c r="AD405" s="261"/>
    </row>
    <row r="406" spans="1:30" ht="15" x14ac:dyDescent="0.25">
      <c r="A406" s="297">
        <v>5033</v>
      </c>
      <c r="B406" s="75" t="s">
        <v>370</v>
      </c>
      <c r="C406" s="314">
        <v>20313</v>
      </c>
      <c r="D406" s="261">
        <f t="shared" si="107"/>
        <v>25583.123425692695</v>
      </c>
      <c r="E406" s="125">
        <f t="shared" si="102"/>
        <v>2.7077008987674263</v>
      </c>
      <c r="F406" s="261">
        <f t="shared" si="103"/>
        <v>-9680.9044648662912</v>
      </c>
      <c r="G406" s="261">
        <f t="shared" si="108"/>
        <v>-7686.6381451038351</v>
      </c>
      <c r="H406" s="261">
        <f t="shared" si="104"/>
        <v>0</v>
      </c>
      <c r="I406" s="255">
        <f t="shared" si="109"/>
        <v>0</v>
      </c>
      <c r="J406" s="261">
        <f t="shared" si="105"/>
        <v>-111.191733401588</v>
      </c>
      <c r="K406" s="255">
        <f t="shared" si="110"/>
        <v>-88.28623632086088</v>
      </c>
      <c r="L406" s="255">
        <f t="shared" si="111"/>
        <v>-7774.9243814246956</v>
      </c>
      <c r="M406" s="255">
        <f t="shared" si="112"/>
        <v>12538.075618575305</v>
      </c>
      <c r="N406" s="70">
        <f t="shared" si="113"/>
        <v>15791.027227424816</v>
      </c>
      <c r="O406" s="23">
        <f t="shared" si="106"/>
        <v>1.6713118998291885</v>
      </c>
      <c r="P406" s="279">
        <v>-4118.6002989115095</v>
      </c>
      <c r="Q406" s="313">
        <v>794</v>
      </c>
      <c r="R406" s="125">
        <f t="shared" si="114"/>
        <v>2.1316592648877895E-2</v>
      </c>
      <c r="S406" s="23">
        <f t="shared" si="115"/>
        <v>2.6911356560450895E-2</v>
      </c>
      <c r="T406" s="23"/>
      <c r="U406" s="261">
        <v>20891</v>
      </c>
      <c r="V406" s="125">
        <f t="shared" si="116"/>
        <v>-2.7667416590876456E-2</v>
      </c>
      <c r="W406" s="255">
        <v>12824.589604095043</v>
      </c>
      <c r="X406" s="259">
        <v>25049.160671462829</v>
      </c>
      <c r="Y406" s="259">
        <v>15377.205760305807</v>
      </c>
      <c r="Z406" s="259"/>
      <c r="AA406" s="261"/>
      <c r="AB406" s="261"/>
      <c r="AC406" s="261"/>
      <c r="AD406" s="261"/>
    </row>
    <row r="407" spans="1:30" ht="15" x14ac:dyDescent="0.25">
      <c r="A407" s="297">
        <v>5034</v>
      </c>
      <c r="B407" s="75" t="s">
        <v>373</v>
      </c>
      <c r="C407" s="314">
        <v>21846</v>
      </c>
      <c r="D407" s="261">
        <f t="shared" si="107"/>
        <v>8982.730263157895</v>
      </c>
      <c r="E407" s="125">
        <f t="shared" si="102"/>
        <v>0.95072624253969218</v>
      </c>
      <c r="F407" s="261">
        <f t="shared" si="103"/>
        <v>279.33143265458818</v>
      </c>
      <c r="G407" s="261">
        <f t="shared" si="108"/>
        <v>679.33404421595844</v>
      </c>
      <c r="H407" s="261">
        <f t="shared" si="104"/>
        <v>0</v>
      </c>
      <c r="I407" s="255">
        <f t="shared" si="109"/>
        <v>0</v>
      </c>
      <c r="J407" s="261">
        <f t="shared" si="105"/>
        <v>-111.191733401588</v>
      </c>
      <c r="K407" s="255">
        <f t="shared" si="110"/>
        <v>-270.41829563266202</v>
      </c>
      <c r="L407" s="255">
        <f t="shared" si="111"/>
        <v>408.91574858329642</v>
      </c>
      <c r="M407" s="255">
        <f t="shared" si="112"/>
        <v>22254.915748583295</v>
      </c>
      <c r="N407" s="70">
        <f t="shared" si="113"/>
        <v>9150.869962410894</v>
      </c>
      <c r="O407" s="23">
        <f t="shared" si="106"/>
        <v>0.96852203733809461</v>
      </c>
      <c r="P407" s="279">
        <v>-2410.8568974002046</v>
      </c>
      <c r="Q407" s="313">
        <v>2432</v>
      </c>
      <c r="R407" s="125">
        <f t="shared" si="114"/>
        <v>8.4410376478429555E-2</v>
      </c>
      <c r="S407" s="23">
        <f t="shared" si="115"/>
        <v>5.5348301978403139E-2</v>
      </c>
      <c r="T407" s="23"/>
      <c r="U407" s="261">
        <v>20452</v>
      </c>
      <c r="V407" s="125">
        <f t="shared" si="116"/>
        <v>6.8159593193819673E-2</v>
      </c>
      <c r="W407" s="255">
        <v>21408.569943058341</v>
      </c>
      <c r="X407" s="259">
        <v>8283.5155933576352</v>
      </c>
      <c r="Y407" s="259">
        <v>8670.947729063726</v>
      </c>
      <c r="Z407" s="259"/>
      <c r="AA407" s="261"/>
      <c r="AB407" s="261"/>
      <c r="AC407" s="261"/>
      <c r="AD407" s="261"/>
    </row>
    <row r="408" spans="1:30" ht="15" x14ac:dyDescent="0.25">
      <c r="A408" s="297">
        <v>5035</v>
      </c>
      <c r="B408" s="75" t="s">
        <v>374</v>
      </c>
      <c r="C408" s="314">
        <v>182354</v>
      </c>
      <c r="D408" s="261">
        <f t="shared" si="107"/>
        <v>7589.229232562011</v>
      </c>
      <c r="E408" s="125">
        <f t="shared" si="102"/>
        <v>0.80323901315829205</v>
      </c>
      <c r="F408" s="261">
        <f t="shared" si="103"/>
        <v>1115.4320510121186</v>
      </c>
      <c r="G408" s="261">
        <f t="shared" si="108"/>
        <v>26801.601321719183</v>
      </c>
      <c r="H408" s="261">
        <f t="shared" si="104"/>
        <v>319.97880364169214</v>
      </c>
      <c r="I408" s="255">
        <f t="shared" si="109"/>
        <v>7688.4506939025796</v>
      </c>
      <c r="J408" s="261">
        <f t="shared" si="105"/>
        <v>208.78707024010413</v>
      </c>
      <c r="K408" s="255">
        <f t="shared" si="110"/>
        <v>5016.7357237292217</v>
      </c>
      <c r="L408" s="255">
        <f t="shared" si="111"/>
        <v>31818.337045448403</v>
      </c>
      <c r="M408" s="255">
        <f t="shared" si="112"/>
        <v>214172.3370454484</v>
      </c>
      <c r="N408" s="70">
        <f t="shared" si="113"/>
        <v>8913.448353814234</v>
      </c>
      <c r="O408" s="23">
        <f t="shared" si="106"/>
        <v>0.94339349098013248</v>
      </c>
      <c r="P408" s="279">
        <v>4693.782876989706</v>
      </c>
      <c r="Q408" s="313">
        <v>24028</v>
      </c>
      <c r="R408" s="125">
        <f t="shared" si="114"/>
        <v>4.7145839066766698E-2</v>
      </c>
      <c r="S408" s="23">
        <f t="shared" si="115"/>
        <v>3.7819119526303943E-2</v>
      </c>
      <c r="T408" s="23"/>
      <c r="U408" s="261">
        <v>173680</v>
      </c>
      <c r="V408" s="125">
        <f t="shared" si="116"/>
        <v>4.9942422846614466E-2</v>
      </c>
      <c r="W408" s="255">
        <v>205818.020049871</v>
      </c>
      <c r="X408" s="259">
        <v>7247.537973627107</v>
      </c>
      <c r="Y408" s="259">
        <v>8588.6337860904277</v>
      </c>
      <c r="Z408" s="259"/>
      <c r="AA408" s="261"/>
      <c r="AB408" s="261"/>
      <c r="AC408" s="261"/>
      <c r="AD408" s="261"/>
    </row>
    <row r="409" spans="1:30" ht="15" x14ac:dyDescent="0.25">
      <c r="A409" s="297">
        <v>5036</v>
      </c>
      <c r="B409" s="75" t="s">
        <v>375</v>
      </c>
      <c r="C409" s="314">
        <v>16389</v>
      </c>
      <c r="D409" s="261">
        <f t="shared" si="107"/>
        <v>6226.8237082066871</v>
      </c>
      <c r="E409" s="125">
        <f t="shared" si="102"/>
        <v>0.65904291163466677</v>
      </c>
      <c r="F409" s="261">
        <f t="shared" si="103"/>
        <v>1932.875365625313</v>
      </c>
      <c r="G409" s="261">
        <f t="shared" si="108"/>
        <v>5087.3279623258231</v>
      </c>
      <c r="H409" s="261">
        <f t="shared" si="104"/>
        <v>796.82073716605544</v>
      </c>
      <c r="I409" s="255">
        <f t="shared" si="109"/>
        <v>2097.2321802210581</v>
      </c>
      <c r="J409" s="261">
        <f t="shared" si="105"/>
        <v>685.62900376446748</v>
      </c>
      <c r="K409" s="255">
        <f t="shared" si="110"/>
        <v>1804.5755379080783</v>
      </c>
      <c r="L409" s="255">
        <f t="shared" si="111"/>
        <v>6891.9035002339015</v>
      </c>
      <c r="M409" s="255">
        <f t="shared" si="112"/>
        <v>23280.903500233901</v>
      </c>
      <c r="N409" s="70">
        <f t="shared" si="113"/>
        <v>8845.3280775964668</v>
      </c>
      <c r="O409" s="23">
        <f t="shared" si="106"/>
        <v>0.93618368590395118</v>
      </c>
      <c r="P409" s="279">
        <v>592.71353138991526</v>
      </c>
      <c r="Q409" s="313">
        <v>2632</v>
      </c>
      <c r="R409" s="125">
        <f t="shared" si="114"/>
        <v>-5.8970572031799137E-3</v>
      </c>
      <c r="S409" s="23">
        <f t="shared" si="115"/>
        <v>3.5820023221288438E-2</v>
      </c>
      <c r="T409" s="23"/>
      <c r="U409" s="261">
        <v>16386</v>
      </c>
      <c r="V409" s="125">
        <f t="shared" si="116"/>
        <v>1.8308311973636032E-4</v>
      </c>
      <c r="W409" s="255">
        <v>22339.188017462133</v>
      </c>
      <c r="X409" s="259">
        <v>6263.7614678899081</v>
      </c>
      <c r="Y409" s="259">
        <v>8539.4449608035684</v>
      </c>
      <c r="Z409" s="259"/>
      <c r="AA409" s="261"/>
      <c r="AB409" s="261"/>
      <c r="AC409" s="261"/>
      <c r="AD409" s="261"/>
    </row>
    <row r="410" spans="1:30" ht="15" x14ac:dyDescent="0.25">
      <c r="A410" s="297">
        <v>5037</v>
      </c>
      <c r="B410" s="75" t="s">
        <v>376</v>
      </c>
      <c r="C410" s="315">
        <v>149876</v>
      </c>
      <c r="D410" s="261">
        <f t="shared" si="107"/>
        <v>7399.8222573318853</v>
      </c>
      <c r="E410" s="125">
        <f t="shared" si="102"/>
        <v>0.78319230390666184</v>
      </c>
      <c r="F410" s="261">
        <f t="shared" si="103"/>
        <v>1229.0762361501941</v>
      </c>
      <c r="G410" s="261">
        <f t="shared" si="108"/>
        <v>24893.71008698603</v>
      </c>
      <c r="H410" s="261">
        <f t="shared" si="104"/>
        <v>386.2712449722361</v>
      </c>
      <c r="I410" s="255">
        <f t="shared" si="109"/>
        <v>7823.5377956676693</v>
      </c>
      <c r="J410" s="261">
        <f t="shared" si="105"/>
        <v>275.07951157064809</v>
      </c>
      <c r="K410" s="255">
        <f t="shared" si="110"/>
        <v>5571.4604273519071</v>
      </c>
      <c r="L410" s="255">
        <f t="shared" si="111"/>
        <v>30465.170514337937</v>
      </c>
      <c r="M410" s="255">
        <f t="shared" si="112"/>
        <v>180341.17051433795</v>
      </c>
      <c r="N410" s="70">
        <f t="shared" si="113"/>
        <v>8903.9780050527279</v>
      </c>
      <c r="O410" s="23">
        <f t="shared" si="106"/>
        <v>0.94239115551755104</v>
      </c>
      <c r="P410" s="279">
        <v>3385.2147282565857</v>
      </c>
      <c r="Q410" s="313">
        <v>20254</v>
      </c>
      <c r="R410" s="125">
        <f t="shared" si="114"/>
        <v>5.644220665198104E-2</v>
      </c>
      <c r="S410" s="23">
        <f t="shared" si="115"/>
        <v>3.8185523786623515E-2</v>
      </c>
      <c r="T410" s="23"/>
      <c r="U410" s="261">
        <v>140895</v>
      </c>
      <c r="V410" s="125">
        <f t="shared" si="116"/>
        <v>6.3742503282586321E-2</v>
      </c>
      <c r="W410" s="255">
        <v>172515.90729023347</v>
      </c>
      <c r="X410" s="259">
        <v>7004.474272930649</v>
      </c>
      <c r="Y410" s="259">
        <v>8576.480601055604</v>
      </c>
      <c r="Z410" s="259"/>
      <c r="AA410" s="261"/>
      <c r="AB410" s="261"/>
      <c r="AC410" s="261"/>
      <c r="AD410" s="261"/>
    </row>
    <row r="411" spans="1:30" ht="15" x14ac:dyDescent="0.25">
      <c r="A411" s="297">
        <v>5038</v>
      </c>
      <c r="B411" s="75" t="s">
        <v>377</v>
      </c>
      <c r="C411" s="314">
        <v>101952</v>
      </c>
      <c r="D411" s="261">
        <f t="shared" si="107"/>
        <v>6827.2952521261632</v>
      </c>
      <c r="E411" s="125">
        <f t="shared" si="102"/>
        <v>0.72259642353783693</v>
      </c>
      <c r="F411" s="261">
        <f t="shared" si="103"/>
        <v>1572.5924392736272</v>
      </c>
      <c r="G411" s="261">
        <f t="shared" si="108"/>
        <v>23483.522895673075</v>
      </c>
      <c r="H411" s="261">
        <f t="shared" si="104"/>
        <v>586.65569679423879</v>
      </c>
      <c r="I411" s="255">
        <f t="shared" si="109"/>
        <v>8760.5295202283669</v>
      </c>
      <c r="J411" s="261">
        <f t="shared" si="105"/>
        <v>475.46396339265078</v>
      </c>
      <c r="K411" s="255">
        <f t="shared" si="110"/>
        <v>7100.1033653424538</v>
      </c>
      <c r="L411" s="255">
        <f t="shared" si="111"/>
        <v>30583.626261015528</v>
      </c>
      <c r="M411" s="255">
        <f t="shared" si="112"/>
        <v>132535.62626101554</v>
      </c>
      <c r="N411" s="70">
        <f t="shared" si="113"/>
        <v>8875.351654792441</v>
      </c>
      <c r="O411" s="23">
        <f t="shared" si="106"/>
        <v>0.93936136149910965</v>
      </c>
      <c r="P411" s="279">
        <v>2633.2735996373922</v>
      </c>
      <c r="Q411" s="313">
        <v>14933</v>
      </c>
      <c r="R411" s="125">
        <f t="shared" si="114"/>
        <v>3.3116688126797536E-2</v>
      </c>
      <c r="S411" s="23">
        <f t="shared" si="115"/>
        <v>3.7242543535305206E-2</v>
      </c>
      <c r="T411" s="23"/>
      <c r="U411" s="261">
        <v>98750</v>
      </c>
      <c r="V411" s="125">
        <f t="shared" si="116"/>
        <v>3.2425316455696206E-2</v>
      </c>
      <c r="W411" s="255">
        <v>127862.45666855376</v>
      </c>
      <c r="X411" s="259">
        <v>6608.4454259519507</v>
      </c>
      <c r="Y411" s="259">
        <v>8556.6791587066691</v>
      </c>
      <c r="Z411" s="259"/>
      <c r="AA411" s="261"/>
      <c r="AB411" s="261"/>
      <c r="AC411" s="261"/>
      <c r="AD411" s="261"/>
    </row>
    <row r="412" spans="1:30" ht="15" x14ac:dyDescent="0.25">
      <c r="A412" s="297">
        <v>5039</v>
      </c>
      <c r="B412" s="75" t="s">
        <v>378</v>
      </c>
      <c r="C412" s="314">
        <v>17908</v>
      </c>
      <c r="D412" s="261">
        <f t="shared" si="107"/>
        <v>7312.3723968966924</v>
      </c>
      <c r="E412" s="125">
        <f t="shared" si="102"/>
        <v>0.77393666839424213</v>
      </c>
      <c r="F412" s="261">
        <f t="shared" si="103"/>
        <v>1281.5461524113098</v>
      </c>
      <c r="G412" s="261">
        <f t="shared" si="108"/>
        <v>3138.5065272552974</v>
      </c>
      <c r="H412" s="261">
        <f t="shared" si="104"/>
        <v>416.87869612455364</v>
      </c>
      <c r="I412" s="255">
        <f t="shared" si="109"/>
        <v>1020.9359268090319</v>
      </c>
      <c r="J412" s="261">
        <f t="shared" si="105"/>
        <v>305.68696272296563</v>
      </c>
      <c r="K412" s="255">
        <f t="shared" si="110"/>
        <v>748.6273717085428</v>
      </c>
      <c r="L412" s="255">
        <f t="shared" si="111"/>
        <v>3887.1338989638402</v>
      </c>
      <c r="M412" s="255">
        <f t="shared" si="112"/>
        <v>21795.133898963839</v>
      </c>
      <c r="N412" s="70">
        <f t="shared" si="113"/>
        <v>8899.6055120309666</v>
      </c>
      <c r="O412" s="23">
        <f t="shared" si="106"/>
        <v>0.94192837374192984</v>
      </c>
      <c r="P412" s="279">
        <v>-1111.9684694628017</v>
      </c>
      <c r="Q412" s="313">
        <v>2449</v>
      </c>
      <c r="R412" s="125">
        <f t="shared" si="114"/>
        <v>3.8579403533651269E-3</v>
      </c>
      <c r="S412" s="23">
        <f t="shared" si="115"/>
        <v>3.598581970559725E-2</v>
      </c>
      <c r="T412" s="23"/>
      <c r="U412" s="261">
        <v>18014</v>
      </c>
      <c r="V412" s="125">
        <f t="shared" si="116"/>
        <v>-5.8843122016209613E-3</v>
      </c>
      <c r="W412" s="255">
        <v>21244.233282562633</v>
      </c>
      <c r="X412" s="259">
        <v>7284.2701172664783</v>
      </c>
      <c r="Y412" s="259">
        <v>8590.4703932723951</v>
      </c>
      <c r="Z412" s="259"/>
      <c r="AA412" s="261"/>
      <c r="AB412" s="261"/>
      <c r="AC412" s="261"/>
      <c r="AD412" s="261"/>
    </row>
    <row r="413" spans="1:30" ht="15" x14ac:dyDescent="0.25">
      <c r="A413" s="297">
        <v>5040</v>
      </c>
      <c r="B413" s="75" t="s">
        <v>379</v>
      </c>
      <c r="C413" s="314">
        <v>9566</v>
      </c>
      <c r="D413" s="261">
        <f t="shared" si="107"/>
        <v>6069.796954314721</v>
      </c>
      <c r="E413" s="125">
        <f t="shared" si="102"/>
        <v>0.64242330363884226</v>
      </c>
      <c r="F413" s="261">
        <f t="shared" si="103"/>
        <v>2027.0914179604924</v>
      </c>
      <c r="G413" s="261">
        <f t="shared" si="108"/>
        <v>3194.6960747057365</v>
      </c>
      <c r="H413" s="261">
        <f t="shared" si="104"/>
        <v>851.78010102824362</v>
      </c>
      <c r="I413" s="255">
        <f t="shared" si="109"/>
        <v>1342.4054392205121</v>
      </c>
      <c r="J413" s="261">
        <f t="shared" si="105"/>
        <v>740.58836762665567</v>
      </c>
      <c r="K413" s="255">
        <f t="shared" si="110"/>
        <v>1167.1672673796095</v>
      </c>
      <c r="L413" s="255">
        <f t="shared" si="111"/>
        <v>4361.8633420853457</v>
      </c>
      <c r="M413" s="255">
        <f t="shared" si="112"/>
        <v>13927.863342085346</v>
      </c>
      <c r="N413" s="70">
        <f t="shared" si="113"/>
        <v>8837.4767399018692</v>
      </c>
      <c r="O413" s="23">
        <f t="shared" si="106"/>
        <v>0.93535270550416005</v>
      </c>
      <c r="P413" s="279">
        <v>336.36083794472052</v>
      </c>
      <c r="Q413" s="313">
        <v>1576</v>
      </c>
      <c r="R413" s="125">
        <f t="shared" si="114"/>
        <v>4.1644453506802966E-2</v>
      </c>
      <c r="S413" s="23">
        <f t="shared" si="115"/>
        <v>3.7553170390725747E-2</v>
      </c>
      <c r="T413" s="23"/>
      <c r="U413" s="261">
        <v>9236</v>
      </c>
      <c r="V413" s="125">
        <f t="shared" si="116"/>
        <v>3.5729753139887396E-2</v>
      </c>
      <c r="W413" s="255">
        <v>13500.417166543379</v>
      </c>
      <c r="X413" s="259">
        <v>5827.1293375394325</v>
      </c>
      <c r="Y413" s="259">
        <v>8517.6133542860443</v>
      </c>
      <c r="Z413" s="259"/>
      <c r="AA413" s="261"/>
      <c r="AB413" s="261"/>
      <c r="AC413" s="261"/>
      <c r="AD413" s="261"/>
    </row>
    <row r="414" spans="1:30" ht="15" x14ac:dyDescent="0.25">
      <c r="A414" s="297">
        <v>5041</v>
      </c>
      <c r="B414" s="75" t="s">
        <v>380</v>
      </c>
      <c r="C414" s="314">
        <v>13636</v>
      </c>
      <c r="D414" s="261">
        <f t="shared" si="107"/>
        <v>6493.333333333333</v>
      </c>
      <c r="E414" s="125">
        <f t="shared" si="102"/>
        <v>0.68725011446436002</v>
      </c>
      <c r="F414" s="261">
        <f t="shared" si="103"/>
        <v>1772.9695905493254</v>
      </c>
      <c r="G414" s="261">
        <f t="shared" si="108"/>
        <v>3723.2361401535832</v>
      </c>
      <c r="H414" s="261">
        <f t="shared" si="104"/>
        <v>703.54236837172937</v>
      </c>
      <c r="I414" s="255">
        <f t="shared" si="109"/>
        <v>1477.4389735806317</v>
      </c>
      <c r="J414" s="261">
        <f t="shared" si="105"/>
        <v>592.35063497014141</v>
      </c>
      <c r="K414" s="255">
        <f t="shared" si="110"/>
        <v>1243.936333437297</v>
      </c>
      <c r="L414" s="255">
        <f t="shared" si="111"/>
        <v>4967.1724735908801</v>
      </c>
      <c r="M414" s="255">
        <f t="shared" si="112"/>
        <v>18603.172473590879</v>
      </c>
      <c r="N414" s="70">
        <f t="shared" si="113"/>
        <v>8858.6535588528004</v>
      </c>
      <c r="O414" s="23">
        <f t="shared" si="106"/>
        <v>0.93759404604543595</v>
      </c>
      <c r="P414" s="279">
        <v>115.31558355578363</v>
      </c>
      <c r="Q414" s="313">
        <v>2100</v>
      </c>
      <c r="R414" s="125">
        <f t="shared" si="114"/>
        <v>-3.8534860698628264E-2</v>
      </c>
      <c r="S414" s="23">
        <f t="shared" si="115"/>
        <v>3.4413801009752408E-2</v>
      </c>
      <c r="T414" s="23"/>
      <c r="U414" s="261">
        <v>14142</v>
      </c>
      <c r="V414" s="125">
        <f t="shared" si="116"/>
        <v>-3.5779946259369255E-2</v>
      </c>
      <c r="W414" s="255">
        <v>17932.881922234596</v>
      </c>
      <c r="X414" s="259">
        <v>6753.5816618911176</v>
      </c>
      <c r="Y414" s="259">
        <v>8563.9359705036277</v>
      </c>
      <c r="Z414" s="259"/>
      <c r="AA414" s="261"/>
      <c r="AB414" s="261"/>
      <c r="AC414" s="261"/>
      <c r="AD414" s="261"/>
    </row>
    <row r="415" spans="1:30" ht="15" x14ac:dyDescent="0.25">
      <c r="A415" s="297">
        <v>5042</v>
      </c>
      <c r="B415" s="75" t="s">
        <v>381</v>
      </c>
      <c r="C415" s="314">
        <v>11225</v>
      </c>
      <c r="D415" s="261">
        <f t="shared" si="107"/>
        <v>8098.8455988455989</v>
      </c>
      <c r="E415" s="125">
        <f t="shared" si="102"/>
        <v>0.85717647302399635</v>
      </c>
      <c r="F415" s="261">
        <f t="shared" si="103"/>
        <v>809.66223124196586</v>
      </c>
      <c r="G415" s="261">
        <f t="shared" si="108"/>
        <v>1122.1918525013646</v>
      </c>
      <c r="H415" s="261">
        <f t="shared" si="104"/>
        <v>141.61307544243635</v>
      </c>
      <c r="I415" s="255">
        <f t="shared" si="109"/>
        <v>196.27572256321679</v>
      </c>
      <c r="J415" s="261">
        <f t="shared" si="105"/>
        <v>30.421342040848359</v>
      </c>
      <c r="K415" s="255">
        <f t="shared" si="110"/>
        <v>42.163980068615828</v>
      </c>
      <c r="L415" s="255">
        <f t="shared" si="111"/>
        <v>1164.3558325699803</v>
      </c>
      <c r="M415" s="255">
        <f t="shared" si="112"/>
        <v>12389.35583256998</v>
      </c>
      <c r="N415" s="70">
        <f t="shared" si="113"/>
        <v>8938.9291721284117</v>
      </c>
      <c r="O415" s="23">
        <f t="shared" si="106"/>
        <v>0.9460903639734175</v>
      </c>
      <c r="P415" s="279">
        <v>-651.95271485318267</v>
      </c>
      <c r="Q415" s="313">
        <v>1386</v>
      </c>
      <c r="R415" s="125">
        <f t="shared" si="114"/>
        <v>9.8702221427258277E-2</v>
      </c>
      <c r="S415" s="23">
        <f t="shared" si="115"/>
        <v>4.0036680834099073E-2</v>
      </c>
      <c r="T415" s="23"/>
      <c r="U415" s="261">
        <v>10165</v>
      </c>
      <c r="V415" s="125">
        <f t="shared" si="116"/>
        <v>0.1042793900639449</v>
      </c>
      <c r="W415" s="255">
        <v>11852.258247737111</v>
      </c>
      <c r="X415" s="259">
        <v>7371.2835387962295</v>
      </c>
      <c r="Y415" s="259">
        <v>8594.8210643488837</v>
      </c>
      <c r="Z415" s="259"/>
      <c r="AA415" s="261"/>
      <c r="AB415" s="261"/>
      <c r="AC415" s="261"/>
      <c r="AD415" s="261"/>
    </row>
    <row r="416" spans="1:30" ht="15" x14ac:dyDescent="0.25">
      <c r="A416" s="297">
        <v>5043</v>
      </c>
      <c r="B416" s="75" t="s">
        <v>382</v>
      </c>
      <c r="C416" s="314">
        <v>6005</v>
      </c>
      <c r="D416" s="261">
        <f t="shared" si="107"/>
        <v>12458.50622406639</v>
      </c>
      <c r="E416" s="125">
        <f t="shared" si="102"/>
        <v>1.318600076264564</v>
      </c>
      <c r="F416" s="261">
        <f t="shared" si="103"/>
        <v>-1806.1341438905088</v>
      </c>
      <c r="G416" s="261">
        <f t="shared" si="108"/>
        <v>-870.55665735522518</v>
      </c>
      <c r="H416" s="261">
        <f t="shared" si="104"/>
        <v>0</v>
      </c>
      <c r="I416" s="255">
        <f t="shared" si="109"/>
        <v>0</v>
      </c>
      <c r="J416" s="261">
        <f t="shared" si="105"/>
        <v>-111.191733401588</v>
      </c>
      <c r="K416" s="255">
        <f t="shared" si="110"/>
        <v>-53.594415499565415</v>
      </c>
      <c r="L416" s="255">
        <f t="shared" si="111"/>
        <v>-924.15107285479064</v>
      </c>
      <c r="M416" s="255">
        <f t="shared" si="112"/>
        <v>5080.848927145209</v>
      </c>
      <c r="N416" s="70">
        <f t="shared" si="113"/>
        <v>10541.180346774292</v>
      </c>
      <c r="O416" s="23">
        <f t="shared" si="106"/>
        <v>1.1156715708280434</v>
      </c>
      <c r="P416" s="279">
        <v>-843.02637792864994</v>
      </c>
      <c r="Q416" s="313">
        <v>482</v>
      </c>
      <c r="R416" s="125">
        <f t="shared" si="114"/>
        <v>0.30735708439394926</v>
      </c>
      <c r="S416" s="23">
        <f t="shared" si="115"/>
        <v>0.14960969269181842</v>
      </c>
      <c r="T416" s="23"/>
      <c r="U416" s="261">
        <v>4517</v>
      </c>
      <c r="V416" s="125">
        <f t="shared" si="116"/>
        <v>0.32942218286473324</v>
      </c>
      <c r="W416" s="255">
        <v>4346.2746670755987</v>
      </c>
      <c r="X416" s="259">
        <v>9529.5358649789032</v>
      </c>
      <c r="Y416" s="259">
        <v>9169.3558377122336</v>
      </c>
      <c r="Z416" s="259"/>
      <c r="AA416" s="261"/>
      <c r="AB416" s="261"/>
      <c r="AC416" s="261"/>
      <c r="AD416" s="261"/>
    </row>
    <row r="417" spans="1:30" ht="15" x14ac:dyDescent="0.25">
      <c r="A417" s="297">
        <v>5044</v>
      </c>
      <c r="B417" s="75" t="s">
        <v>383</v>
      </c>
      <c r="C417" s="314">
        <v>15303</v>
      </c>
      <c r="D417" s="261">
        <f t="shared" si="107"/>
        <v>17569.460390355911</v>
      </c>
      <c r="E417" s="125">
        <f t="shared" si="102"/>
        <v>1.8595400920455554</v>
      </c>
      <c r="F417" s="261">
        <f t="shared" si="103"/>
        <v>-4872.7066436642208</v>
      </c>
      <c r="G417" s="261">
        <f t="shared" si="108"/>
        <v>-4244.1274866315362</v>
      </c>
      <c r="H417" s="261">
        <f t="shared" si="104"/>
        <v>0</v>
      </c>
      <c r="I417" s="255">
        <f t="shared" si="109"/>
        <v>0</v>
      </c>
      <c r="J417" s="261">
        <f t="shared" si="105"/>
        <v>-111.191733401588</v>
      </c>
      <c r="K417" s="255">
        <f t="shared" si="110"/>
        <v>-96.847999792783142</v>
      </c>
      <c r="L417" s="255">
        <f t="shared" si="111"/>
        <v>-4340.9754864243196</v>
      </c>
      <c r="M417" s="255">
        <f t="shared" si="112"/>
        <v>10962.024513575681</v>
      </c>
      <c r="N417" s="70">
        <f t="shared" si="113"/>
        <v>12585.562013290104</v>
      </c>
      <c r="O417" s="23">
        <f t="shared" si="106"/>
        <v>1.3320475771404403</v>
      </c>
      <c r="P417" s="279">
        <v>-2639.9605294104849</v>
      </c>
      <c r="Q417" s="313">
        <v>871</v>
      </c>
      <c r="R417" s="125">
        <f t="shared" si="114"/>
        <v>0.1114920235728034</v>
      </c>
      <c r="S417" s="23">
        <f t="shared" si="115"/>
        <v>7.749597297632449E-2</v>
      </c>
      <c r="T417" s="23"/>
      <c r="U417" s="261">
        <v>14258</v>
      </c>
      <c r="V417" s="125">
        <f t="shared" si="116"/>
        <v>7.3292186842474405E-2</v>
      </c>
      <c r="W417" s="255">
        <v>10535.702425532047</v>
      </c>
      <c r="X417" s="259">
        <v>15807.09534368071</v>
      </c>
      <c r="Y417" s="259">
        <v>11680.379629192956</v>
      </c>
      <c r="Z417" s="259"/>
      <c r="AA417" s="261"/>
      <c r="AB417" s="261"/>
      <c r="AC417" s="261"/>
      <c r="AD417" s="261"/>
    </row>
    <row r="418" spans="1:30" ht="15" x14ac:dyDescent="0.25">
      <c r="A418" s="297">
        <v>5045</v>
      </c>
      <c r="B418" s="75" t="s">
        <v>384</v>
      </c>
      <c r="C418" s="314">
        <v>22611</v>
      </c>
      <c r="D418" s="261">
        <f t="shared" si="107"/>
        <v>9524.4313395113732</v>
      </c>
      <c r="E418" s="125">
        <f t="shared" si="102"/>
        <v>1.008059526943603</v>
      </c>
      <c r="F418" s="261">
        <f t="shared" si="103"/>
        <v>-45.689213157498671</v>
      </c>
      <c r="G418" s="261">
        <f t="shared" si="108"/>
        <v>-108.46619203590184</v>
      </c>
      <c r="H418" s="261">
        <f t="shared" si="104"/>
        <v>0</v>
      </c>
      <c r="I418" s="255">
        <f t="shared" si="109"/>
        <v>0</v>
      </c>
      <c r="J418" s="261">
        <f t="shared" si="105"/>
        <v>-111.191733401588</v>
      </c>
      <c r="K418" s="255">
        <f t="shared" si="110"/>
        <v>-263.96917509536991</v>
      </c>
      <c r="L418" s="255">
        <f t="shared" si="111"/>
        <v>-372.43536713127173</v>
      </c>
      <c r="M418" s="255">
        <f t="shared" si="112"/>
        <v>22238.564632868729</v>
      </c>
      <c r="N418" s="70">
        <f t="shared" si="113"/>
        <v>9367.5503929522874</v>
      </c>
      <c r="O418" s="23">
        <f t="shared" si="106"/>
        <v>0.99145535109965921</v>
      </c>
      <c r="P418" s="279">
        <v>-1253.5348987606149</v>
      </c>
      <c r="Q418" s="313">
        <v>2374</v>
      </c>
      <c r="R418" s="125">
        <f t="shared" si="114"/>
        <v>2.7539117811170414E-2</v>
      </c>
      <c r="S418" s="23">
        <f t="shared" si="115"/>
        <v>3.3351935143950656E-2</v>
      </c>
      <c r="T418" s="23"/>
      <c r="U418" s="261">
        <v>22246</v>
      </c>
      <c r="V418" s="125">
        <f t="shared" si="116"/>
        <v>1.6407444034882677E-2</v>
      </c>
      <c r="W418" s="255">
        <v>21756.499580129617</v>
      </c>
      <c r="X418" s="259">
        <v>9269.1666666666661</v>
      </c>
      <c r="Y418" s="259">
        <v>9065.2081583873405</v>
      </c>
      <c r="Z418" s="259"/>
      <c r="AA418" s="261"/>
      <c r="AB418" s="261"/>
      <c r="AC418" s="261"/>
      <c r="AD418" s="261"/>
    </row>
    <row r="419" spans="1:30" ht="15" x14ac:dyDescent="0.25">
      <c r="A419" s="297">
        <v>5046</v>
      </c>
      <c r="B419" s="75" t="s">
        <v>385</v>
      </c>
      <c r="C419" s="314">
        <v>8143</v>
      </c>
      <c r="D419" s="261">
        <f t="shared" si="107"/>
        <v>6493.6204146730461</v>
      </c>
      <c r="E419" s="125">
        <f t="shared" si="102"/>
        <v>0.68728049896388443</v>
      </c>
      <c r="F419" s="261">
        <f t="shared" si="103"/>
        <v>1772.7973417454975</v>
      </c>
      <c r="G419" s="261">
        <f t="shared" si="108"/>
        <v>2223.087866548854</v>
      </c>
      <c r="H419" s="261">
        <f t="shared" si="104"/>
        <v>703.44188990282987</v>
      </c>
      <c r="I419" s="255">
        <f t="shared" si="109"/>
        <v>882.11612993814867</v>
      </c>
      <c r="J419" s="261">
        <f t="shared" si="105"/>
        <v>592.25015650124192</v>
      </c>
      <c r="K419" s="255">
        <f t="shared" si="110"/>
        <v>742.68169625255734</v>
      </c>
      <c r="L419" s="255">
        <f t="shared" si="111"/>
        <v>2965.7695628014112</v>
      </c>
      <c r="M419" s="255">
        <f t="shared" si="112"/>
        <v>11108.769562801412</v>
      </c>
      <c r="N419" s="70">
        <f t="shared" si="113"/>
        <v>8858.6679129197855</v>
      </c>
      <c r="O419" s="23">
        <f t="shared" si="106"/>
        <v>0.9375955652704121</v>
      </c>
      <c r="P419" s="279">
        <v>147.60944846616849</v>
      </c>
      <c r="Q419" s="313">
        <v>1254</v>
      </c>
      <c r="R419" s="125">
        <f t="shared" si="114"/>
        <v>2.1577008164444432E-2</v>
      </c>
      <c r="S419" s="23">
        <f t="shared" si="115"/>
        <v>3.6819373548395047E-2</v>
      </c>
      <c r="T419" s="23"/>
      <c r="U419" s="261">
        <v>8060</v>
      </c>
      <c r="V419" s="125">
        <f t="shared" si="116"/>
        <v>1.0297766749379652E-2</v>
      </c>
      <c r="W419" s="255">
        <v>10833.893733234703</v>
      </c>
      <c r="X419" s="259">
        <v>6356.4668769716091</v>
      </c>
      <c r="Y419" s="259">
        <v>8544.0802312576525</v>
      </c>
      <c r="Z419" s="259"/>
      <c r="AA419" s="261"/>
      <c r="AB419" s="261"/>
      <c r="AC419" s="261"/>
      <c r="AD419" s="261"/>
    </row>
    <row r="420" spans="1:30" ht="15" x14ac:dyDescent="0.25">
      <c r="A420" s="297">
        <v>5047</v>
      </c>
      <c r="B420" s="75" t="s">
        <v>386</v>
      </c>
      <c r="C420" s="314">
        <v>27847</v>
      </c>
      <c r="D420" s="261">
        <f t="shared" si="107"/>
        <v>7178.9120907450369</v>
      </c>
      <c r="E420" s="125">
        <f t="shared" si="102"/>
        <v>0.75981131767363008</v>
      </c>
      <c r="F420" s="261">
        <f t="shared" si="103"/>
        <v>1361.6223361023031</v>
      </c>
      <c r="G420" s="261">
        <f t="shared" si="108"/>
        <v>5281.7330417408339</v>
      </c>
      <c r="H420" s="261">
        <f t="shared" si="104"/>
        <v>463.58980327763305</v>
      </c>
      <c r="I420" s="255">
        <f t="shared" si="109"/>
        <v>1798.2648469139388</v>
      </c>
      <c r="J420" s="261">
        <f t="shared" si="105"/>
        <v>352.39806987604504</v>
      </c>
      <c r="K420" s="255">
        <f t="shared" si="110"/>
        <v>1366.9521130491787</v>
      </c>
      <c r="L420" s="255">
        <f t="shared" si="111"/>
        <v>6648.6851547900123</v>
      </c>
      <c r="M420" s="255">
        <f t="shared" si="112"/>
        <v>34495.685154790015</v>
      </c>
      <c r="N420" s="70">
        <f t="shared" si="113"/>
        <v>8892.9324967233861</v>
      </c>
      <c r="O420" s="23">
        <f t="shared" si="106"/>
        <v>0.94122210620589952</v>
      </c>
      <c r="P420" s="279">
        <v>775.54142791089816</v>
      </c>
      <c r="Q420" s="313">
        <v>3879</v>
      </c>
      <c r="R420" s="125">
        <f t="shared" si="114"/>
        <v>3.9618733340162957E-2</v>
      </c>
      <c r="S420" s="23">
        <f t="shared" si="115"/>
        <v>3.7497304949740802E-2</v>
      </c>
      <c r="T420" s="23"/>
      <c r="U420" s="261">
        <v>26551</v>
      </c>
      <c r="V420" s="125">
        <f t="shared" si="116"/>
        <v>4.8811720839139768E-2</v>
      </c>
      <c r="W420" s="255">
        <v>32957.507732087877</v>
      </c>
      <c r="X420" s="259">
        <v>6905.331599479844</v>
      </c>
      <c r="Y420" s="259">
        <v>8571.5234673830637</v>
      </c>
      <c r="Z420" s="259"/>
      <c r="AA420" s="261"/>
      <c r="AB420" s="261"/>
      <c r="AC420" s="261"/>
      <c r="AD420" s="261"/>
    </row>
    <row r="421" spans="1:30" ht="15" x14ac:dyDescent="0.25">
      <c r="A421" s="297">
        <v>5048</v>
      </c>
      <c r="B421" s="75" t="s">
        <v>387</v>
      </c>
      <c r="C421" s="314">
        <v>3606</v>
      </c>
      <c r="D421" s="261">
        <f t="shared" si="107"/>
        <v>5960.3305785123966</v>
      </c>
      <c r="E421" s="125">
        <f t="shared" si="102"/>
        <v>0.63083745467064734</v>
      </c>
      <c r="F421" s="261">
        <f t="shared" si="103"/>
        <v>2092.7712434418872</v>
      </c>
      <c r="G421" s="261">
        <f t="shared" si="108"/>
        <v>1266.1266022823418</v>
      </c>
      <c r="H421" s="261">
        <f t="shared" si="104"/>
        <v>890.0933325590571</v>
      </c>
      <c r="I421" s="255">
        <f t="shared" si="109"/>
        <v>538.50646619822953</v>
      </c>
      <c r="J421" s="261">
        <f t="shared" si="105"/>
        <v>778.90159915746915</v>
      </c>
      <c r="K421" s="255">
        <f t="shared" si="110"/>
        <v>471.23546749026883</v>
      </c>
      <c r="L421" s="255">
        <f t="shared" si="111"/>
        <v>1737.3620697726105</v>
      </c>
      <c r="M421" s="255">
        <f t="shared" si="112"/>
        <v>5343.362069772611</v>
      </c>
      <c r="N421" s="70">
        <f t="shared" si="113"/>
        <v>8832.0034211117545</v>
      </c>
      <c r="O421" s="23">
        <f t="shared" si="106"/>
        <v>0.93477341305575046</v>
      </c>
      <c r="P421" s="279">
        <v>144.99841811964257</v>
      </c>
      <c r="Q421" s="313">
        <v>605</v>
      </c>
      <c r="R421" s="125">
        <f t="shared" si="114"/>
        <v>2.5183494996009265E-2</v>
      </c>
      <c r="S421" s="23">
        <f t="shared" si="115"/>
        <v>3.6991016933972359E-2</v>
      </c>
      <c r="T421" s="23"/>
      <c r="U421" s="261">
        <v>3593</v>
      </c>
      <c r="V421" s="125">
        <f t="shared" si="116"/>
        <v>3.6181463957695517E-3</v>
      </c>
      <c r="W421" s="255">
        <v>5263.4767564188069</v>
      </c>
      <c r="X421" s="259">
        <v>5813.9158576051777</v>
      </c>
      <c r="Y421" s="259">
        <v>8516.9526802893306</v>
      </c>
      <c r="Z421" s="259"/>
      <c r="AA421" s="261"/>
      <c r="AB421" s="261"/>
      <c r="AC421" s="261"/>
      <c r="AD421" s="261"/>
    </row>
    <row r="422" spans="1:30" ht="15" x14ac:dyDescent="0.25">
      <c r="A422" s="297">
        <v>5049</v>
      </c>
      <c r="B422" s="75" t="s">
        <v>388</v>
      </c>
      <c r="C422" s="314">
        <v>8770</v>
      </c>
      <c r="D422" s="261">
        <f t="shared" si="107"/>
        <v>7951.0426110607432</v>
      </c>
      <c r="E422" s="125">
        <f t="shared" si="102"/>
        <v>0.84153310234535417</v>
      </c>
      <c r="F422" s="261">
        <f t="shared" si="103"/>
        <v>898.34402391287927</v>
      </c>
      <c r="G422" s="261">
        <f t="shared" si="108"/>
        <v>990.8734583759059</v>
      </c>
      <c r="H422" s="261">
        <f t="shared" si="104"/>
        <v>193.34412116713588</v>
      </c>
      <c r="I422" s="255">
        <f t="shared" si="109"/>
        <v>213.25856564735088</v>
      </c>
      <c r="J422" s="261">
        <f t="shared" si="105"/>
        <v>82.152387765547886</v>
      </c>
      <c r="K422" s="255">
        <f t="shared" si="110"/>
        <v>90.61408370539931</v>
      </c>
      <c r="L422" s="255">
        <f t="shared" si="111"/>
        <v>1081.4875420813053</v>
      </c>
      <c r="M422" s="255">
        <f t="shared" si="112"/>
        <v>9851.4875420813059</v>
      </c>
      <c r="N422" s="70">
        <f t="shared" si="113"/>
        <v>8931.5390227391708</v>
      </c>
      <c r="O422" s="23">
        <f t="shared" si="106"/>
        <v>0.94530819543948563</v>
      </c>
      <c r="P422" s="279">
        <v>207.85025650572857</v>
      </c>
      <c r="Q422" s="313">
        <v>1103</v>
      </c>
      <c r="R422" s="125">
        <f t="shared" si="114"/>
        <v>8.1208723261398066E-2</v>
      </c>
      <c r="S422" s="23">
        <f t="shared" si="115"/>
        <v>3.92822694169776E-2</v>
      </c>
      <c r="T422" s="23"/>
      <c r="U422" s="261">
        <v>8126</v>
      </c>
      <c r="V422" s="125">
        <f t="shared" si="116"/>
        <v>7.9251784395766675E-2</v>
      </c>
      <c r="W422" s="255">
        <v>9496.3138605870245</v>
      </c>
      <c r="X422" s="259">
        <v>7353.8461538461543</v>
      </c>
      <c r="Y422" s="259">
        <v>8593.9491951013806</v>
      </c>
      <c r="Z422" s="259"/>
      <c r="AA422" s="261"/>
      <c r="AB422" s="261"/>
      <c r="AC422" s="261"/>
      <c r="AD422" s="261"/>
    </row>
    <row r="423" spans="1:30" ht="15" x14ac:dyDescent="0.25">
      <c r="A423" s="297">
        <v>5050</v>
      </c>
      <c r="B423" s="75" t="s">
        <v>389</v>
      </c>
      <c r="C423" s="314">
        <v>39656</v>
      </c>
      <c r="D423" s="261">
        <f t="shared" si="107"/>
        <v>8662.2979467016157</v>
      </c>
      <c r="E423" s="125">
        <f t="shared" si="102"/>
        <v>0.91681189764811233</v>
      </c>
      <c r="F423" s="261">
        <f t="shared" si="103"/>
        <v>471.59082252835577</v>
      </c>
      <c r="G423" s="261">
        <f t="shared" si="108"/>
        <v>2158.9427855348126</v>
      </c>
      <c r="H423" s="261">
        <f t="shared" si="104"/>
        <v>0</v>
      </c>
      <c r="I423" s="255">
        <f t="shared" si="109"/>
        <v>0</v>
      </c>
      <c r="J423" s="261">
        <f t="shared" si="105"/>
        <v>-111.191733401588</v>
      </c>
      <c r="K423" s="255">
        <f t="shared" si="110"/>
        <v>-509.03575551246985</v>
      </c>
      <c r="L423" s="255">
        <f t="shared" si="111"/>
        <v>1649.9070300223427</v>
      </c>
      <c r="M423" s="255">
        <f t="shared" si="112"/>
        <v>41305.907030022339</v>
      </c>
      <c r="N423" s="70">
        <f t="shared" si="113"/>
        <v>9022.6970358283834</v>
      </c>
      <c r="O423" s="23">
        <f t="shared" si="106"/>
        <v>0.95495629938146276</v>
      </c>
      <c r="P423" s="279">
        <v>-497.99999025416423</v>
      </c>
      <c r="Q423" s="313">
        <v>4578</v>
      </c>
      <c r="R423" s="125">
        <f t="shared" si="114"/>
        <v>9.1075971639616934E-2</v>
      </c>
      <c r="S423" s="23">
        <f t="shared" si="115"/>
        <v>4.6325962872930851E-2</v>
      </c>
      <c r="T423" s="23"/>
      <c r="U423" s="261">
        <v>35663</v>
      </c>
      <c r="V423" s="125">
        <f t="shared" si="116"/>
        <v>0.11196478142612792</v>
      </c>
      <c r="W423" s="255">
        <v>38735.495938241555</v>
      </c>
      <c r="X423" s="259">
        <v>7939.2252894033836</v>
      </c>
      <c r="Y423" s="259">
        <v>8623.2181518792422</v>
      </c>
      <c r="Z423" s="259"/>
      <c r="AA423" s="261"/>
      <c r="AB423" s="261"/>
      <c r="AC423" s="261"/>
      <c r="AD423" s="261"/>
    </row>
    <row r="424" spans="1:30" ht="15" x14ac:dyDescent="0.25">
      <c r="A424" s="297">
        <v>5051</v>
      </c>
      <c r="B424" s="75" t="s">
        <v>390</v>
      </c>
      <c r="C424" s="314">
        <v>37446</v>
      </c>
      <c r="D424" s="261">
        <f t="shared" si="107"/>
        <v>7382.8864353312301</v>
      </c>
      <c r="E424" s="125">
        <f t="shared" si="102"/>
        <v>0.78139982768358707</v>
      </c>
      <c r="F424" s="261">
        <f t="shared" si="103"/>
        <v>1239.2377293505872</v>
      </c>
      <c r="G424" s="261">
        <f t="shared" si="108"/>
        <v>6285.4137632661777</v>
      </c>
      <c r="H424" s="261">
        <f t="shared" si="104"/>
        <v>392.19878267246543</v>
      </c>
      <c r="I424" s="255">
        <f t="shared" si="109"/>
        <v>1989.2322257147446</v>
      </c>
      <c r="J424" s="261">
        <f t="shared" si="105"/>
        <v>281.00704927087742</v>
      </c>
      <c r="K424" s="255">
        <f t="shared" si="110"/>
        <v>1425.2677539018903</v>
      </c>
      <c r="L424" s="255">
        <f t="shared" si="111"/>
        <v>7710.6815171680682</v>
      </c>
      <c r="M424" s="255">
        <f t="shared" si="112"/>
        <v>45156.681517168065</v>
      </c>
      <c r="N424" s="70">
        <f t="shared" si="113"/>
        <v>8903.1312139526945</v>
      </c>
      <c r="O424" s="23">
        <f t="shared" si="106"/>
        <v>0.94230153170639719</v>
      </c>
      <c r="P424" s="279">
        <v>598.44020942616407</v>
      </c>
      <c r="Q424" s="313">
        <v>5072</v>
      </c>
      <c r="R424" s="125">
        <f t="shared" si="114"/>
        <v>2.4272154911203086E-2</v>
      </c>
      <c r="S424" s="23">
        <f t="shared" si="115"/>
        <v>3.685692055415566E-2</v>
      </c>
      <c r="T424" s="23"/>
      <c r="U424" s="261">
        <v>36883</v>
      </c>
      <c r="V424" s="125">
        <f t="shared" si="116"/>
        <v>1.5264484993086245E-2</v>
      </c>
      <c r="W424" s="255">
        <v>43937.906492872222</v>
      </c>
      <c r="X424" s="259">
        <v>7207.934336525308</v>
      </c>
      <c r="Y424" s="259">
        <v>8586.6536042353382</v>
      </c>
      <c r="Z424" s="259"/>
      <c r="AA424" s="261"/>
      <c r="AB424" s="261"/>
      <c r="AC424" s="261"/>
      <c r="AD424" s="261"/>
    </row>
    <row r="425" spans="1:30" ht="15" x14ac:dyDescent="0.25">
      <c r="A425" s="297">
        <v>5052</v>
      </c>
      <c r="B425" s="75" t="s">
        <v>391</v>
      </c>
      <c r="C425" s="314">
        <v>3863</v>
      </c>
      <c r="D425" s="261">
        <f t="shared" si="107"/>
        <v>6813.0511463844796</v>
      </c>
      <c r="E425" s="125">
        <f t="shared" si="102"/>
        <v>0.72108883678710567</v>
      </c>
      <c r="F425" s="261">
        <f t="shared" si="103"/>
        <v>1581.1389027186374</v>
      </c>
      <c r="G425" s="261">
        <f t="shared" si="108"/>
        <v>896.50575784146736</v>
      </c>
      <c r="H425" s="261">
        <f t="shared" si="104"/>
        <v>591.6411338038281</v>
      </c>
      <c r="I425" s="255">
        <f t="shared" si="109"/>
        <v>335.46052286677053</v>
      </c>
      <c r="J425" s="261">
        <f t="shared" si="105"/>
        <v>480.44940040224009</v>
      </c>
      <c r="K425" s="255">
        <f t="shared" si="110"/>
        <v>272.41481002807012</v>
      </c>
      <c r="L425" s="255">
        <f t="shared" si="111"/>
        <v>1168.9205678695375</v>
      </c>
      <c r="M425" s="255">
        <f t="shared" si="112"/>
        <v>5031.920567869538</v>
      </c>
      <c r="N425" s="70">
        <f t="shared" si="113"/>
        <v>8874.6394495053592</v>
      </c>
      <c r="O425" s="23">
        <f t="shared" si="106"/>
        <v>0.93928598216157344</v>
      </c>
      <c r="P425" s="279">
        <v>61.905707560061956</v>
      </c>
      <c r="Q425" s="313">
        <v>567</v>
      </c>
      <c r="R425" s="125">
        <f t="shared" si="114"/>
        <v>5.1193326225011182E-3</v>
      </c>
      <c r="S425" s="23">
        <f t="shared" si="115"/>
        <v>3.6130617007262202E-2</v>
      </c>
      <c r="T425" s="23"/>
      <c r="U425" s="261">
        <v>3945</v>
      </c>
      <c r="V425" s="125">
        <f t="shared" si="116"/>
        <v>-2.0785804816223066E-2</v>
      </c>
      <c r="W425" s="255">
        <v>4984.9315084720802</v>
      </c>
      <c r="X425" s="259">
        <v>6778.3505154639179</v>
      </c>
      <c r="Y425" s="259">
        <v>8565.1744131822688</v>
      </c>
      <c r="Z425" s="259"/>
      <c r="AA425" s="261"/>
      <c r="AB425" s="261"/>
      <c r="AC425" s="261"/>
      <c r="AD425" s="261"/>
    </row>
    <row r="426" spans="1:30" ht="15" x14ac:dyDescent="0.25">
      <c r="A426" s="297">
        <v>5053</v>
      </c>
      <c r="B426" s="75" t="s">
        <v>392</v>
      </c>
      <c r="C426" s="314">
        <v>48178</v>
      </c>
      <c r="D426" s="261">
        <f t="shared" si="107"/>
        <v>7080.8348030570251</v>
      </c>
      <c r="E426" s="125">
        <f t="shared" si="102"/>
        <v>0.74943088227476873</v>
      </c>
      <c r="F426" s="261">
        <f t="shared" si="103"/>
        <v>1420.4687087151101</v>
      </c>
      <c r="G426" s="261">
        <f t="shared" si="108"/>
        <v>9664.8690940976085</v>
      </c>
      <c r="H426" s="261">
        <f t="shared" si="104"/>
        <v>497.91685396843718</v>
      </c>
      <c r="I426" s="255">
        <f t="shared" si="109"/>
        <v>3387.8262744012468</v>
      </c>
      <c r="J426" s="261">
        <f t="shared" si="105"/>
        <v>386.72512056684917</v>
      </c>
      <c r="K426" s="255">
        <f t="shared" si="110"/>
        <v>2631.2777203368419</v>
      </c>
      <c r="L426" s="255">
        <f t="shared" si="111"/>
        <v>12296.146814434451</v>
      </c>
      <c r="M426" s="255">
        <f t="shared" si="112"/>
        <v>60474.146814434454</v>
      </c>
      <c r="N426" s="70">
        <f t="shared" si="113"/>
        <v>8888.0286323389846</v>
      </c>
      <c r="O426" s="23">
        <f t="shared" si="106"/>
        <v>0.94070308443595629</v>
      </c>
      <c r="P426" s="279">
        <v>1452.5184907207404</v>
      </c>
      <c r="Q426" s="313">
        <v>6804</v>
      </c>
      <c r="R426" s="125">
        <f t="shared" si="114"/>
        <v>2.2614762111106981E-2</v>
      </c>
      <c r="S426" s="23">
        <f t="shared" si="115"/>
        <v>3.6810807672311201E-2</v>
      </c>
      <c r="T426" s="23"/>
      <c r="U426" s="261">
        <v>46981</v>
      </c>
      <c r="V426" s="125">
        <f t="shared" si="116"/>
        <v>2.5478384878993635E-2</v>
      </c>
      <c r="W426" s="255">
        <v>58164.202981070557</v>
      </c>
      <c r="X426" s="259">
        <v>6924.2446573323505</v>
      </c>
      <c r="Y426" s="259">
        <v>8572.4691202756894</v>
      </c>
      <c r="Z426" s="259"/>
      <c r="AA426" s="261"/>
      <c r="AB426" s="261"/>
      <c r="AC426" s="261"/>
      <c r="AD426" s="261"/>
    </row>
    <row r="427" spans="1:30" ht="15" x14ac:dyDescent="0.25">
      <c r="A427" s="297">
        <v>5054</v>
      </c>
      <c r="B427" s="75" t="s">
        <v>513</v>
      </c>
      <c r="C427" s="314">
        <v>68799</v>
      </c>
      <c r="D427" s="261">
        <f t="shared" si="107"/>
        <v>6888.1657989587502</v>
      </c>
      <c r="E427" s="125">
        <f t="shared" si="102"/>
        <v>0.72903892204064036</v>
      </c>
      <c r="F427" s="261">
        <f t="shared" si="103"/>
        <v>1536.070111174075</v>
      </c>
      <c r="G427" s="261">
        <f t="shared" si="108"/>
        <v>15342.268270406661</v>
      </c>
      <c r="H427" s="261">
        <f t="shared" si="104"/>
        <v>565.35100540283338</v>
      </c>
      <c r="I427" s="255">
        <f t="shared" si="109"/>
        <v>5646.7258419635</v>
      </c>
      <c r="J427" s="261">
        <f t="shared" si="105"/>
        <v>454.15927200124537</v>
      </c>
      <c r="K427" s="255">
        <f t="shared" si="110"/>
        <v>4536.1428087484392</v>
      </c>
      <c r="L427" s="255">
        <f t="shared" si="111"/>
        <v>19878.411079155099</v>
      </c>
      <c r="M427" s="255">
        <f t="shared" si="112"/>
        <v>88677.411079155107</v>
      </c>
      <c r="N427" s="70">
        <f t="shared" si="113"/>
        <v>8878.3951821340706</v>
      </c>
      <c r="O427" s="23">
        <f t="shared" si="106"/>
        <v>0.93968348642424993</v>
      </c>
      <c r="P427" s="279">
        <v>1707.0629755024638</v>
      </c>
      <c r="Q427" s="313">
        <v>9988</v>
      </c>
      <c r="R427" s="125">
        <f t="shared" si="114"/>
        <v>6.1611671526452423E-2</v>
      </c>
      <c r="S427" s="23">
        <f t="shared" si="115"/>
        <v>3.8326564393196712E-2</v>
      </c>
      <c r="T427" s="23"/>
      <c r="U427" s="261">
        <v>65468</v>
      </c>
      <c r="V427" s="125">
        <f t="shared" si="116"/>
        <v>5.0879819148286189E-2</v>
      </c>
      <c r="W427" s="255">
        <v>86276.33199395753</v>
      </c>
      <c r="X427" s="259">
        <v>6488.4043607532212</v>
      </c>
      <c r="Y427" s="259">
        <v>8550.6771054467335</v>
      </c>
      <c r="Z427" s="259"/>
      <c r="AA427" s="261"/>
      <c r="AB427" s="261"/>
      <c r="AC427" s="261"/>
      <c r="AD427" s="261"/>
    </row>
    <row r="428" spans="1:30" ht="15" x14ac:dyDescent="0.25">
      <c r="A428" s="297">
        <v>5061</v>
      </c>
      <c r="B428" s="75" t="s">
        <v>343</v>
      </c>
      <c r="C428" s="315">
        <v>17469</v>
      </c>
      <c r="D428" s="73">
        <f t="shared" si="107"/>
        <v>8613.9053254437877</v>
      </c>
      <c r="E428" s="249">
        <f t="shared" si="102"/>
        <v>0.91169005455283425</v>
      </c>
      <c r="F428" s="73">
        <f t="shared" si="103"/>
        <v>500.6263952830526</v>
      </c>
      <c r="G428" s="73">
        <f t="shared" si="108"/>
        <v>1015.2703296340306</v>
      </c>
      <c r="H428" s="73">
        <f t="shared" si="104"/>
        <v>0</v>
      </c>
      <c r="I428" s="306">
        <f t="shared" si="109"/>
        <v>0</v>
      </c>
      <c r="J428" s="73">
        <f t="shared" si="105"/>
        <v>-111.191733401588</v>
      </c>
      <c r="K428" s="306">
        <f t="shared" si="110"/>
        <v>-225.49683533842045</v>
      </c>
      <c r="L428" s="306">
        <f t="shared" si="111"/>
        <v>789.77349429561013</v>
      </c>
      <c r="M428" s="306">
        <f t="shared" si="112"/>
        <v>18258.773494295609</v>
      </c>
      <c r="N428" s="74">
        <f t="shared" si="113"/>
        <v>9003.3399873252511</v>
      </c>
      <c r="O428" s="307">
        <f t="shared" si="106"/>
        <v>0.95290756214335148</v>
      </c>
      <c r="P428" s="308">
        <v>-1186.4751595097102</v>
      </c>
      <c r="Q428" s="313">
        <v>2028</v>
      </c>
      <c r="R428" s="249">
        <f t="shared" si="114"/>
        <v>0.13725414132218872</v>
      </c>
      <c r="S428" s="307">
        <f t="shared" si="115"/>
        <v>4.6295100799553769E-2</v>
      </c>
      <c r="T428" s="307"/>
      <c r="U428" s="73">
        <v>15444</v>
      </c>
      <c r="V428" s="249">
        <f t="shared" si="116"/>
        <v>0.13111888111888112</v>
      </c>
      <c r="W428" s="306">
        <v>17545.537793427098</v>
      </c>
      <c r="X428" s="152">
        <v>7574.3011280039236</v>
      </c>
      <c r="Y428" s="152">
        <v>8604.9719438092689</v>
      </c>
      <c r="Z428" s="259"/>
      <c r="AA428" s="257"/>
      <c r="AB428" s="261"/>
      <c r="AC428" s="261"/>
      <c r="AD428" s="261"/>
    </row>
    <row r="429" spans="1:30" x14ac:dyDescent="0.2">
      <c r="A429" s="82"/>
      <c r="C429" s="124"/>
      <c r="D429" s="124"/>
      <c r="E429" s="125"/>
      <c r="F429" s="125"/>
      <c r="G429" s="125"/>
      <c r="H429" s="126"/>
      <c r="I429" s="123"/>
      <c r="J429" s="127"/>
      <c r="K429" s="127"/>
      <c r="L429" s="128"/>
      <c r="M429" s="123"/>
      <c r="N429" s="70"/>
      <c r="O429" s="23"/>
      <c r="P429" s="23"/>
      <c r="Q429" s="168"/>
      <c r="R429" s="125"/>
      <c r="S429" s="23"/>
      <c r="T429" s="23"/>
      <c r="U429" s="123"/>
      <c r="V429" s="125"/>
      <c r="W429" s="124"/>
      <c r="X429" s="137"/>
      <c r="Y429" s="137"/>
      <c r="Z429" s="123"/>
    </row>
    <row r="430" spans="1:30" ht="15.95" customHeight="1" x14ac:dyDescent="0.2">
      <c r="A430" s="309" t="s">
        <v>52</v>
      </c>
      <c r="B430" s="310"/>
      <c r="C430" s="311">
        <f>SUM(C7:C428)</f>
        <v>50342453</v>
      </c>
      <c r="D430" s="311">
        <f>C430*1000/Q430</f>
        <v>9448.282650915542</v>
      </c>
      <c r="E430" s="93">
        <f>D430/D$430</f>
        <v>1</v>
      </c>
      <c r="F430" s="93"/>
      <c r="G430" s="311">
        <f>SUM(G7:G428)</f>
        <v>2.0928609956172295E-9</v>
      </c>
      <c r="H430" s="92"/>
      <c r="I430" s="311">
        <f>SUM(I7:I428)</f>
        <v>592453.12821114191</v>
      </c>
      <c r="J430" s="95"/>
      <c r="K430" s="311">
        <f>SUM(K7:K428)</f>
        <v>-2.3129587134462781E-10</v>
      </c>
      <c r="L430" s="311">
        <f>SUM(L7:L428)</f>
        <v>5.4365045798476785E-10</v>
      </c>
      <c r="M430" s="311">
        <f>SUM(M7:M428)</f>
        <v>50342453</v>
      </c>
      <c r="N430" s="95">
        <f>M430*1000/Q430</f>
        <v>9448.282650915542</v>
      </c>
      <c r="O430" s="93">
        <f>N430/N$430</f>
        <v>1</v>
      </c>
      <c r="P430" s="311">
        <f>SUM(P7:P428)</f>
        <v>1.3733369996771216E-9</v>
      </c>
      <c r="Q430" s="167">
        <f>SUM(Q7:Q428)</f>
        <v>5328212</v>
      </c>
      <c r="R430" s="93">
        <f>(D430-X430)/X430</f>
        <v>3.7471001658636982E-2</v>
      </c>
      <c r="S430" s="93">
        <f>(N430-Y430)/Y430</f>
        <v>3.7471001658636982E-2</v>
      </c>
      <c r="T430" s="93"/>
      <c r="U430" s="311">
        <f>SUM(U7:U428)</f>
        <v>48227377</v>
      </c>
      <c r="V430" s="93">
        <f>(C430-U430)/U430</f>
        <v>4.3856334960949671E-2</v>
      </c>
      <c r="W430" s="311">
        <f>SUM(W7:W428)</f>
        <v>48227377.000000082</v>
      </c>
      <c r="X430" s="312">
        <v>9107.0330021853915</v>
      </c>
      <c r="Y430" s="312">
        <v>9107.0330021853915</v>
      </c>
      <c r="Z430" s="148"/>
      <c r="AA430" s="124"/>
      <c r="AC430" s="124"/>
    </row>
    <row r="431" spans="1:30" x14ac:dyDescent="0.2">
      <c r="C431" s="126"/>
      <c r="D431" s="126"/>
      <c r="E431" s="23"/>
      <c r="F431" s="126"/>
      <c r="G431" s="126"/>
      <c r="H431" s="126"/>
      <c r="I431" s="126"/>
      <c r="J431" s="127"/>
      <c r="K431" s="127"/>
      <c r="L431" s="128"/>
      <c r="M431" s="127"/>
      <c r="N431" s="127"/>
      <c r="O431" s="127"/>
      <c r="P431" s="127"/>
      <c r="Q431" s="126"/>
      <c r="R431" s="126"/>
      <c r="S431" s="127"/>
      <c r="T431" s="127"/>
      <c r="U431" s="129"/>
      <c r="V431" s="129"/>
      <c r="W431" s="130"/>
    </row>
    <row r="432" spans="1:30" x14ac:dyDescent="0.2">
      <c r="A432" s="301" t="s">
        <v>525</v>
      </c>
      <c r="B432" s="143" t="s">
        <v>526</v>
      </c>
      <c r="C432" s="145"/>
      <c r="D432" s="145"/>
      <c r="E432" s="145"/>
      <c r="F432" s="145"/>
      <c r="G432" s="145"/>
      <c r="H432" s="145"/>
      <c r="I432" s="146">
        <f>-I430*1000/Q430</f>
        <v>-111.191733401588</v>
      </c>
      <c r="J432" s="145"/>
      <c r="K432" s="145"/>
      <c r="L432" s="145"/>
      <c r="M432" s="145"/>
      <c r="N432" s="74"/>
      <c r="O432" s="322"/>
      <c r="P432" s="186"/>
      <c r="Q432" s="74"/>
      <c r="R432" s="307"/>
      <c r="S432" s="307"/>
      <c r="T432" s="131"/>
      <c r="W432" s="132"/>
      <c r="X432" s="254"/>
    </row>
    <row r="433" spans="1:24" x14ac:dyDescent="0.2">
      <c r="A433" s="301"/>
      <c r="B433" s="143" t="s">
        <v>53</v>
      </c>
      <c r="C433" s="145"/>
      <c r="D433" s="145"/>
      <c r="E433" s="145"/>
      <c r="F433" s="145"/>
      <c r="G433" s="145"/>
      <c r="H433" s="145"/>
      <c r="I433" s="146"/>
      <c r="J433" s="145"/>
      <c r="K433" s="145"/>
      <c r="L433" s="145"/>
      <c r="M433" s="145"/>
      <c r="N433" s="74"/>
      <c r="O433" s="186"/>
      <c r="P433" s="186"/>
      <c r="Q433" s="74"/>
      <c r="R433" s="307"/>
      <c r="S433" s="307"/>
      <c r="T433" s="131"/>
      <c r="X433" s="254"/>
    </row>
    <row r="434" spans="1:24" ht="15.95" customHeight="1" x14ac:dyDescent="0.2">
      <c r="A434" s="302"/>
      <c r="B434" s="144" t="s">
        <v>524</v>
      </c>
      <c r="C434" s="144"/>
      <c r="D434" s="144"/>
      <c r="E434" s="144"/>
      <c r="F434" s="147"/>
      <c r="G434" s="147"/>
      <c r="H434" s="147"/>
      <c r="I434" s="304">
        <f>I430/C430</f>
        <v>1.1768459677782128E-2</v>
      </c>
      <c r="J434" s="251"/>
      <c r="K434" s="251"/>
      <c r="L434" s="252"/>
      <c r="M434" s="251"/>
      <c r="N434" s="187"/>
      <c r="O434" s="187"/>
      <c r="P434" s="187"/>
      <c r="Q434" s="62"/>
      <c r="R434" s="62"/>
      <c r="X434" s="254"/>
    </row>
    <row r="435" spans="1:24" ht="18" customHeight="1" x14ac:dyDescent="0.2">
      <c r="A435" s="302" t="s">
        <v>527</v>
      </c>
      <c r="B435" s="144" t="s">
        <v>530</v>
      </c>
      <c r="C435" s="144"/>
      <c r="D435" s="144"/>
      <c r="E435" s="144"/>
      <c r="F435" s="147"/>
      <c r="G435" s="147"/>
      <c r="H435" s="147"/>
      <c r="I435" s="147"/>
      <c r="J435" s="251"/>
      <c r="K435" s="251"/>
      <c r="L435" s="252"/>
      <c r="M435" s="251"/>
      <c r="N435" s="187"/>
      <c r="O435" s="187"/>
      <c r="P435" s="187"/>
      <c r="Q435" s="62"/>
      <c r="R435" s="62"/>
    </row>
    <row r="436" spans="1:24" ht="12.75" x14ac:dyDescent="0.2">
      <c r="A436" s="144"/>
      <c r="B436" s="144"/>
      <c r="C436" s="144"/>
      <c r="D436" s="144"/>
      <c r="E436" s="144"/>
      <c r="F436" s="147"/>
      <c r="G436" s="147"/>
      <c r="H436" s="147"/>
      <c r="I436" s="147"/>
      <c r="J436" s="251"/>
      <c r="K436" s="251"/>
      <c r="L436" s="252"/>
      <c r="M436" s="251"/>
      <c r="N436" s="187"/>
      <c r="O436" s="187"/>
      <c r="P436" s="187"/>
      <c r="Q436" s="62"/>
      <c r="R436" s="62"/>
    </row>
    <row r="437" spans="1:24" ht="19.5" customHeight="1" x14ac:dyDescent="0.2">
      <c r="B437" s="83" t="s">
        <v>534</v>
      </c>
      <c r="I437" s="134"/>
    </row>
    <row r="438" spans="1:24" x14ac:dyDescent="0.2">
      <c r="B438" s="83" t="s">
        <v>533</v>
      </c>
      <c r="I438" s="126"/>
    </row>
  </sheetData>
  <sheetProtection sheet="1" objects="1" scenarios="1"/>
  <mergeCells count="11">
    <mergeCell ref="C2:E2"/>
    <mergeCell ref="F2:G2"/>
    <mergeCell ref="M2:O2"/>
    <mergeCell ref="U2:V2"/>
    <mergeCell ref="F3:G3"/>
    <mergeCell ref="U1:V1"/>
    <mergeCell ref="C1:E1"/>
    <mergeCell ref="F1:G1"/>
    <mergeCell ref="H1:K1"/>
    <mergeCell ref="M1:O1"/>
    <mergeCell ref="R1:S1"/>
  </mergeCells>
  <printOptions gridLines="1"/>
  <pageMargins left="0.15748031496062992" right="0.15748031496062992" top="0.78740157480314965" bottom="0.43307086614173229" header="0.27559055118110237" footer="0.19685039370078741"/>
  <pageSetup paperSize="9" scale="95" orientation="landscape" horizontalDpi="4294967292" verticalDpi="4294967292" r:id="rId1"/>
  <headerFooter alignWithMargins="0">
    <oddHeader>&amp;LForeløpig beregning&amp;CInntektsutjevnende tilskudd januar-mars</oddHeader>
    <oddFooter>&amp;LKS&amp;C&amp;P&amp;R&amp;F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O20" sqref="O20"/>
    </sheetView>
  </sheetViews>
  <sheetFormatPr baseColWidth="10" defaultRowHeight="12.75" x14ac:dyDescent="0.2"/>
  <cols>
    <col min="1" max="1" width="8.28515625" customWidth="1"/>
    <col min="2" max="2" width="13.7109375" customWidth="1"/>
    <col min="20" max="20" width="12.7109375" customWidth="1"/>
    <col min="22" max="22" width="14.42578125" customWidth="1"/>
  </cols>
  <sheetData>
    <row r="1" spans="1:24" ht="36" customHeight="1" x14ac:dyDescent="0.2">
      <c r="A1" s="281" t="s">
        <v>18</v>
      </c>
      <c r="B1" s="282" t="s">
        <v>19</v>
      </c>
      <c r="C1" s="343" t="s">
        <v>517</v>
      </c>
      <c r="D1" s="343"/>
      <c r="E1" s="343"/>
      <c r="F1" s="283"/>
      <c r="G1" s="344" t="s">
        <v>501</v>
      </c>
      <c r="H1" s="344"/>
      <c r="I1" s="344" t="s">
        <v>518</v>
      </c>
      <c r="J1" s="344"/>
      <c r="K1" s="344"/>
      <c r="L1" s="33"/>
      <c r="M1" s="34" t="s">
        <v>500</v>
      </c>
      <c r="N1" s="284" t="s">
        <v>21</v>
      </c>
      <c r="O1" s="291"/>
      <c r="P1" s="333" t="s">
        <v>497</v>
      </c>
      <c r="Q1" s="333"/>
    </row>
    <row r="2" spans="1:24" x14ac:dyDescent="0.2">
      <c r="A2" s="285"/>
      <c r="B2" s="286"/>
      <c r="C2" s="345" t="s">
        <v>528</v>
      </c>
      <c r="D2" s="345"/>
      <c r="E2" s="345"/>
      <c r="F2" s="171" t="s">
        <v>488</v>
      </c>
      <c r="G2" s="346" t="str">
        <f>C2</f>
        <v>Januar-april</v>
      </c>
      <c r="H2" s="346"/>
      <c r="I2" s="346" t="str">
        <f>C2</f>
        <v>Januar-april</v>
      </c>
      <c r="J2" s="347"/>
      <c r="K2" s="347"/>
      <c r="L2" s="171" t="s">
        <v>488</v>
      </c>
      <c r="M2" s="34" t="s">
        <v>23</v>
      </c>
      <c r="N2" s="287" t="s">
        <v>24</v>
      </c>
      <c r="O2" s="291"/>
      <c r="P2" s="334" t="str">
        <f>C2</f>
        <v>Januar-april</v>
      </c>
      <c r="Q2" s="334"/>
      <c r="S2" s="335" t="str">
        <f>C2</f>
        <v>Januar-april</v>
      </c>
      <c r="T2" s="335"/>
      <c r="U2" s="335" t="str">
        <f>C2</f>
        <v>Januar-april</v>
      </c>
      <c r="V2" s="335"/>
    </row>
    <row r="3" spans="1:24" ht="18.75" customHeight="1" x14ac:dyDescent="0.2">
      <c r="A3" s="45"/>
      <c r="B3" s="288"/>
      <c r="C3" s="340"/>
      <c r="D3" s="341"/>
      <c r="E3" s="268" t="s">
        <v>25</v>
      </c>
      <c r="F3" s="171" t="s">
        <v>489</v>
      </c>
      <c r="G3" s="46"/>
      <c r="H3" s="46"/>
      <c r="I3" s="342"/>
      <c r="J3" s="342"/>
      <c r="K3" s="184" t="s">
        <v>28</v>
      </c>
      <c r="L3" s="171" t="s">
        <v>489</v>
      </c>
      <c r="M3" s="49" t="s">
        <v>529</v>
      </c>
      <c r="N3" s="289" t="s">
        <v>523</v>
      </c>
      <c r="O3" s="291"/>
      <c r="P3" s="171" t="s">
        <v>498</v>
      </c>
      <c r="Q3" s="171" t="s">
        <v>499</v>
      </c>
      <c r="S3" s="336" t="s">
        <v>536</v>
      </c>
      <c r="T3" s="337"/>
      <c r="U3" s="338" t="s">
        <v>516</v>
      </c>
      <c r="V3" s="339"/>
    </row>
    <row r="4" spans="1:24" x14ac:dyDescent="0.2">
      <c r="A4" s="285"/>
      <c r="B4" s="45"/>
      <c r="C4" s="184" t="s">
        <v>29</v>
      </c>
      <c r="D4" s="184" t="s">
        <v>14</v>
      </c>
      <c r="E4" s="184" t="s">
        <v>30</v>
      </c>
      <c r="F4" s="290" t="s">
        <v>490</v>
      </c>
      <c r="G4" s="184" t="s">
        <v>14</v>
      </c>
      <c r="H4" s="184" t="s">
        <v>29</v>
      </c>
      <c r="I4" s="184" t="s">
        <v>29</v>
      </c>
      <c r="J4" s="184" t="s">
        <v>14</v>
      </c>
      <c r="K4" s="184" t="s">
        <v>32</v>
      </c>
      <c r="L4" s="290" t="s">
        <v>490</v>
      </c>
      <c r="M4" s="34" t="s">
        <v>508</v>
      </c>
      <c r="N4" s="227"/>
      <c r="O4" s="291"/>
      <c r="P4" s="292" t="s">
        <v>492</v>
      </c>
      <c r="Q4" s="292" t="s">
        <v>492</v>
      </c>
      <c r="S4" s="232" t="s">
        <v>492</v>
      </c>
      <c r="T4" s="232" t="s">
        <v>493</v>
      </c>
      <c r="U4" s="232" t="s">
        <v>492</v>
      </c>
      <c r="V4" s="232" t="s">
        <v>493</v>
      </c>
    </row>
    <row r="5" spans="1:24" x14ac:dyDescent="0.2">
      <c r="A5" s="55"/>
      <c r="B5" s="55"/>
      <c r="C5" s="56">
        <v>1</v>
      </c>
      <c r="D5" s="56">
        <v>2</v>
      </c>
      <c r="E5" s="56">
        <v>3</v>
      </c>
      <c r="F5" s="172"/>
      <c r="G5" s="56"/>
      <c r="H5" s="56"/>
      <c r="I5" s="56"/>
      <c r="J5" s="56"/>
      <c r="K5" s="56"/>
      <c r="L5" s="172"/>
      <c r="M5" s="56"/>
      <c r="N5" s="228"/>
      <c r="P5" s="56"/>
      <c r="Q5" s="56"/>
      <c r="S5" s="56"/>
      <c r="T5" s="56"/>
      <c r="U5" s="56"/>
      <c r="V5" s="56"/>
    </row>
    <row r="6" spans="1:24" x14ac:dyDescent="0.2">
      <c r="A6" s="59"/>
      <c r="B6" s="60"/>
      <c r="C6" s="61"/>
      <c r="D6" s="61"/>
      <c r="E6" s="61"/>
      <c r="F6" s="173"/>
      <c r="G6" s="61"/>
      <c r="H6" s="61"/>
      <c r="I6" s="61"/>
      <c r="J6" s="61"/>
      <c r="K6" s="61"/>
      <c r="L6" s="173"/>
      <c r="M6" s="174"/>
      <c r="N6" s="229"/>
      <c r="S6" s="10"/>
      <c r="T6" s="10"/>
      <c r="U6" s="10"/>
      <c r="V6" s="10"/>
    </row>
    <row r="7" spans="1:24" x14ac:dyDescent="0.2">
      <c r="A7" s="65">
        <v>1</v>
      </c>
      <c r="B7" s="66" t="s">
        <v>33</v>
      </c>
      <c r="C7" s="196">
        <v>491841</v>
      </c>
      <c r="D7" s="67">
        <f t="shared" ref="D7:D24" si="0">C7*1000/N7</f>
        <v>1653.1359236353858</v>
      </c>
      <c r="E7" s="68">
        <f t="shared" ref="E7:E23" si="1">D7/D$26</f>
        <v>0.84530375157255622</v>
      </c>
      <c r="F7" s="175">
        <f>(D7-T7)/T7</f>
        <v>2.5699572515170414E-2</v>
      </c>
      <c r="G7" s="176">
        <f t="shared" ref="G7:G23" si="2">($D$26-D7)*0.875</f>
        <v>264.71807846572113</v>
      </c>
      <c r="H7" s="67">
        <f t="shared" ref="H7:H23" si="3">(G7*N7)/1000</f>
        <v>78758.922705121353</v>
      </c>
      <c r="I7" s="67">
        <f t="shared" ref="I7:I23" si="4">H7+C7</f>
        <v>570599.92270512134</v>
      </c>
      <c r="J7" s="69">
        <f t="shared" ref="J7:J23" si="5">I7*1000/N7</f>
        <v>1917.8540021011067</v>
      </c>
      <c r="K7" s="68">
        <f t="shared" ref="K7:K23" si="6">J7/J$26</f>
        <v>0.98066296894656957</v>
      </c>
      <c r="L7" s="175">
        <f t="shared" ref="L7:L23" si="7">(J7-V7)/V7</f>
        <v>3.2739126314412864E-2</v>
      </c>
      <c r="M7" s="262">
        <v>5445.2066824668436</v>
      </c>
      <c r="N7" s="298">
        <v>297520</v>
      </c>
      <c r="P7" s="27">
        <f>(C7-S7)/S7</f>
        <v>3.2990781987385878E-2</v>
      </c>
      <c r="Q7" s="27">
        <f>(I7-U7)/U7</f>
        <v>4.0080376619944992E-2</v>
      </c>
      <c r="S7" s="263">
        <v>476133</v>
      </c>
      <c r="T7" s="264">
        <v>1611.7155236612282</v>
      </c>
      <c r="U7" s="264">
        <v>548611.37228591694</v>
      </c>
      <c r="V7" s="263">
        <v>1857.0556234713863</v>
      </c>
      <c r="X7" s="16"/>
    </row>
    <row r="8" spans="1:24" x14ac:dyDescent="0.2">
      <c r="A8" s="65">
        <v>2</v>
      </c>
      <c r="B8" s="66" t="s">
        <v>34</v>
      </c>
      <c r="C8" s="196">
        <v>1392505</v>
      </c>
      <c r="D8" s="67">
        <f t="shared" si="0"/>
        <v>2231.3818493562267</v>
      </c>
      <c r="E8" s="68">
        <f t="shared" si="1"/>
        <v>1.1409802554552342</v>
      </c>
      <c r="F8" s="175">
        <f t="shared" ref="F8:F26" si="8">(D8-T8)/T8</f>
        <v>3.7863736852962154E-2</v>
      </c>
      <c r="G8" s="176">
        <f t="shared" si="2"/>
        <v>-241.24710654001464</v>
      </c>
      <c r="H8" s="67">
        <f t="shared" si="3"/>
        <v>-150551.46307182885</v>
      </c>
      <c r="I8" s="67">
        <f t="shared" si="4"/>
        <v>1241953.5369281711</v>
      </c>
      <c r="J8" s="69">
        <f t="shared" si="5"/>
        <v>1990.1347428162119</v>
      </c>
      <c r="K8" s="68">
        <f t="shared" si="6"/>
        <v>1.0176225319319043</v>
      </c>
      <c r="L8" s="175">
        <f t="shared" si="7"/>
        <v>3.4191804112000478E-2</v>
      </c>
      <c r="M8" s="262">
        <v>5357.3937843734457</v>
      </c>
      <c r="N8" s="298">
        <v>624055</v>
      </c>
      <c r="P8" s="27">
        <f t="shared" ref="P8:P26" si="9">(C8-S8)/S8</f>
        <v>5.4815356844458284E-2</v>
      </c>
      <c r="Q8" s="27">
        <f t="shared" ref="Q8:Q26" si="10">(I8-U8)/U8</f>
        <v>5.108344974824261E-2</v>
      </c>
      <c r="S8" s="263">
        <v>1320141</v>
      </c>
      <c r="T8" s="264">
        <v>2149.9757339265766</v>
      </c>
      <c r="U8" s="264">
        <v>1181593.6567411902</v>
      </c>
      <c r="V8" s="263">
        <v>1924.3381497545547</v>
      </c>
      <c r="X8" s="16"/>
    </row>
    <row r="9" spans="1:24" x14ac:dyDescent="0.2">
      <c r="A9" s="80">
        <v>3</v>
      </c>
      <c r="B9" s="80" t="s">
        <v>35</v>
      </c>
      <c r="C9" s="196">
        <v>1620689</v>
      </c>
      <c r="D9" s="67">
        <f t="shared" si="0"/>
        <v>2379.618277683237</v>
      </c>
      <c r="E9" s="68">
        <f t="shared" si="1"/>
        <v>1.2167785048266364</v>
      </c>
      <c r="F9" s="175">
        <f t="shared" si="8"/>
        <v>3.0841076879617998E-2</v>
      </c>
      <c r="G9" s="176">
        <f t="shared" si="2"/>
        <v>-370.95398132614866</v>
      </c>
      <c r="H9" s="67">
        <f t="shared" si="3"/>
        <v>-252645.99901578139</v>
      </c>
      <c r="I9" s="67">
        <f t="shared" si="4"/>
        <v>1368043.0009842187</v>
      </c>
      <c r="J9" s="69">
        <f t="shared" si="5"/>
        <v>2008.6642963570885</v>
      </c>
      <c r="K9" s="68">
        <f t="shared" si="6"/>
        <v>1.0270973131033296</v>
      </c>
      <c r="L9" s="175">
        <f t="shared" si="7"/>
        <v>3.3186897584428533E-2</v>
      </c>
      <c r="M9" s="262">
        <v>-5290.1834870449675</v>
      </c>
      <c r="N9" s="298">
        <v>681071</v>
      </c>
      <c r="P9" s="27">
        <f t="shared" si="9"/>
        <v>4.2477030229273176E-2</v>
      </c>
      <c r="Q9" s="27">
        <f t="shared" si="10"/>
        <v>4.4849330146932299E-2</v>
      </c>
      <c r="S9" s="263">
        <v>1554652</v>
      </c>
      <c r="T9" s="264">
        <v>2308.4239957592704</v>
      </c>
      <c r="U9" s="264">
        <v>1309320.8384330755</v>
      </c>
      <c r="V9" s="263">
        <v>1944.1441824836413</v>
      </c>
      <c r="X9" s="16"/>
    </row>
    <row r="10" spans="1:24" x14ac:dyDescent="0.2">
      <c r="A10" s="80">
        <v>4</v>
      </c>
      <c r="B10" s="80" t="s">
        <v>36</v>
      </c>
      <c r="C10" s="196">
        <v>318085</v>
      </c>
      <c r="D10" s="67">
        <f t="shared" si="0"/>
        <v>1611.3238706017041</v>
      </c>
      <c r="E10" s="68">
        <f t="shared" si="1"/>
        <v>0.82392384881622538</v>
      </c>
      <c r="F10" s="175">
        <f t="shared" si="8"/>
        <v>4.4718301387912329E-2</v>
      </c>
      <c r="G10" s="176">
        <f t="shared" si="2"/>
        <v>301.30362487019261</v>
      </c>
      <c r="H10" s="67">
        <f t="shared" si="3"/>
        <v>59479.143371125247</v>
      </c>
      <c r="I10" s="67">
        <f t="shared" si="4"/>
        <v>377564.14337112522</v>
      </c>
      <c r="J10" s="69">
        <f t="shared" si="5"/>
        <v>1912.6274954718965</v>
      </c>
      <c r="K10" s="68">
        <f t="shared" si="6"/>
        <v>0.97799048110202813</v>
      </c>
      <c r="L10" s="175">
        <f t="shared" si="7"/>
        <v>3.4755877740124258E-2</v>
      </c>
      <c r="M10" s="262">
        <v>4037.569478888945</v>
      </c>
      <c r="N10" s="298">
        <v>197406</v>
      </c>
      <c r="P10" s="27">
        <f t="shared" si="9"/>
        <v>4.7052085150646329E-2</v>
      </c>
      <c r="Q10" s="27">
        <f t="shared" si="10"/>
        <v>3.7067406563401663E-2</v>
      </c>
      <c r="S10" s="263">
        <v>303791</v>
      </c>
      <c r="T10" s="264">
        <v>1542.3524872312987</v>
      </c>
      <c r="U10" s="264">
        <v>364069.04795348289</v>
      </c>
      <c r="V10" s="263">
        <v>1848.3852439176451</v>
      </c>
      <c r="X10" s="16"/>
    </row>
    <row r="11" spans="1:24" x14ac:dyDescent="0.2">
      <c r="A11" s="80">
        <v>5</v>
      </c>
      <c r="B11" s="80" t="s">
        <v>37</v>
      </c>
      <c r="C11" s="196">
        <v>321666</v>
      </c>
      <c r="D11" s="67">
        <f t="shared" si="0"/>
        <v>1697.0429185681501</v>
      </c>
      <c r="E11" s="68">
        <f t="shared" si="1"/>
        <v>0.86775486826919446</v>
      </c>
      <c r="F11" s="175">
        <f t="shared" si="8"/>
        <v>4.1026686402239068E-2</v>
      </c>
      <c r="G11" s="176">
        <f t="shared" si="2"/>
        <v>226.29945789955238</v>
      </c>
      <c r="H11" s="67">
        <f t="shared" si="3"/>
        <v>42893.930747570659</v>
      </c>
      <c r="I11" s="67">
        <f t="shared" si="4"/>
        <v>364559.93074757064</v>
      </c>
      <c r="J11" s="69">
        <f t="shared" si="5"/>
        <v>1923.3423764677023</v>
      </c>
      <c r="K11" s="68">
        <f t="shared" si="6"/>
        <v>0.98346935853364936</v>
      </c>
      <c r="L11" s="175">
        <f t="shared" si="7"/>
        <v>3.441011857955948E-2</v>
      </c>
      <c r="M11" s="262">
        <v>-774.07569868186692</v>
      </c>
      <c r="N11" s="298">
        <v>189545</v>
      </c>
      <c r="P11" s="27">
        <f t="shared" si="9"/>
        <v>3.92447636494044E-2</v>
      </c>
      <c r="Q11" s="27">
        <f t="shared" si="10"/>
        <v>3.2639521389174669E-2</v>
      </c>
      <c r="S11" s="263">
        <v>309519</v>
      </c>
      <c r="T11" s="264">
        <v>1630.1627429293728</v>
      </c>
      <c r="U11" s="264">
        <v>353036.97291881742</v>
      </c>
      <c r="V11" s="263">
        <v>1859.3615258799041</v>
      </c>
      <c r="X11" s="16"/>
    </row>
    <row r="12" spans="1:24" x14ac:dyDescent="0.2">
      <c r="A12" s="80">
        <v>6</v>
      </c>
      <c r="B12" s="80" t="s">
        <v>38</v>
      </c>
      <c r="C12" s="196">
        <v>539509</v>
      </c>
      <c r="D12" s="67">
        <f t="shared" si="0"/>
        <v>1905.395764759066</v>
      </c>
      <c r="E12" s="68">
        <f t="shared" si="1"/>
        <v>0.97429265504034823</v>
      </c>
      <c r="F12" s="175">
        <f t="shared" si="8"/>
        <v>2.2843712771598763E-2</v>
      </c>
      <c r="G12" s="176">
        <f t="shared" si="2"/>
        <v>43.990717482500969</v>
      </c>
      <c r="H12" s="67">
        <f t="shared" si="3"/>
        <v>12455.883673735185</v>
      </c>
      <c r="I12" s="67">
        <f t="shared" si="4"/>
        <v>551964.8836737352</v>
      </c>
      <c r="J12" s="69">
        <f t="shared" si="5"/>
        <v>1949.3864822415667</v>
      </c>
      <c r="K12" s="68">
        <f t="shared" si="6"/>
        <v>0.99678658188004354</v>
      </c>
      <c r="L12" s="175">
        <f t="shared" si="7"/>
        <v>3.2269968874477958E-2</v>
      </c>
      <c r="M12" s="262">
        <v>-3036.3043838158574</v>
      </c>
      <c r="N12" s="298">
        <v>283148</v>
      </c>
      <c r="P12" s="27">
        <f t="shared" si="9"/>
        <v>2.7849591629500219E-2</v>
      </c>
      <c r="Q12" s="27">
        <f t="shared" si="10"/>
        <v>3.7321980582926857E-2</v>
      </c>
      <c r="S12" s="263">
        <v>524891</v>
      </c>
      <c r="T12" s="264">
        <v>1862.841547508775</v>
      </c>
      <c r="U12" s="264">
        <v>532105.64704659639</v>
      </c>
      <c r="V12" s="263">
        <v>1888.4463764523293</v>
      </c>
      <c r="X12" s="16"/>
    </row>
    <row r="13" spans="1:24" x14ac:dyDescent="0.2">
      <c r="A13" s="80">
        <v>7</v>
      </c>
      <c r="B13" s="80" t="s">
        <v>39</v>
      </c>
      <c r="C13" s="196">
        <v>434222</v>
      </c>
      <c r="D13" s="67">
        <f t="shared" si="0"/>
        <v>1729.4306948438334</v>
      </c>
      <c r="E13" s="68">
        <f t="shared" si="1"/>
        <v>0.88431582275545495</v>
      </c>
      <c r="F13" s="175">
        <f t="shared" si="8"/>
        <v>2.7202364761246579E-2</v>
      </c>
      <c r="G13" s="176">
        <f t="shared" si="2"/>
        <v>197.96015365832946</v>
      </c>
      <c r="H13" s="67">
        <f t="shared" si="3"/>
        <v>49703.439460226044</v>
      </c>
      <c r="I13" s="67">
        <f t="shared" si="4"/>
        <v>483925.43946022604</v>
      </c>
      <c r="J13" s="69">
        <f t="shared" si="5"/>
        <v>1927.390848502163</v>
      </c>
      <c r="K13" s="68">
        <f t="shared" si="6"/>
        <v>0.98553947784443208</v>
      </c>
      <c r="L13" s="175">
        <f t="shared" si="7"/>
        <v>3.2874699775731438E-2</v>
      </c>
      <c r="M13" s="262">
        <v>6095.5442875114095</v>
      </c>
      <c r="N13" s="298">
        <v>251078</v>
      </c>
      <c r="P13" s="27">
        <f t="shared" si="9"/>
        <v>3.5533551781208712E-2</v>
      </c>
      <c r="Q13" s="27">
        <f t="shared" si="10"/>
        <v>4.1251892612528367E-2</v>
      </c>
      <c r="S13" s="263">
        <v>419322</v>
      </c>
      <c r="T13" s="264">
        <v>1683.6319250937534</v>
      </c>
      <c r="U13" s="264">
        <v>464753.47885903419</v>
      </c>
      <c r="V13" s="263">
        <v>1866.0451736504517</v>
      </c>
      <c r="X13" s="16"/>
    </row>
    <row r="14" spans="1:24" x14ac:dyDescent="0.2">
      <c r="A14" s="80">
        <v>8</v>
      </c>
      <c r="B14" s="80" t="s">
        <v>40</v>
      </c>
      <c r="C14" s="196">
        <v>314933</v>
      </c>
      <c r="D14" s="67">
        <f t="shared" si="0"/>
        <v>1817.0818957061585</v>
      </c>
      <c r="E14" s="68">
        <f t="shared" si="1"/>
        <v>0.92913481668054543</v>
      </c>
      <c r="F14" s="175">
        <f t="shared" si="8"/>
        <v>2.6503178168339244E-2</v>
      </c>
      <c r="G14" s="176">
        <f t="shared" si="2"/>
        <v>121.26535290379496</v>
      </c>
      <c r="H14" s="67">
        <f t="shared" si="3"/>
        <v>21017.468434579936</v>
      </c>
      <c r="I14" s="67">
        <f t="shared" si="4"/>
        <v>335950.46843457996</v>
      </c>
      <c r="J14" s="69">
        <f t="shared" si="5"/>
        <v>1938.3472486099538</v>
      </c>
      <c r="K14" s="68">
        <f t="shared" si="6"/>
        <v>0.99114185208506844</v>
      </c>
      <c r="L14" s="175">
        <f t="shared" si="7"/>
        <v>3.2759578634253987E-2</v>
      </c>
      <c r="M14" s="262">
        <v>-5925.4677507670604</v>
      </c>
      <c r="N14" s="298">
        <v>173318</v>
      </c>
      <c r="P14" s="27">
        <f t="shared" si="9"/>
        <v>2.6071006187058328E-2</v>
      </c>
      <c r="Q14" s="27">
        <f t="shared" si="10"/>
        <v>3.2324772622175493E-2</v>
      </c>
      <c r="S14" s="263">
        <v>306931</v>
      </c>
      <c r="T14" s="264">
        <v>1770.1668483369956</v>
      </c>
      <c r="U14" s="264">
        <v>325430.98581393412</v>
      </c>
      <c r="V14" s="263">
        <v>1876.8620390558572</v>
      </c>
      <c r="X14" s="16"/>
    </row>
    <row r="15" spans="1:24" x14ac:dyDescent="0.2">
      <c r="A15" s="80">
        <v>9</v>
      </c>
      <c r="B15" s="80" t="s">
        <v>41</v>
      </c>
      <c r="C15" s="196">
        <v>202149</v>
      </c>
      <c r="D15" s="67">
        <f t="shared" si="0"/>
        <v>1718.1505248395733</v>
      </c>
      <c r="E15" s="68">
        <f t="shared" si="1"/>
        <v>0.87854789412560064</v>
      </c>
      <c r="F15" s="175">
        <f t="shared" si="8"/>
        <v>1.2900024254397843E-2</v>
      </c>
      <c r="G15" s="176">
        <f t="shared" si="2"/>
        <v>207.83030241205702</v>
      </c>
      <c r="H15" s="67">
        <f t="shared" si="3"/>
        <v>24452.274230290568</v>
      </c>
      <c r="I15" s="67">
        <f t="shared" si="4"/>
        <v>226601.27423029055</v>
      </c>
      <c r="J15" s="69">
        <f t="shared" si="5"/>
        <v>1925.9808272516302</v>
      </c>
      <c r="K15" s="68">
        <f t="shared" si="6"/>
        <v>0.98481848676570016</v>
      </c>
      <c r="L15" s="175">
        <f t="shared" si="7"/>
        <v>3.1246141174950018E-2</v>
      </c>
      <c r="M15" s="262">
        <v>-2523.7039031808636</v>
      </c>
      <c r="N15" s="298">
        <v>117655</v>
      </c>
      <c r="P15" s="27">
        <f t="shared" si="9"/>
        <v>1.6641520820760411E-2</v>
      </c>
      <c r="Q15" s="27">
        <f t="shared" si="10"/>
        <v>3.5055405469440526E-2</v>
      </c>
      <c r="S15" s="263">
        <v>198840</v>
      </c>
      <c r="T15" s="264">
        <v>1696.2686185187081</v>
      </c>
      <c r="U15" s="264">
        <v>218926.70965523578</v>
      </c>
      <c r="V15" s="263">
        <v>1867.6247603285715</v>
      </c>
      <c r="X15" s="16"/>
    </row>
    <row r="16" spans="1:24" x14ac:dyDescent="0.2">
      <c r="A16" s="80">
        <v>10</v>
      </c>
      <c r="B16" s="80" t="s">
        <v>42</v>
      </c>
      <c r="C16" s="196">
        <v>324231</v>
      </c>
      <c r="D16" s="67">
        <f t="shared" si="0"/>
        <v>1728.4115806363914</v>
      </c>
      <c r="E16" s="68">
        <f t="shared" si="1"/>
        <v>0.88379471553703748</v>
      </c>
      <c r="F16" s="175">
        <f t="shared" si="8"/>
        <v>3.3194044978199833E-2</v>
      </c>
      <c r="G16" s="176">
        <f t="shared" si="2"/>
        <v>198.85187858984125</v>
      </c>
      <c r="H16" s="67">
        <f t="shared" si="3"/>
        <v>37302.425052789731</v>
      </c>
      <c r="I16" s="67">
        <f t="shared" si="4"/>
        <v>361533.42505278974</v>
      </c>
      <c r="J16" s="69">
        <f t="shared" si="5"/>
        <v>1927.2634592262325</v>
      </c>
      <c r="K16" s="68">
        <f t="shared" si="6"/>
        <v>0.9854743394421297</v>
      </c>
      <c r="L16" s="175">
        <f t="shared" si="7"/>
        <v>3.3550702849929948E-2</v>
      </c>
      <c r="M16" s="262">
        <v>-1943.2520238731377</v>
      </c>
      <c r="N16" s="298">
        <v>187589</v>
      </c>
      <c r="P16" s="27">
        <f t="shared" si="9"/>
        <v>3.9048729994936644E-2</v>
      </c>
      <c r="Q16" s="27">
        <f t="shared" si="10"/>
        <v>3.9407408899896593E-2</v>
      </c>
      <c r="S16" s="263">
        <v>312046</v>
      </c>
      <c r="T16" s="264">
        <v>1672.8818647738726</v>
      </c>
      <c r="U16" s="264">
        <v>347826.48454991757</v>
      </c>
      <c r="V16" s="263">
        <v>1864.7014161104667</v>
      </c>
      <c r="X16" s="16"/>
    </row>
    <row r="17" spans="1:24" x14ac:dyDescent="0.2">
      <c r="A17" s="80">
        <v>11</v>
      </c>
      <c r="B17" s="80" t="s">
        <v>43</v>
      </c>
      <c r="C17" s="196">
        <v>1001994</v>
      </c>
      <c r="D17" s="67">
        <f t="shared" si="0"/>
        <v>2106.5606512296754</v>
      </c>
      <c r="E17" s="68">
        <f t="shared" si="1"/>
        <v>1.0771549973239332</v>
      </c>
      <c r="F17" s="175">
        <f t="shared" si="8"/>
        <v>1.3428141321783275E-2</v>
      </c>
      <c r="G17" s="176">
        <f t="shared" si="2"/>
        <v>-132.02855817928227</v>
      </c>
      <c r="H17" s="67">
        <f t="shared" si="3"/>
        <v>-62799.911812208331</v>
      </c>
      <c r="I17" s="67">
        <f t="shared" si="4"/>
        <v>939194.08818779164</v>
      </c>
      <c r="J17" s="69">
        <f t="shared" si="5"/>
        <v>1974.5320930503929</v>
      </c>
      <c r="K17" s="68">
        <f t="shared" si="6"/>
        <v>1.0096443746654917</v>
      </c>
      <c r="L17" s="175">
        <f t="shared" si="7"/>
        <v>3.0859972260853921E-2</v>
      </c>
      <c r="M17" s="262">
        <v>5807.1124910662766</v>
      </c>
      <c r="N17" s="298">
        <v>475654</v>
      </c>
      <c r="P17" s="27">
        <f t="shared" si="9"/>
        <v>1.798243207822053E-2</v>
      </c>
      <c r="Q17" s="27">
        <f t="shared" si="10"/>
        <v>3.5492600714140739E-2</v>
      </c>
      <c r="S17" s="263">
        <v>984294</v>
      </c>
      <c r="T17" s="264">
        <v>2078.6482685216861</v>
      </c>
      <c r="U17" s="264">
        <v>907002.2205277608</v>
      </c>
      <c r="V17" s="263">
        <v>1915.4222165789433</v>
      </c>
      <c r="X17" s="16"/>
    </row>
    <row r="18" spans="1:24" x14ac:dyDescent="0.2">
      <c r="A18" s="80">
        <v>12</v>
      </c>
      <c r="B18" s="80" t="s">
        <v>44</v>
      </c>
      <c r="C18" s="196">
        <v>1033709</v>
      </c>
      <c r="D18" s="67">
        <f t="shared" si="0"/>
        <v>1970.8653085348765</v>
      </c>
      <c r="E18" s="68">
        <f t="shared" si="1"/>
        <v>1.0077694249636195</v>
      </c>
      <c r="F18" s="175">
        <f t="shared" si="8"/>
        <v>4.2655714316888624E-2</v>
      </c>
      <c r="G18" s="176">
        <f t="shared" si="2"/>
        <v>-13.295133321333225</v>
      </c>
      <c r="H18" s="67">
        <f t="shared" si="3"/>
        <v>-6973.2309513726705</v>
      </c>
      <c r="I18" s="67">
        <f t="shared" si="4"/>
        <v>1026735.7690486273</v>
      </c>
      <c r="J18" s="69">
        <f t="shared" si="5"/>
        <v>1957.5701752135433</v>
      </c>
      <c r="K18" s="68">
        <f t="shared" si="6"/>
        <v>1.0009711781204527</v>
      </c>
      <c r="L18" s="175">
        <f t="shared" si="7"/>
        <v>3.4727267576154158E-2</v>
      </c>
      <c r="M18" s="262">
        <v>-2621.3226962206791</v>
      </c>
      <c r="N18" s="298">
        <v>524495</v>
      </c>
      <c r="P18" s="27">
        <f t="shared" si="9"/>
        <v>4.6558647068709616E-2</v>
      </c>
      <c r="Q18" s="27">
        <f t="shared" si="10"/>
        <v>3.8600522080370965E-2</v>
      </c>
      <c r="S18" s="263">
        <v>987722</v>
      </c>
      <c r="T18" s="264">
        <v>1890.2359441113485</v>
      </c>
      <c r="U18" s="264">
        <v>988576.21118081291</v>
      </c>
      <c r="V18" s="263">
        <v>1891.8706760276514</v>
      </c>
      <c r="X18" s="16"/>
    </row>
    <row r="19" spans="1:24" x14ac:dyDescent="0.2">
      <c r="A19" s="80">
        <v>14</v>
      </c>
      <c r="B19" s="80" t="s">
        <v>45</v>
      </c>
      <c r="C19" s="196">
        <v>218630</v>
      </c>
      <c r="D19" s="67">
        <f t="shared" si="0"/>
        <v>1991.6373640388435</v>
      </c>
      <c r="E19" s="68">
        <f t="shared" si="1"/>
        <v>1.0183908724769997</v>
      </c>
      <c r="F19" s="175">
        <f t="shared" si="8"/>
        <v>4.8000012592915538E-2</v>
      </c>
      <c r="G19" s="176">
        <f t="shared" si="2"/>
        <v>-31.470681887304409</v>
      </c>
      <c r="H19" s="67">
        <f t="shared" si="3"/>
        <v>-3454.6626334969542</v>
      </c>
      <c r="I19" s="67">
        <f t="shared" si="4"/>
        <v>215175.33736650305</v>
      </c>
      <c r="J19" s="69">
        <f t="shared" si="5"/>
        <v>1960.1666821515391</v>
      </c>
      <c r="K19" s="68">
        <f t="shared" si="6"/>
        <v>1.0022988590596251</v>
      </c>
      <c r="L19" s="175">
        <f t="shared" si="7"/>
        <v>3.5403201557789157E-2</v>
      </c>
      <c r="M19" s="262">
        <v>-9479.2726628088531</v>
      </c>
      <c r="N19" s="298">
        <v>109774</v>
      </c>
      <c r="P19" s="27">
        <f t="shared" si="9"/>
        <v>4.3664641044858052E-2</v>
      </c>
      <c r="Q19" s="27">
        <f t="shared" si="10"/>
        <v>3.1119940558874615E-2</v>
      </c>
      <c r="S19" s="263">
        <v>209483</v>
      </c>
      <c r="T19" s="264">
        <v>1900.4173092624512</v>
      </c>
      <c r="U19" s="264">
        <v>208681.19110360375</v>
      </c>
      <c r="V19" s="263">
        <v>1893.1433466715391</v>
      </c>
      <c r="X19" s="16"/>
    </row>
    <row r="20" spans="1:24" x14ac:dyDescent="0.2">
      <c r="A20" s="80">
        <v>15</v>
      </c>
      <c r="B20" s="80" t="s">
        <v>46</v>
      </c>
      <c r="C20" s="196">
        <v>485755</v>
      </c>
      <c r="D20" s="67">
        <f t="shared" si="0"/>
        <v>1830.3302284921926</v>
      </c>
      <c r="E20" s="68">
        <f t="shared" si="1"/>
        <v>0.93590913284293875</v>
      </c>
      <c r="F20" s="175">
        <f t="shared" si="8"/>
        <v>3.9692491427713056E-2</v>
      </c>
      <c r="G20" s="176">
        <f t="shared" si="2"/>
        <v>109.67306171601513</v>
      </c>
      <c r="H20" s="67">
        <f t="shared" si="3"/>
        <v>29106.353194936684</v>
      </c>
      <c r="I20" s="67">
        <f t="shared" si="4"/>
        <v>514861.3531949367</v>
      </c>
      <c r="J20" s="69">
        <f t="shared" si="5"/>
        <v>1940.0032902082078</v>
      </c>
      <c r="K20" s="68">
        <f t="shared" si="6"/>
        <v>0.99198864160536748</v>
      </c>
      <c r="L20" s="175">
        <f t="shared" si="7"/>
        <v>3.4311038756263165E-2</v>
      </c>
      <c r="M20" s="262">
        <v>4027.6394658282807</v>
      </c>
      <c r="N20" s="298">
        <v>265392</v>
      </c>
      <c r="P20" s="27">
        <f t="shared" si="9"/>
        <v>4.1949986915430781E-2</v>
      </c>
      <c r="Q20" s="27">
        <f t="shared" si="10"/>
        <v>3.6556849437922076E-2</v>
      </c>
      <c r="S20" s="263">
        <v>466198</v>
      </c>
      <c r="T20" s="264">
        <v>1760.4534452093333</v>
      </c>
      <c r="U20" s="264">
        <v>496703.44031214761</v>
      </c>
      <c r="V20" s="263">
        <v>1875.6478636648992</v>
      </c>
      <c r="X20" s="16"/>
    </row>
    <row r="21" spans="1:24" x14ac:dyDescent="0.2">
      <c r="A21" s="80">
        <v>18</v>
      </c>
      <c r="B21" s="80" t="s">
        <v>49</v>
      </c>
      <c r="C21" s="196">
        <v>445501</v>
      </c>
      <c r="D21" s="67">
        <f t="shared" si="0"/>
        <v>1830.4373728865789</v>
      </c>
      <c r="E21" s="68">
        <f t="shared" si="1"/>
        <v>0.93596391935942524</v>
      </c>
      <c r="F21" s="175">
        <f t="shared" si="8"/>
        <v>3.1214714827634545E-2</v>
      </c>
      <c r="G21" s="176">
        <f t="shared" si="2"/>
        <v>109.57931037092712</v>
      </c>
      <c r="H21" s="67">
        <f t="shared" si="3"/>
        <v>26669.960454628093</v>
      </c>
      <c r="I21" s="67">
        <f t="shared" si="4"/>
        <v>472170.9604546281</v>
      </c>
      <c r="J21" s="69">
        <f t="shared" si="5"/>
        <v>1940.016683257506</v>
      </c>
      <c r="K21" s="68">
        <f t="shared" si="6"/>
        <v>0.99199548991992825</v>
      </c>
      <c r="L21" s="175">
        <f t="shared" si="7"/>
        <v>3.3314360650917488E-2</v>
      </c>
      <c r="M21" s="262">
        <v>-6249.7928007791525</v>
      </c>
      <c r="N21" s="298">
        <v>243385</v>
      </c>
      <c r="P21" s="27">
        <f t="shared" si="9"/>
        <v>3.1426606810873135E-2</v>
      </c>
      <c r="Q21" s="27">
        <f t="shared" si="10"/>
        <v>3.352668406527453E-2</v>
      </c>
      <c r="S21" s="263">
        <v>431927</v>
      </c>
      <c r="T21" s="264">
        <v>1775.0303080115889</v>
      </c>
      <c r="U21" s="264">
        <v>456854.15551864664</v>
      </c>
      <c r="V21" s="263">
        <v>1877.4699715151814</v>
      </c>
      <c r="X21" s="16"/>
    </row>
    <row r="22" spans="1:24" x14ac:dyDescent="0.2">
      <c r="A22" s="80">
        <v>19</v>
      </c>
      <c r="B22" s="80" t="s">
        <v>50</v>
      </c>
      <c r="C22" s="196">
        <v>307973</v>
      </c>
      <c r="D22" s="67">
        <f t="shared" si="0"/>
        <v>1841.9217473475198</v>
      </c>
      <c r="E22" s="68">
        <f t="shared" si="1"/>
        <v>0.94183626456558911</v>
      </c>
      <c r="F22" s="175">
        <f t="shared" si="8"/>
        <v>3.39300539138905E-2</v>
      </c>
      <c r="G22" s="176">
        <f t="shared" si="2"/>
        <v>99.530482717603832</v>
      </c>
      <c r="H22" s="67">
        <f t="shared" si="3"/>
        <v>16641.695771348794</v>
      </c>
      <c r="I22" s="67">
        <f t="shared" si="4"/>
        <v>324614.69577134878</v>
      </c>
      <c r="J22" s="69">
        <f t="shared" si="5"/>
        <v>1941.4522300651236</v>
      </c>
      <c r="K22" s="68">
        <f t="shared" si="6"/>
        <v>0.99272953307069867</v>
      </c>
      <c r="L22" s="175">
        <f t="shared" si="7"/>
        <v>3.3635384997610554E-2</v>
      </c>
      <c r="M22" s="262">
        <v>2435.6258561502218</v>
      </c>
      <c r="N22" s="298">
        <v>167202</v>
      </c>
      <c r="P22" s="27">
        <f t="shared" si="9"/>
        <v>3.8295562583020359E-2</v>
      </c>
      <c r="Q22" s="27">
        <f t="shared" si="10"/>
        <v>3.7999649501621519E-2</v>
      </c>
      <c r="S22" s="263">
        <v>296614</v>
      </c>
      <c r="T22" s="264">
        <v>1781.4761650220121</v>
      </c>
      <c r="U22" s="264">
        <v>312731.02638060349</v>
      </c>
      <c r="V22" s="263">
        <v>1878.2757036414844</v>
      </c>
      <c r="X22" s="16"/>
    </row>
    <row r="23" spans="1:24" x14ac:dyDescent="0.2">
      <c r="A23" s="80">
        <v>20</v>
      </c>
      <c r="B23" s="80" t="s">
        <v>51</v>
      </c>
      <c r="C23" s="196">
        <v>132388</v>
      </c>
      <c r="D23" s="67">
        <f t="shared" si="0"/>
        <v>1745.0471231793317</v>
      </c>
      <c r="E23" s="68">
        <f t="shared" si="1"/>
        <v>0.89230102546590806</v>
      </c>
      <c r="F23" s="175">
        <f t="shared" si="8"/>
        <v>3.2654330840948521E-2</v>
      </c>
      <c r="G23" s="176">
        <f t="shared" si="2"/>
        <v>184.29577886476844</v>
      </c>
      <c r="H23" s="67">
        <f t="shared" si="3"/>
        <v>13981.599263575657</v>
      </c>
      <c r="I23" s="67">
        <f t="shared" si="4"/>
        <v>146369.59926357566</v>
      </c>
      <c r="J23" s="69">
        <f t="shared" si="5"/>
        <v>1929.3429020440999</v>
      </c>
      <c r="K23" s="68">
        <f t="shared" si="6"/>
        <v>0.98653762818323854</v>
      </c>
      <c r="L23" s="175">
        <f t="shared" si="7"/>
        <v>3.3489228011923139E-2</v>
      </c>
      <c r="M23" s="262">
        <v>544.03388836160048</v>
      </c>
      <c r="N23" s="298">
        <v>75865</v>
      </c>
      <c r="P23" s="27">
        <f t="shared" si="9"/>
        <v>2.8559885636148922E-2</v>
      </c>
      <c r="Q23" s="27">
        <f t="shared" si="10"/>
        <v>2.9391472463462548E-2</v>
      </c>
      <c r="S23" s="263">
        <v>128712</v>
      </c>
      <c r="T23" s="264">
        <v>1689.8656898656898</v>
      </c>
      <c r="U23" s="264">
        <v>142190.41363660697</v>
      </c>
      <c r="V23" s="263">
        <v>1866.8243942469437</v>
      </c>
      <c r="X23" s="16"/>
    </row>
    <row r="24" spans="1:24" x14ac:dyDescent="0.2">
      <c r="A24" s="303">
        <v>50</v>
      </c>
      <c r="B24" s="303" t="s">
        <v>509</v>
      </c>
      <c r="C24" s="196">
        <v>834449</v>
      </c>
      <c r="D24" s="67">
        <f t="shared" si="0"/>
        <v>1798.1489462569496</v>
      </c>
      <c r="E24" s="68">
        <f t="shared" ref="E24" si="11">D24/D$26</f>
        <v>0.91945376567382864</v>
      </c>
      <c r="F24" s="175">
        <f t="shared" ref="F24" si="12">(D24-T24)/T24</f>
        <v>5.0604980305657618E-2</v>
      </c>
      <c r="G24" s="176">
        <f t="shared" ref="G24" si="13">($D$26-D24)*0.875</f>
        <v>137.83168367185283</v>
      </c>
      <c r="H24" s="67">
        <f t="shared" ref="H24" si="14">(G24*N24)/1000</f>
        <v>63962.171124760025</v>
      </c>
      <c r="I24" s="67">
        <f t="shared" ref="I24" si="15">H24+C24</f>
        <v>898411.17112476006</v>
      </c>
      <c r="J24" s="69">
        <f t="shared" ref="J24" si="16">I24*1000/N24</f>
        <v>1935.9806299288023</v>
      </c>
      <c r="K24" s="68">
        <f t="shared" ref="K24" si="17">J24/J$26</f>
        <v>0.98993172070922864</v>
      </c>
      <c r="L24" s="175">
        <f t="shared" ref="L24" si="18">(J24-V24)/V24</f>
        <v>3.5542220479939823E-2</v>
      </c>
      <c r="M24" s="262">
        <v>4093.2494725246579</v>
      </c>
      <c r="N24" s="298">
        <v>464060</v>
      </c>
      <c r="P24" s="27">
        <f t="shared" ref="P24" si="19">(C24-S24)/S24</f>
        <v>5.8076680694911668E-2</v>
      </c>
      <c r="Q24" s="27">
        <f t="shared" ref="Q24" si="20">(I24-U24)/U24</f>
        <v>4.2906797420740182E-2</v>
      </c>
      <c r="S24" s="263">
        <v>788647</v>
      </c>
      <c r="T24" s="264">
        <v>1711.5366669343271</v>
      </c>
      <c r="U24" s="264">
        <v>861449.14708261681</v>
      </c>
      <c r="V24" s="263">
        <v>1869.5332663805236</v>
      </c>
      <c r="X24" s="16"/>
    </row>
    <row r="25" spans="1:24" x14ac:dyDescent="0.2">
      <c r="A25" s="82"/>
      <c r="B25" s="83"/>
      <c r="C25" s="181"/>
      <c r="D25" s="67"/>
      <c r="E25" s="68"/>
      <c r="F25" s="175"/>
      <c r="G25" s="84"/>
      <c r="H25" s="67"/>
      <c r="I25" s="67"/>
      <c r="J25" s="69"/>
      <c r="K25" s="68"/>
      <c r="L25" s="175"/>
      <c r="M25" s="177"/>
      <c r="N25" s="247"/>
      <c r="P25" s="27"/>
      <c r="Q25" s="27"/>
      <c r="S25" s="16"/>
      <c r="T25" s="16"/>
      <c r="U25" s="16"/>
      <c r="V25" s="223"/>
      <c r="X25" s="16"/>
    </row>
    <row r="26" spans="1:24" x14ac:dyDescent="0.2">
      <c r="A26" s="90" t="s">
        <v>52</v>
      </c>
      <c r="B26" s="91"/>
      <c r="C26" s="92">
        <f>SUM(C7:C24)</f>
        <v>10420229</v>
      </c>
      <c r="D26" s="92">
        <f>C26*1000/N26</f>
        <v>1955.6708704533528</v>
      </c>
      <c r="E26" s="93">
        <f>D26/D$26</f>
        <v>1</v>
      </c>
      <c r="F26" s="178">
        <f t="shared" si="8"/>
        <v>3.3595750692331193E-2</v>
      </c>
      <c r="G26" s="94"/>
      <c r="H26" s="92">
        <f>SUM(H7:H24)</f>
        <v>-1.964508555829525E-10</v>
      </c>
      <c r="I26" s="92">
        <f>SUM(I7:I25)</f>
        <v>10420228.999999998</v>
      </c>
      <c r="J26" s="95">
        <f>I26*1000/N26</f>
        <v>1955.6708704533526</v>
      </c>
      <c r="K26" s="93">
        <f>J26/J$26</f>
        <v>1</v>
      </c>
      <c r="L26" s="178">
        <f>(J26-V26)/V26</f>
        <v>3.3595750692331075E-2</v>
      </c>
      <c r="M26" s="179">
        <f>SUM(M7:M24)</f>
        <v>-7.5669959187507629E-10</v>
      </c>
      <c r="N26" s="248">
        <f>SUM(N7:N24)</f>
        <v>5328212</v>
      </c>
      <c r="P26" s="231">
        <f t="shared" si="9"/>
        <v>3.9957232948194997E-2</v>
      </c>
      <c r="Q26" s="231">
        <f t="shared" si="10"/>
        <v>3.9957232948194817E-2</v>
      </c>
      <c r="S26" s="224">
        <f>SUM(S7:S24)</f>
        <v>10019863</v>
      </c>
      <c r="T26" s="293">
        <v>1892.1042091585516</v>
      </c>
      <c r="U26" s="224">
        <f>SUM(U7:U24)</f>
        <v>10019863</v>
      </c>
      <c r="V26" s="293">
        <v>1892.1042091585516</v>
      </c>
      <c r="X26" s="253"/>
    </row>
    <row r="27" spans="1:24" x14ac:dyDescent="0.2">
      <c r="S27" s="222"/>
      <c r="T27" s="222"/>
      <c r="U27" s="222"/>
      <c r="V27" s="222"/>
    </row>
    <row r="28" spans="1:24" x14ac:dyDescent="0.2">
      <c r="A28" s="183" t="s">
        <v>491</v>
      </c>
      <c r="B28" s="280" t="s">
        <v>530</v>
      </c>
      <c r="C28" s="180"/>
      <c r="D28" s="180"/>
      <c r="S28" s="291" t="s">
        <v>537</v>
      </c>
    </row>
  </sheetData>
  <sheetProtection sheet="1" objects="1" scenarios="1"/>
  <mergeCells count="14">
    <mergeCell ref="C3:D3"/>
    <mergeCell ref="I3:J3"/>
    <mergeCell ref="C1:E1"/>
    <mergeCell ref="I1:K1"/>
    <mergeCell ref="C2:E2"/>
    <mergeCell ref="G2:H2"/>
    <mergeCell ref="I2:K2"/>
    <mergeCell ref="G1:H1"/>
    <mergeCell ref="P1:Q1"/>
    <mergeCell ref="P2:Q2"/>
    <mergeCell ref="S2:T2"/>
    <mergeCell ref="U2:V2"/>
    <mergeCell ref="S3:T3"/>
    <mergeCell ref="U3:V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3"/>
  <sheetViews>
    <sheetView topLeftCell="A22" workbookViewId="0">
      <selection activeCell="I32" sqref="I32"/>
    </sheetView>
  </sheetViews>
  <sheetFormatPr baseColWidth="10" defaultColWidth="9.140625" defaultRowHeight="12.75" x14ac:dyDescent="0.2"/>
  <cols>
    <col min="1" max="1" width="4.28515625" style="83" customWidth="1"/>
    <col min="2" max="2" width="16.140625" style="83" bestFit="1" customWidth="1"/>
    <col min="3" max="3" width="11.5703125" style="61" customWidth="1"/>
    <col min="4" max="7" width="7.85546875" style="61" customWidth="1"/>
    <col min="8" max="8" width="10.140625" style="61" customWidth="1"/>
    <col min="9" max="9" width="7.85546875" style="61" customWidth="1"/>
    <col min="10" max="10" width="9.5703125" style="61" bestFit="1" customWidth="1"/>
    <col min="11" max="11" width="9.85546875" style="61" customWidth="1"/>
    <col min="12" max="12" width="9.28515625" style="61" customWidth="1"/>
    <col min="13" max="14" width="11.28515625" style="61" customWidth="1"/>
    <col min="15" max="15" width="12.7109375" style="61" bestFit="1" customWidth="1"/>
    <col min="16" max="16" width="10.140625" style="61" customWidth="1"/>
    <col min="17" max="17" width="10.7109375" style="37" customWidth="1"/>
    <col min="18" max="18" width="13.85546875" style="37" bestFit="1" customWidth="1"/>
    <col min="19" max="19" width="4.7109375" style="37" customWidth="1"/>
    <col min="20" max="20" width="9.140625" style="37" bestFit="1" customWidth="1"/>
    <col min="21" max="21" width="7.85546875" style="37" customWidth="1"/>
    <col min="22" max="22" width="11.140625" style="37" bestFit="1" customWidth="1"/>
    <col min="23" max="24" width="7.85546875" style="37" customWidth="1"/>
    <col min="25" max="25" width="11.5703125" style="37" customWidth="1"/>
    <col min="26" max="26" width="7.85546875" style="36" customWidth="1"/>
    <col min="27" max="27" width="7.85546875" style="37" customWidth="1"/>
    <col min="28" max="28" width="10.85546875" style="37" bestFit="1" customWidth="1"/>
    <col min="29" max="29" width="7.85546875" style="37" customWidth="1"/>
    <col min="30" max="30" width="8.7109375" style="37" customWidth="1"/>
    <col min="31" max="31" width="6.85546875" style="37" customWidth="1"/>
    <col min="32" max="32" width="9.42578125" style="37" customWidth="1"/>
    <col min="33" max="33" width="8.42578125" style="37" bestFit="1" customWidth="1"/>
    <col min="34" max="34" width="9.42578125" style="102" customWidth="1"/>
    <col min="35" max="35" width="7.42578125" style="102" customWidth="1"/>
    <col min="36" max="36" width="7.85546875" style="37" customWidth="1"/>
    <col min="37" max="37" width="8.7109375" style="37" customWidth="1"/>
    <col min="38" max="38" width="11.7109375" style="102" customWidth="1"/>
    <col min="39" max="39" width="11" style="37" customWidth="1"/>
    <col min="40" max="40" width="9.140625" style="41" customWidth="1"/>
    <col min="41" max="41" width="8.42578125" style="75" customWidth="1"/>
    <col min="42" max="42" width="9.140625" style="41" customWidth="1"/>
    <col min="43" max="44" width="7.85546875" style="75" customWidth="1"/>
    <col min="45" max="45" width="9.140625" style="41" customWidth="1"/>
    <col min="46" max="46" width="8.7109375" style="75" customWidth="1"/>
    <col min="47" max="48" width="5.28515625" style="75" customWidth="1"/>
    <col min="49" max="49" width="4.85546875" style="75" customWidth="1"/>
    <col min="50" max="50" width="4.85546875" style="77" customWidth="1"/>
    <col min="51" max="51" width="8.85546875" style="43" customWidth="1"/>
    <col min="52" max="52" width="8.5703125" style="43" customWidth="1"/>
    <col min="53" max="60" width="9.140625" style="43" customWidth="1"/>
    <col min="61" max="16384" width="9.140625" style="45"/>
  </cols>
  <sheetData>
    <row r="1" spans="1:54" x14ac:dyDescent="0.2">
      <c r="A1" s="31" t="s">
        <v>18</v>
      </c>
      <c r="B1" s="32" t="s">
        <v>19</v>
      </c>
      <c r="C1" s="348" t="s">
        <v>486</v>
      </c>
      <c r="D1" s="348"/>
      <c r="E1" s="348"/>
      <c r="F1" s="348"/>
      <c r="G1" s="206" t="s">
        <v>494</v>
      </c>
      <c r="H1" s="206"/>
      <c r="I1" s="206"/>
      <c r="J1" s="206"/>
      <c r="K1" s="206" t="s">
        <v>487</v>
      </c>
      <c r="L1" s="206"/>
      <c r="M1" s="206"/>
      <c r="N1" s="206"/>
      <c r="O1" s="207" t="s">
        <v>20</v>
      </c>
      <c r="P1" s="138" t="s">
        <v>21</v>
      </c>
      <c r="Q1" s="47"/>
      <c r="R1" s="48"/>
      <c r="S1" s="48"/>
      <c r="T1" s="349"/>
      <c r="U1" s="349"/>
      <c r="V1" s="48"/>
      <c r="W1" s="48"/>
      <c r="X1" s="35"/>
      <c r="Y1" s="35"/>
      <c r="AB1" s="35"/>
      <c r="AC1" s="35"/>
      <c r="AD1" s="35"/>
      <c r="AE1" s="38"/>
      <c r="AF1" s="39"/>
      <c r="AG1" s="39"/>
      <c r="AH1" s="39"/>
      <c r="AI1" s="39"/>
      <c r="AJ1" s="35"/>
      <c r="AK1" s="35"/>
      <c r="AL1" s="38"/>
      <c r="AM1" s="39"/>
      <c r="AN1" s="39"/>
      <c r="AO1" s="39"/>
      <c r="AP1" s="39"/>
      <c r="AQ1" s="35"/>
      <c r="AR1" s="40"/>
      <c r="AT1" s="38"/>
      <c r="AU1" s="38"/>
      <c r="AV1" s="42"/>
      <c r="AW1" s="42"/>
      <c r="AX1" s="42"/>
    </row>
    <row r="2" spans="1:54" x14ac:dyDescent="0.2">
      <c r="A2" s="44"/>
      <c r="B2" s="44"/>
      <c r="C2" s="208"/>
      <c r="D2" s="208"/>
      <c r="E2" s="209"/>
      <c r="F2" s="208"/>
      <c r="G2" s="210" t="s">
        <v>3</v>
      </c>
      <c r="H2" s="211"/>
      <c r="I2" s="211"/>
      <c r="J2" s="211"/>
      <c r="K2" s="350" t="str">
        <f>G2</f>
        <v>Januar</v>
      </c>
      <c r="L2" s="351"/>
      <c r="M2" s="351"/>
      <c r="N2" s="208"/>
      <c r="O2" s="207" t="s">
        <v>23</v>
      </c>
      <c r="P2" s="139" t="s">
        <v>24</v>
      </c>
      <c r="Q2" s="47"/>
      <c r="R2" s="48"/>
      <c r="S2" s="48"/>
      <c r="T2" s="352"/>
      <c r="U2" s="352"/>
      <c r="V2" s="43"/>
      <c r="W2" s="43"/>
      <c r="Y2" s="35"/>
      <c r="AB2" s="35"/>
      <c r="AC2" s="35"/>
      <c r="AD2" s="35"/>
      <c r="AE2" s="38"/>
      <c r="AF2" s="39"/>
      <c r="AG2" s="39"/>
      <c r="AH2" s="39"/>
      <c r="AI2" s="39"/>
      <c r="AJ2" s="35"/>
      <c r="AK2" s="35"/>
      <c r="AL2" s="38"/>
      <c r="AM2" s="39"/>
      <c r="AN2" s="39"/>
      <c r="AO2" s="39"/>
      <c r="AP2" s="39"/>
      <c r="AQ2" s="35"/>
      <c r="AR2" s="40"/>
      <c r="AT2" s="38"/>
      <c r="AU2" s="38"/>
      <c r="AV2" s="42"/>
      <c r="AW2" s="42"/>
      <c r="AX2" s="42"/>
    </row>
    <row r="3" spans="1:54" ht="15" customHeight="1" x14ac:dyDescent="0.2">
      <c r="A3" s="44"/>
      <c r="B3" s="44"/>
      <c r="C3" s="212"/>
      <c r="D3" s="212"/>
      <c r="E3" s="208" t="s">
        <v>25</v>
      </c>
      <c r="F3" s="212"/>
      <c r="G3" s="211" t="s">
        <v>26</v>
      </c>
      <c r="H3" s="211"/>
      <c r="I3" s="211" t="s">
        <v>27</v>
      </c>
      <c r="J3" s="211"/>
      <c r="K3" s="351"/>
      <c r="L3" s="351"/>
      <c r="M3" s="213" t="s">
        <v>28</v>
      </c>
      <c r="N3" s="212"/>
      <c r="O3" s="214" t="s">
        <v>495</v>
      </c>
      <c r="P3" s="162" t="s">
        <v>485</v>
      </c>
      <c r="Q3" s="50"/>
      <c r="R3" s="50"/>
      <c r="S3" s="188"/>
      <c r="T3" s="40"/>
      <c r="U3" s="40"/>
      <c r="V3" s="185"/>
      <c r="W3" s="43"/>
      <c r="Y3" s="51"/>
      <c r="AB3" s="51"/>
      <c r="AC3" s="51"/>
      <c r="AD3" s="51"/>
      <c r="AE3" s="40"/>
      <c r="AF3" s="39"/>
      <c r="AG3" s="52"/>
      <c r="AH3" s="52"/>
      <c r="AI3" s="52"/>
      <c r="AJ3" s="51"/>
      <c r="AK3" s="51"/>
      <c r="AL3" s="40"/>
      <c r="AM3" s="39"/>
      <c r="AN3" s="52"/>
      <c r="AO3" s="52"/>
      <c r="AP3" s="52"/>
      <c r="AQ3" s="51"/>
      <c r="AR3" s="40"/>
      <c r="AT3" s="51"/>
      <c r="AU3" s="40"/>
      <c r="AV3" s="40"/>
      <c r="AW3" s="35"/>
      <c r="AX3" s="48"/>
    </row>
    <row r="4" spans="1:54" x14ac:dyDescent="0.2">
      <c r="A4" s="44"/>
      <c r="B4" s="44"/>
      <c r="C4" s="213" t="s">
        <v>29</v>
      </c>
      <c r="D4" s="213" t="s">
        <v>14</v>
      </c>
      <c r="E4" s="212" t="s">
        <v>30</v>
      </c>
      <c r="F4" s="213"/>
      <c r="G4" s="213" t="s">
        <v>14</v>
      </c>
      <c r="H4" s="213" t="s">
        <v>29</v>
      </c>
      <c r="I4" s="213" t="s">
        <v>14</v>
      </c>
      <c r="J4" s="213" t="s">
        <v>29</v>
      </c>
      <c r="K4" s="213" t="s">
        <v>29</v>
      </c>
      <c r="L4" s="213" t="s">
        <v>14</v>
      </c>
      <c r="M4" s="213" t="s">
        <v>32</v>
      </c>
      <c r="N4" s="213"/>
      <c r="O4" s="207" t="s">
        <v>29</v>
      </c>
      <c r="P4" s="163"/>
      <c r="Q4" s="184"/>
      <c r="R4" s="184"/>
      <c r="S4" s="47"/>
      <c r="T4" s="47"/>
      <c r="U4" s="47"/>
      <c r="V4" s="47"/>
      <c r="W4" s="43"/>
      <c r="Y4" s="47"/>
      <c r="AB4" s="47"/>
      <c r="AC4" s="47"/>
      <c r="AD4" s="40"/>
      <c r="AE4" s="40"/>
      <c r="AF4" s="47"/>
      <c r="AG4" s="47"/>
      <c r="AH4" s="47"/>
      <c r="AI4" s="47"/>
      <c r="AJ4" s="47"/>
      <c r="AK4" s="40"/>
      <c r="AL4" s="40"/>
      <c r="AM4" s="47"/>
      <c r="AN4" s="47"/>
      <c r="AO4" s="47"/>
      <c r="AP4" s="47"/>
      <c r="AQ4" s="40"/>
      <c r="AR4" s="40"/>
      <c r="AT4" s="40"/>
      <c r="AU4" s="40"/>
      <c r="AV4" s="40"/>
      <c r="AW4" s="53"/>
      <c r="AX4" s="54"/>
    </row>
    <row r="5" spans="1:54" x14ac:dyDescent="0.2">
      <c r="A5" s="55"/>
      <c r="B5" s="55"/>
      <c r="C5" s="215">
        <v>1</v>
      </c>
      <c r="D5" s="215">
        <v>2</v>
      </c>
      <c r="E5" s="215">
        <v>3</v>
      </c>
      <c r="F5" s="215"/>
      <c r="G5" s="215">
        <v>5</v>
      </c>
      <c r="H5" s="215">
        <v>6</v>
      </c>
      <c r="I5" s="215">
        <v>7</v>
      </c>
      <c r="J5" s="215">
        <v>8</v>
      </c>
      <c r="K5" s="215">
        <v>9</v>
      </c>
      <c r="L5" s="215">
        <v>10</v>
      </c>
      <c r="M5" s="215">
        <v>11</v>
      </c>
      <c r="N5" s="215"/>
      <c r="O5" s="215">
        <v>13</v>
      </c>
      <c r="P5" s="140">
        <v>14</v>
      </c>
      <c r="Q5" s="184"/>
      <c r="R5" s="184"/>
      <c r="S5" s="57"/>
      <c r="T5" s="57"/>
      <c r="U5" s="57"/>
      <c r="V5" s="57"/>
      <c r="W5" s="43"/>
      <c r="X5" s="43"/>
      <c r="Y5" s="57"/>
      <c r="Z5" s="43"/>
      <c r="AA5" s="43"/>
      <c r="AB5" s="57"/>
      <c r="AC5" s="57"/>
      <c r="AD5" s="58"/>
      <c r="AE5" s="57"/>
      <c r="AF5" s="58"/>
      <c r="AG5" s="57"/>
      <c r="AH5" s="58"/>
      <c r="AI5" s="57"/>
      <c r="AJ5" s="57"/>
      <c r="AK5" s="58"/>
      <c r="AL5" s="57"/>
      <c r="AM5" s="58"/>
      <c r="AN5" s="57"/>
      <c r="AO5" s="58"/>
      <c r="AP5" s="57"/>
      <c r="AQ5" s="57"/>
      <c r="AR5" s="57"/>
      <c r="AT5" s="57"/>
      <c r="AU5" s="57"/>
      <c r="AV5" s="57"/>
      <c r="AW5" s="57"/>
      <c r="AX5" s="57"/>
    </row>
    <row r="6" spans="1:54" x14ac:dyDescent="0.2">
      <c r="A6" s="59"/>
      <c r="B6" s="60"/>
      <c r="O6" s="37"/>
      <c r="P6" s="164"/>
      <c r="Q6" s="43"/>
      <c r="R6" s="43"/>
      <c r="S6" s="43"/>
      <c r="T6" s="43"/>
      <c r="U6" s="43"/>
      <c r="V6" s="43"/>
      <c r="W6" s="43"/>
      <c r="AD6" s="62"/>
      <c r="AE6" s="63"/>
      <c r="AH6" s="37"/>
      <c r="AI6" s="37"/>
      <c r="AK6" s="62"/>
      <c r="AL6" s="63"/>
      <c r="AN6" s="37"/>
      <c r="AO6" s="37"/>
      <c r="AP6" s="37"/>
      <c r="AQ6" s="62"/>
      <c r="AR6" s="63"/>
      <c r="AT6" s="62"/>
      <c r="AU6" s="63"/>
      <c r="AV6" s="63"/>
      <c r="AW6" s="62"/>
      <c r="AX6" s="64"/>
    </row>
    <row r="7" spans="1:54" ht="15" x14ac:dyDescent="0.25">
      <c r="A7" s="65">
        <v>1</v>
      </c>
      <c r="B7" s="66" t="s">
        <v>33</v>
      </c>
      <c r="C7" s="196">
        <v>161408</v>
      </c>
      <c r="D7" s="181">
        <f t="shared" ref="D7:D25" si="0">C7*1000/P7</f>
        <v>562.00948474571555</v>
      </c>
      <c r="E7" s="197">
        <f t="shared" ref="E7:E25" si="1">D7/D$27</f>
        <v>0.82670302020816766</v>
      </c>
      <c r="F7" s="197"/>
      <c r="G7" s="198">
        <f>IF(D7&lt;D$27*1.2,(D$27*1.2-D7)*0.9,0)</f>
        <v>228.39737405991391</v>
      </c>
      <c r="H7" s="181">
        <f t="shared" ref="H7:H25" si="2">(G7*P7/1000)</f>
        <v>65595.26903525916</v>
      </c>
      <c r="I7" s="198">
        <f t="shared" ref="I7:I25" si="3">G7+G$29</f>
        <v>105.86350365210089</v>
      </c>
      <c r="J7" s="181">
        <f t="shared" ref="J7:J25" si="4">I7*P7/1000</f>
        <v>30403.786521876071</v>
      </c>
      <c r="K7" s="181">
        <f t="shared" ref="K7:K25" si="5">J7+C7</f>
        <v>191811.78652187606</v>
      </c>
      <c r="L7" s="198">
        <f t="shared" ref="L7:L25" si="6">K7*1000/P7</f>
        <v>667.87298839781636</v>
      </c>
      <c r="M7" s="197">
        <f t="shared" ref="M7:M25" si="7">L7/L$27</f>
        <v>0.98242579815845088</v>
      </c>
      <c r="N7" s="197"/>
      <c r="O7" s="199">
        <v>30016.370026907858</v>
      </c>
      <c r="P7" s="165">
        <v>287198</v>
      </c>
      <c r="Q7" s="189"/>
      <c r="R7" s="190"/>
      <c r="S7" s="189"/>
      <c r="T7" s="191"/>
      <c r="U7" s="192"/>
      <c r="V7" s="191"/>
      <c r="W7" s="43"/>
      <c r="Y7" s="149"/>
      <c r="Z7" s="142"/>
      <c r="AB7" s="71"/>
      <c r="AC7" s="72"/>
      <c r="AD7" s="72"/>
      <c r="AE7" s="73"/>
      <c r="AF7" s="72"/>
      <c r="AG7" s="72"/>
      <c r="AH7" s="72"/>
      <c r="AI7" s="72"/>
      <c r="AJ7" s="72"/>
      <c r="AK7" s="71"/>
      <c r="AL7" s="73"/>
      <c r="AM7" s="72"/>
      <c r="AN7" s="72"/>
      <c r="AO7" s="72"/>
      <c r="AP7" s="72"/>
      <c r="AQ7" s="74"/>
      <c r="AT7" s="74"/>
      <c r="AU7" s="76"/>
      <c r="AV7" s="53"/>
      <c r="AW7" s="53"/>
      <c r="AY7" s="78"/>
      <c r="AZ7" s="78"/>
      <c r="BA7" s="78"/>
      <c r="BB7" s="79"/>
    </row>
    <row r="8" spans="1:54" ht="15" x14ac:dyDescent="0.25">
      <c r="A8" s="65">
        <v>2</v>
      </c>
      <c r="B8" s="66" t="s">
        <v>34</v>
      </c>
      <c r="C8" s="196">
        <v>450229</v>
      </c>
      <c r="D8" s="181">
        <f t="shared" si="0"/>
        <v>769.75512011475485</v>
      </c>
      <c r="E8" s="197">
        <f t="shared" si="1"/>
        <v>1.1322920696035814</v>
      </c>
      <c r="F8" s="197"/>
      <c r="G8" s="198">
        <f t="shared" ref="G8:G25" si="8">IF(D8&lt;D$27*1.2,(D$27*1.2-D8)*0.9,0)</f>
        <v>41.426302227778557</v>
      </c>
      <c r="H8" s="181">
        <f t="shared" si="2"/>
        <v>24230.202746725452</v>
      </c>
      <c r="I8" s="198">
        <f t="shared" si="3"/>
        <v>-81.107568180034463</v>
      </c>
      <c r="J8" s="181">
        <f t="shared" si="4"/>
        <v>-47439.73552093398</v>
      </c>
      <c r="K8" s="181">
        <f t="shared" si="5"/>
        <v>402789.26447906601</v>
      </c>
      <c r="L8" s="198">
        <f t="shared" si="6"/>
        <v>688.64755193472035</v>
      </c>
      <c r="M8" s="197">
        <f t="shared" si="7"/>
        <v>1.0129847030979924</v>
      </c>
      <c r="N8" s="197"/>
      <c r="O8" s="199">
        <v>-40367.289556915013</v>
      </c>
      <c r="P8" s="165">
        <v>584899</v>
      </c>
      <c r="Q8" s="189"/>
      <c r="R8" s="190"/>
      <c r="S8" s="189"/>
      <c r="T8" s="191"/>
      <c r="U8" s="192"/>
      <c r="V8" s="191"/>
      <c r="W8" s="43"/>
      <c r="Y8" s="149"/>
      <c r="Z8" s="142"/>
      <c r="AB8" s="71"/>
      <c r="AC8" s="72"/>
      <c r="AD8" s="72"/>
      <c r="AE8" s="73"/>
      <c r="AF8" s="72"/>
      <c r="AG8" s="72"/>
      <c r="AH8" s="72"/>
      <c r="AI8" s="72"/>
      <c r="AJ8" s="72"/>
      <c r="AK8" s="71"/>
      <c r="AL8" s="73"/>
      <c r="AM8" s="72"/>
      <c r="AN8" s="72"/>
      <c r="AO8" s="72"/>
      <c r="AP8" s="72"/>
      <c r="AQ8" s="74"/>
      <c r="AT8" s="74"/>
      <c r="AU8" s="76"/>
      <c r="AV8" s="53"/>
      <c r="AW8" s="53"/>
      <c r="AY8" s="78"/>
      <c r="AZ8" s="78"/>
      <c r="BA8" s="78"/>
      <c r="BB8" s="79"/>
    </row>
    <row r="9" spans="1:54" ht="15" x14ac:dyDescent="0.25">
      <c r="A9" s="80">
        <v>3</v>
      </c>
      <c r="B9" s="80" t="s">
        <v>35</v>
      </c>
      <c r="C9" s="196">
        <v>529318</v>
      </c>
      <c r="D9" s="181">
        <f t="shared" si="0"/>
        <v>817.25739412916334</v>
      </c>
      <c r="E9" s="197">
        <f t="shared" si="1"/>
        <v>1.2021668216502228</v>
      </c>
      <c r="F9" s="197"/>
      <c r="G9" s="198">
        <f t="shared" si="8"/>
        <v>0</v>
      </c>
      <c r="H9" s="181">
        <f t="shared" si="2"/>
        <v>0</v>
      </c>
      <c r="I9" s="198">
        <f t="shared" si="3"/>
        <v>-122.53387040781303</v>
      </c>
      <c r="J9" s="181">
        <f t="shared" si="4"/>
        <v>-79362.247050250706</v>
      </c>
      <c r="K9" s="181">
        <f t="shared" si="5"/>
        <v>449955.75294974929</v>
      </c>
      <c r="L9" s="198">
        <f t="shared" si="6"/>
        <v>694.72352372135038</v>
      </c>
      <c r="M9" s="197">
        <f t="shared" si="7"/>
        <v>1.0219223177878571</v>
      </c>
      <c r="N9" s="197"/>
      <c r="O9" s="199">
        <v>-76195.11466339996</v>
      </c>
      <c r="P9" s="165">
        <v>647676</v>
      </c>
      <c r="Q9" s="189"/>
      <c r="R9" s="190"/>
      <c r="S9" s="189"/>
      <c r="T9" s="191"/>
      <c r="U9" s="192"/>
      <c r="V9" s="191"/>
      <c r="W9" s="43"/>
      <c r="Y9" s="149"/>
      <c r="Z9" s="142"/>
      <c r="AB9" s="71"/>
      <c r="AC9" s="72"/>
      <c r="AD9" s="72"/>
      <c r="AE9" s="73"/>
      <c r="AF9" s="72"/>
      <c r="AG9" s="72"/>
      <c r="AH9" s="72"/>
      <c r="AI9" s="72"/>
      <c r="AJ9" s="72"/>
      <c r="AK9" s="71"/>
      <c r="AL9" s="73"/>
      <c r="AM9" s="72"/>
      <c r="AN9" s="72"/>
      <c r="AO9" s="72"/>
      <c r="AP9" s="72"/>
      <c r="AQ9" s="74"/>
      <c r="AT9" s="74"/>
      <c r="AU9" s="76"/>
      <c r="AV9" s="53"/>
      <c r="AW9" s="53"/>
      <c r="AY9" s="78"/>
      <c r="AZ9" s="78"/>
      <c r="BA9" s="78"/>
      <c r="BB9" s="79"/>
    </row>
    <row r="10" spans="1:54" ht="15" x14ac:dyDescent="0.25">
      <c r="A10" s="80">
        <v>4</v>
      </c>
      <c r="B10" s="80" t="s">
        <v>36</v>
      </c>
      <c r="C10" s="196">
        <v>105524</v>
      </c>
      <c r="D10" s="181">
        <f t="shared" si="0"/>
        <v>540.72445722074474</v>
      </c>
      <c r="E10" s="197">
        <f t="shared" si="1"/>
        <v>0.7953932344879695</v>
      </c>
      <c r="F10" s="197"/>
      <c r="G10" s="198">
        <f t="shared" si="8"/>
        <v>247.55389883238766</v>
      </c>
      <c r="H10" s="181">
        <f t="shared" si="2"/>
        <v>48310.886018836944</v>
      </c>
      <c r="I10" s="198">
        <f t="shared" si="3"/>
        <v>125.02002842457463</v>
      </c>
      <c r="J10" s="181">
        <f t="shared" si="4"/>
        <v>24398.033607141013</v>
      </c>
      <c r="K10" s="181">
        <f t="shared" si="5"/>
        <v>129922.03360714101</v>
      </c>
      <c r="L10" s="198">
        <f t="shared" si="6"/>
        <v>665.7444856453194</v>
      </c>
      <c r="M10" s="197">
        <f t="shared" si="7"/>
        <v>0.97929481958643128</v>
      </c>
      <c r="N10" s="197"/>
      <c r="O10" s="199">
        <v>23865.746784981064</v>
      </c>
      <c r="P10" s="165">
        <v>195153</v>
      </c>
      <c r="Q10" s="189"/>
      <c r="R10" s="190"/>
      <c r="S10" s="189"/>
      <c r="T10" s="191"/>
      <c r="U10" s="192"/>
      <c r="V10" s="191"/>
      <c r="W10" s="43"/>
      <c r="Y10" s="149"/>
      <c r="Z10" s="142"/>
      <c r="AB10" s="71"/>
      <c r="AC10" s="72"/>
      <c r="AD10" s="72"/>
      <c r="AE10" s="73"/>
      <c r="AF10" s="72"/>
      <c r="AG10" s="72"/>
      <c r="AH10" s="72"/>
      <c r="AI10" s="72"/>
      <c r="AJ10" s="72"/>
      <c r="AK10" s="71"/>
      <c r="AL10" s="73"/>
      <c r="AM10" s="72"/>
      <c r="AN10" s="72"/>
      <c r="AO10" s="72"/>
      <c r="AP10" s="72"/>
      <c r="AQ10" s="74"/>
      <c r="AT10" s="74"/>
      <c r="AU10" s="76"/>
      <c r="AV10" s="53"/>
      <c r="AW10" s="53"/>
      <c r="AY10" s="78"/>
      <c r="AZ10" s="78"/>
      <c r="BA10" s="78"/>
      <c r="BB10" s="79"/>
    </row>
    <row r="11" spans="1:54" ht="15" x14ac:dyDescent="0.25">
      <c r="A11" s="80">
        <v>5</v>
      </c>
      <c r="B11" s="80" t="s">
        <v>37</v>
      </c>
      <c r="C11" s="196">
        <v>103829</v>
      </c>
      <c r="D11" s="181">
        <f t="shared" si="0"/>
        <v>549.92134825509652</v>
      </c>
      <c r="E11" s="197">
        <f t="shared" si="1"/>
        <v>0.80892164957880042</v>
      </c>
      <c r="F11" s="197"/>
      <c r="G11" s="198">
        <f t="shared" si="8"/>
        <v>239.27669690147107</v>
      </c>
      <c r="H11" s="181">
        <f t="shared" si="2"/>
        <v>45177.115311876049</v>
      </c>
      <c r="I11" s="198">
        <f t="shared" si="3"/>
        <v>116.74282649365804</v>
      </c>
      <c r="J11" s="181">
        <f t="shared" si="4"/>
        <v>22041.862841788094</v>
      </c>
      <c r="K11" s="181">
        <f t="shared" si="5"/>
        <v>125870.8628417881</v>
      </c>
      <c r="L11" s="198">
        <f t="shared" si="6"/>
        <v>666.66417474875459</v>
      </c>
      <c r="M11" s="197">
        <f t="shared" si="7"/>
        <v>0.98064766109551438</v>
      </c>
      <c r="N11" s="197"/>
      <c r="O11" s="199">
        <v>21375.290247309589</v>
      </c>
      <c r="P11" s="165">
        <v>188807</v>
      </c>
      <c r="Q11" s="189"/>
      <c r="R11" s="190"/>
      <c r="S11" s="189"/>
      <c r="T11" s="191"/>
      <c r="U11" s="192"/>
      <c r="V11" s="191"/>
      <c r="W11" s="43"/>
      <c r="Y11" s="149"/>
      <c r="Z11" s="142"/>
      <c r="AB11" s="71"/>
      <c r="AC11" s="72"/>
      <c r="AD11" s="72"/>
      <c r="AE11" s="73"/>
      <c r="AF11" s="72"/>
      <c r="AG11" s="72"/>
      <c r="AH11" s="72"/>
      <c r="AI11" s="72"/>
      <c r="AJ11" s="72"/>
      <c r="AK11" s="71"/>
      <c r="AL11" s="73"/>
      <c r="AM11" s="72"/>
      <c r="AN11" s="72"/>
      <c r="AO11" s="72"/>
      <c r="AP11" s="72"/>
      <c r="AQ11" s="74"/>
      <c r="AT11" s="74"/>
      <c r="AU11" s="76"/>
      <c r="AV11" s="53"/>
      <c r="AW11" s="53"/>
      <c r="AY11" s="78"/>
      <c r="AZ11" s="78"/>
      <c r="BA11" s="78"/>
      <c r="BB11" s="79"/>
    </row>
    <row r="12" spans="1:54" ht="15" x14ac:dyDescent="0.25">
      <c r="A12" s="80">
        <v>6</v>
      </c>
      <c r="B12" s="80" t="s">
        <v>38</v>
      </c>
      <c r="C12" s="196">
        <v>180486</v>
      </c>
      <c r="D12" s="181">
        <f t="shared" si="0"/>
        <v>656.94100175804499</v>
      </c>
      <c r="E12" s="197">
        <f t="shared" si="1"/>
        <v>0.96634509735664254</v>
      </c>
      <c r="F12" s="197"/>
      <c r="G12" s="198">
        <f t="shared" si="8"/>
        <v>142.95900874881744</v>
      </c>
      <c r="H12" s="181">
        <f t="shared" si="2"/>
        <v>39276.129186623853</v>
      </c>
      <c r="I12" s="198">
        <f t="shared" si="3"/>
        <v>20.425138341004413</v>
      </c>
      <c r="J12" s="181">
        <f t="shared" si="4"/>
        <v>5611.5412323925293</v>
      </c>
      <c r="K12" s="181">
        <f t="shared" si="5"/>
        <v>186097.54123239254</v>
      </c>
      <c r="L12" s="198">
        <f t="shared" si="6"/>
        <v>677.3661400990494</v>
      </c>
      <c r="M12" s="197">
        <f t="shared" si="7"/>
        <v>0.99639000587329851</v>
      </c>
      <c r="N12" s="197"/>
      <c r="O12" s="199">
        <v>6703.554368249359</v>
      </c>
      <c r="P12" s="165">
        <v>274737</v>
      </c>
      <c r="Q12" s="189"/>
      <c r="R12" s="190"/>
      <c r="S12" s="189"/>
      <c r="T12" s="191"/>
      <c r="U12" s="192"/>
      <c r="V12" s="191"/>
      <c r="W12" s="43"/>
      <c r="Y12" s="149"/>
      <c r="Z12" s="142"/>
      <c r="AB12" s="71"/>
      <c r="AC12" s="72"/>
      <c r="AD12" s="72"/>
      <c r="AE12" s="73"/>
      <c r="AF12" s="72"/>
      <c r="AG12" s="72"/>
      <c r="AH12" s="72"/>
      <c r="AI12" s="72"/>
      <c r="AJ12" s="72"/>
      <c r="AK12" s="71"/>
      <c r="AL12" s="73"/>
      <c r="AM12" s="72"/>
      <c r="AN12" s="72"/>
      <c r="AO12" s="72"/>
      <c r="AP12" s="72"/>
      <c r="AQ12" s="74"/>
      <c r="AT12" s="74"/>
      <c r="AU12" s="76"/>
      <c r="AV12" s="53"/>
      <c r="AW12" s="53"/>
      <c r="AY12" s="78"/>
      <c r="AZ12" s="78"/>
      <c r="BA12" s="78"/>
      <c r="BB12" s="79"/>
    </row>
    <row r="13" spans="1:54" ht="15" x14ac:dyDescent="0.25">
      <c r="A13" s="80">
        <v>7</v>
      </c>
      <c r="B13" s="80" t="s">
        <v>39</v>
      </c>
      <c r="C13" s="196">
        <v>146372</v>
      </c>
      <c r="D13" s="181">
        <f t="shared" si="0"/>
        <v>603.19291854513688</v>
      </c>
      <c r="E13" s="197">
        <f t="shared" si="1"/>
        <v>0.88728290369523954</v>
      </c>
      <c r="F13" s="197"/>
      <c r="G13" s="198">
        <f t="shared" si="8"/>
        <v>191.33228364043472</v>
      </c>
      <c r="H13" s="181">
        <f t="shared" si="2"/>
        <v>46429.074612755168</v>
      </c>
      <c r="I13" s="198">
        <f t="shared" si="3"/>
        <v>68.798413232621698</v>
      </c>
      <c r="J13" s="181">
        <f t="shared" si="4"/>
        <v>16694.760551854448</v>
      </c>
      <c r="K13" s="181">
        <f t="shared" si="5"/>
        <v>163066.76055185444</v>
      </c>
      <c r="L13" s="198">
        <f t="shared" si="6"/>
        <v>671.99133177775855</v>
      </c>
      <c r="M13" s="197">
        <f t="shared" si="7"/>
        <v>0.98848378650715818</v>
      </c>
      <c r="N13" s="197"/>
      <c r="O13" s="199">
        <v>16239.748338659283</v>
      </c>
      <c r="P13" s="165">
        <v>242662</v>
      </c>
      <c r="Q13" s="189"/>
      <c r="R13" s="190"/>
      <c r="S13" s="189"/>
      <c r="T13" s="191"/>
      <c r="U13" s="192"/>
      <c r="V13" s="191"/>
      <c r="W13" s="43"/>
      <c r="Y13" s="149"/>
      <c r="Z13" s="142"/>
      <c r="AB13" s="71"/>
      <c r="AC13" s="72"/>
      <c r="AD13" s="72"/>
      <c r="AE13" s="73"/>
      <c r="AF13" s="72"/>
      <c r="AG13" s="72"/>
      <c r="AH13" s="72"/>
      <c r="AI13" s="72"/>
      <c r="AJ13" s="72"/>
      <c r="AK13" s="71"/>
      <c r="AL13" s="73"/>
      <c r="AM13" s="72"/>
      <c r="AN13" s="72"/>
      <c r="AO13" s="72"/>
      <c r="AP13" s="72"/>
      <c r="AQ13" s="74"/>
      <c r="AT13" s="74"/>
      <c r="AU13" s="76"/>
      <c r="AV13" s="53"/>
      <c r="AW13" s="53"/>
      <c r="AY13" s="78"/>
      <c r="AZ13" s="78"/>
      <c r="BA13" s="78"/>
      <c r="BB13" s="79"/>
    </row>
    <row r="14" spans="1:54" ht="15" x14ac:dyDescent="0.25">
      <c r="A14" s="80">
        <v>8</v>
      </c>
      <c r="B14" s="80" t="s">
        <v>40</v>
      </c>
      <c r="C14" s="196">
        <v>101416</v>
      </c>
      <c r="D14" s="181">
        <f t="shared" si="0"/>
        <v>589.78907026920149</v>
      </c>
      <c r="E14" s="197">
        <f t="shared" si="1"/>
        <v>0.86756615130423409</v>
      </c>
      <c r="F14" s="197"/>
      <c r="G14" s="198">
        <f t="shared" si="8"/>
        <v>203.39574708877657</v>
      </c>
      <c r="H14" s="181">
        <f t="shared" si="2"/>
        <v>34974.508899156397</v>
      </c>
      <c r="I14" s="198">
        <f t="shared" si="3"/>
        <v>80.861876680963547</v>
      </c>
      <c r="J14" s="181">
        <f t="shared" si="4"/>
        <v>13904.442280921725</v>
      </c>
      <c r="K14" s="181">
        <f t="shared" si="5"/>
        <v>115320.44228092172</v>
      </c>
      <c r="L14" s="198">
        <f t="shared" si="6"/>
        <v>670.65094695016501</v>
      </c>
      <c r="M14" s="197">
        <f t="shared" si="7"/>
        <v>0.9865121112680576</v>
      </c>
      <c r="N14" s="197"/>
      <c r="O14" s="199">
        <v>13413.239718432158</v>
      </c>
      <c r="P14" s="165">
        <v>171953</v>
      </c>
      <c r="Q14" s="189"/>
      <c r="R14" s="190"/>
      <c r="S14" s="189"/>
      <c r="T14" s="191"/>
      <c r="U14" s="192"/>
      <c r="V14" s="191"/>
      <c r="W14" s="43"/>
      <c r="Y14" s="149"/>
      <c r="Z14" s="142"/>
      <c r="AB14" s="71"/>
      <c r="AC14" s="72"/>
      <c r="AD14" s="72"/>
      <c r="AE14" s="73"/>
      <c r="AF14" s="72"/>
      <c r="AG14" s="72"/>
      <c r="AH14" s="72"/>
      <c r="AI14" s="72"/>
      <c r="AJ14" s="72"/>
      <c r="AK14" s="71"/>
      <c r="AL14" s="73"/>
      <c r="AM14" s="72"/>
      <c r="AN14" s="72"/>
      <c r="AO14" s="72"/>
      <c r="AP14" s="72"/>
      <c r="AQ14" s="74"/>
      <c r="AT14" s="74"/>
      <c r="AU14" s="76"/>
      <c r="AV14" s="53"/>
      <c r="AW14" s="53"/>
      <c r="AY14" s="78"/>
      <c r="AZ14" s="78"/>
      <c r="BA14" s="78"/>
      <c r="BB14" s="79"/>
    </row>
    <row r="15" spans="1:54" ht="15" x14ac:dyDescent="0.25">
      <c r="A15" s="80">
        <v>9</v>
      </c>
      <c r="B15" s="80" t="s">
        <v>41</v>
      </c>
      <c r="C15" s="196">
        <v>67038</v>
      </c>
      <c r="D15" s="181">
        <f t="shared" si="0"/>
        <v>584.1226136432947</v>
      </c>
      <c r="E15" s="197">
        <f t="shared" si="1"/>
        <v>0.85923092399283874</v>
      </c>
      <c r="F15" s="197"/>
      <c r="G15" s="198">
        <f t="shared" si="8"/>
        <v>208.49555805209269</v>
      </c>
      <c r="H15" s="181">
        <f t="shared" si="2"/>
        <v>23928.409710964523</v>
      </c>
      <c r="I15" s="198">
        <f t="shared" si="3"/>
        <v>85.961687644279664</v>
      </c>
      <c r="J15" s="181">
        <f t="shared" si="4"/>
        <v>9865.5650058710453</v>
      </c>
      <c r="K15" s="181">
        <f t="shared" si="5"/>
        <v>76903.565005871045</v>
      </c>
      <c r="L15" s="198">
        <f t="shared" si="6"/>
        <v>670.08430128757436</v>
      </c>
      <c r="M15" s="197">
        <f t="shared" si="7"/>
        <v>0.98567858853691814</v>
      </c>
      <c r="N15" s="197"/>
      <c r="O15" s="199">
        <v>9931.3675926989872</v>
      </c>
      <c r="P15" s="165">
        <v>114767</v>
      </c>
      <c r="Q15" s="189"/>
      <c r="R15" s="190"/>
      <c r="S15" s="189"/>
      <c r="T15" s="191"/>
      <c r="U15" s="192"/>
      <c r="V15" s="191"/>
      <c r="W15" s="43"/>
      <c r="Y15" s="149"/>
      <c r="Z15" s="142"/>
      <c r="AB15" s="71"/>
      <c r="AC15" s="72"/>
      <c r="AD15" s="72"/>
      <c r="AE15" s="73"/>
      <c r="AF15" s="72"/>
      <c r="AG15" s="72"/>
      <c r="AH15" s="72"/>
      <c r="AI15" s="72"/>
      <c r="AJ15" s="72"/>
      <c r="AK15" s="71"/>
      <c r="AL15" s="73"/>
      <c r="AM15" s="72"/>
      <c r="AN15" s="72"/>
      <c r="AO15" s="72"/>
      <c r="AP15" s="72"/>
      <c r="AQ15" s="74"/>
      <c r="AT15" s="74"/>
      <c r="AU15" s="76"/>
      <c r="AV15" s="53"/>
      <c r="AW15" s="53"/>
      <c r="AY15" s="78"/>
      <c r="AZ15" s="78"/>
      <c r="BA15" s="78"/>
      <c r="BB15" s="79"/>
    </row>
    <row r="16" spans="1:54" ht="15" x14ac:dyDescent="0.25">
      <c r="A16" s="80">
        <v>10</v>
      </c>
      <c r="B16" s="80" t="s">
        <v>42</v>
      </c>
      <c r="C16" s="196">
        <v>108947</v>
      </c>
      <c r="D16" s="181">
        <f t="shared" si="0"/>
        <v>602.32644283131629</v>
      </c>
      <c r="E16" s="197">
        <f t="shared" si="1"/>
        <v>0.88600833785783806</v>
      </c>
      <c r="F16" s="197"/>
      <c r="G16" s="198">
        <f t="shared" si="8"/>
        <v>192.11211178287326</v>
      </c>
      <c r="H16" s="181">
        <f t="shared" si="2"/>
        <v>34748.662442950765</v>
      </c>
      <c r="I16" s="198">
        <f t="shared" si="3"/>
        <v>69.57824137506023</v>
      </c>
      <c r="J16" s="181">
        <f t="shared" si="4"/>
        <v>12585.103565196769</v>
      </c>
      <c r="K16" s="181">
        <f t="shared" si="5"/>
        <v>121532.10356519677</v>
      </c>
      <c r="L16" s="198">
        <f t="shared" si="6"/>
        <v>671.90468420637649</v>
      </c>
      <c r="M16" s="197">
        <f t="shared" si="7"/>
        <v>0.98835632992341804</v>
      </c>
      <c r="N16" s="197"/>
      <c r="O16" s="199">
        <v>11394.130762215533</v>
      </c>
      <c r="P16" s="165">
        <v>180877</v>
      </c>
      <c r="Q16" s="189"/>
      <c r="R16" s="190"/>
      <c r="S16" s="189"/>
      <c r="T16" s="191"/>
      <c r="U16" s="192"/>
      <c r="V16" s="191"/>
      <c r="W16" s="43"/>
      <c r="Y16" s="149"/>
      <c r="Z16" s="142"/>
      <c r="AB16" s="71"/>
      <c r="AC16" s="72"/>
      <c r="AD16" s="72"/>
      <c r="AE16" s="73"/>
      <c r="AF16" s="72"/>
      <c r="AG16" s="72"/>
      <c r="AH16" s="72"/>
      <c r="AI16" s="72"/>
      <c r="AJ16" s="72"/>
      <c r="AK16" s="71"/>
      <c r="AL16" s="73"/>
      <c r="AM16" s="72"/>
      <c r="AN16" s="72"/>
      <c r="AO16" s="72"/>
      <c r="AP16" s="72"/>
      <c r="AQ16" s="74"/>
      <c r="AT16" s="74"/>
      <c r="AU16" s="76"/>
      <c r="AV16" s="53"/>
      <c r="AW16" s="53"/>
      <c r="AY16" s="78"/>
      <c r="AZ16" s="78"/>
      <c r="BA16" s="78"/>
      <c r="BB16" s="79"/>
    </row>
    <row r="17" spans="1:54" ht="15" x14ac:dyDescent="0.25">
      <c r="A17" s="80">
        <v>11</v>
      </c>
      <c r="B17" s="80" t="s">
        <v>43</v>
      </c>
      <c r="C17" s="196">
        <v>366735</v>
      </c>
      <c r="D17" s="181">
        <f t="shared" si="0"/>
        <v>786.47528854690734</v>
      </c>
      <c r="E17" s="197">
        <f t="shared" si="1"/>
        <v>1.1568870526357697</v>
      </c>
      <c r="F17" s="197"/>
      <c r="G17" s="198">
        <f t="shared" si="8"/>
        <v>26.378150638841316</v>
      </c>
      <c r="H17" s="181">
        <f t="shared" si="2"/>
        <v>12300.184399192984</v>
      </c>
      <c r="I17" s="198">
        <f t="shared" si="3"/>
        <v>-96.155719768971707</v>
      </c>
      <c r="J17" s="181">
        <f t="shared" si="4"/>
        <v>-44837.604439711038</v>
      </c>
      <c r="K17" s="181">
        <f t="shared" si="5"/>
        <v>321897.39556028898</v>
      </c>
      <c r="L17" s="198">
        <f t="shared" si="6"/>
        <v>690.31956877793573</v>
      </c>
      <c r="M17" s="197">
        <f t="shared" si="7"/>
        <v>1.0154442014012113</v>
      </c>
      <c r="N17" s="197"/>
      <c r="O17" s="199">
        <v>-53398.451334151476</v>
      </c>
      <c r="P17" s="165">
        <v>466302</v>
      </c>
      <c r="Q17" s="189"/>
      <c r="R17" s="190"/>
      <c r="S17" s="189"/>
      <c r="T17" s="191"/>
      <c r="U17" s="192"/>
      <c r="V17" s="191"/>
      <c r="W17" s="43"/>
      <c r="Y17" s="149"/>
      <c r="Z17" s="142"/>
      <c r="AB17" s="71"/>
      <c r="AC17" s="72"/>
      <c r="AD17" s="72"/>
      <c r="AE17" s="73"/>
      <c r="AF17" s="72"/>
      <c r="AG17" s="72"/>
      <c r="AH17" s="72"/>
      <c r="AI17" s="72"/>
      <c r="AJ17" s="72"/>
      <c r="AK17" s="71"/>
      <c r="AL17" s="73"/>
      <c r="AM17" s="72"/>
      <c r="AN17" s="72"/>
      <c r="AO17" s="72"/>
      <c r="AP17" s="72"/>
      <c r="AQ17" s="74"/>
      <c r="AT17" s="74"/>
      <c r="AU17" s="76"/>
      <c r="AV17" s="53"/>
      <c r="AW17" s="53"/>
      <c r="AY17" s="78"/>
      <c r="AZ17" s="78"/>
      <c r="BA17" s="78"/>
      <c r="BB17" s="79"/>
    </row>
    <row r="18" spans="1:54" ht="15" x14ac:dyDescent="0.25">
      <c r="A18" s="80">
        <v>12</v>
      </c>
      <c r="B18" s="80" t="s">
        <v>44</v>
      </c>
      <c r="C18" s="196">
        <v>362489</v>
      </c>
      <c r="D18" s="181">
        <f t="shared" si="0"/>
        <v>708.87657742047145</v>
      </c>
      <c r="E18" s="197">
        <f t="shared" si="1"/>
        <v>1.0427411341171327</v>
      </c>
      <c r="F18" s="197"/>
      <c r="G18" s="198">
        <f t="shared" si="8"/>
        <v>96.216990652633612</v>
      </c>
      <c r="H18" s="181">
        <f t="shared" si="2"/>
        <v>49201.231689158769</v>
      </c>
      <c r="I18" s="198">
        <f t="shared" si="3"/>
        <v>-26.316879755179414</v>
      </c>
      <c r="J18" s="181">
        <f t="shared" si="4"/>
        <v>-13457.32068096928</v>
      </c>
      <c r="K18" s="181">
        <f t="shared" si="5"/>
        <v>349031.67931903072</v>
      </c>
      <c r="L18" s="198">
        <f t="shared" si="6"/>
        <v>682.55969766529199</v>
      </c>
      <c r="M18" s="197">
        <f t="shared" si="7"/>
        <v>1.0040296095493475</v>
      </c>
      <c r="N18" s="197"/>
      <c r="O18" s="199">
        <v>-16521.29880048889</v>
      </c>
      <c r="P18" s="165">
        <v>511357</v>
      </c>
      <c r="Q18" s="189"/>
      <c r="R18" s="190"/>
      <c r="S18" s="189"/>
      <c r="T18" s="191"/>
      <c r="U18" s="192"/>
      <c r="V18" s="191"/>
      <c r="W18" s="43"/>
      <c r="Y18" s="149"/>
      <c r="Z18" s="142"/>
      <c r="AB18" s="71"/>
      <c r="AC18" s="72"/>
      <c r="AD18" s="72"/>
      <c r="AE18" s="73"/>
      <c r="AF18" s="72"/>
      <c r="AG18" s="72"/>
      <c r="AH18" s="72"/>
      <c r="AI18" s="72"/>
      <c r="AJ18" s="72"/>
      <c r="AK18" s="71"/>
      <c r="AL18" s="73"/>
      <c r="AM18" s="72"/>
      <c r="AN18" s="72"/>
      <c r="AO18" s="72"/>
      <c r="AP18" s="72"/>
      <c r="AQ18" s="74"/>
      <c r="AT18" s="74"/>
      <c r="AU18" s="76"/>
      <c r="AV18" s="53"/>
      <c r="AW18" s="53"/>
      <c r="AY18" s="78"/>
      <c r="AZ18" s="78"/>
      <c r="BA18" s="78"/>
      <c r="BB18" s="79"/>
    </row>
    <row r="19" spans="1:54" ht="15" x14ac:dyDescent="0.25">
      <c r="A19" s="80">
        <v>14</v>
      </c>
      <c r="B19" s="80" t="s">
        <v>45</v>
      </c>
      <c r="C19" s="196">
        <v>68179</v>
      </c>
      <c r="D19" s="181">
        <f t="shared" si="0"/>
        <v>624.5213886598882</v>
      </c>
      <c r="E19" s="197">
        <f t="shared" si="1"/>
        <v>0.91865659246538978</v>
      </c>
      <c r="F19" s="197"/>
      <c r="G19" s="198">
        <f t="shared" si="8"/>
        <v>172.13666053715855</v>
      </c>
      <c r="H19" s="181">
        <f t="shared" si="2"/>
        <v>18792.1592308416</v>
      </c>
      <c r="I19" s="198">
        <f t="shared" si="3"/>
        <v>49.602790129345522</v>
      </c>
      <c r="J19" s="181">
        <f t="shared" si="4"/>
        <v>5415.1365984206504</v>
      </c>
      <c r="K19" s="181">
        <f t="shared" si="5"/>
        <v>73594.13659842065</v>
      </c>
      <c r="L19" s="198">
        <f t="shared" si="6"/>
        <v>674.12417878923372</v>
      </c>
      <c r="M19" s="197">
        <f t="shared" si="7"/>
        <v>0.99162115538417328</v>
      </c>
      <c r="N19" s="197"/>
      <c r="O19" s="199">
        <v>4707.3963598024093</v>
      </c>
      <c r="P19" s="165">
        <v>109170</v>
      </c>
      <c r="Q19" s="189"/>
      <c r="R19" s="190"/>
      <c r="S19" s="189"/>
      <c r="T19" s="191"/>
      <c r="U19" s="192"/>
      <c r="V19" s="191"/>
      <c r="W19" s="43"/>
      <c r="Y19" s="149"/>
      <c r="Z19" s="142"/>
      <c r="AB19" s="71"/>
      <c r="AC19" s="72"/>
      <c r="AD19" s="72"/>
      <c r="AE19" s="73"/>
      <c r="AF19" s="72"/>
      <c r="AG19" s="72"/>
      <c r="AH19" s="72"/>
      <c r="AI19" s="72"/>
      <c r="AJ19" s="72"/>
      <c r="AK19" s="71"/>
      <c r="AL19" s="73"/>
      <c r="AM19" s="72"/>
      <c r="AN19" s="72"/>
      <c r="AO19" s="72"/>
      <c r="AP19" s="72"/>
      <c r="AQ19" s="74"/>
      <c r="AT19" s="74"/>
      <c r="AU19" s="76"/>
      <c r="AV19" s="53"/>
      <c r="AW19" s="53"/>
      <c r="AY19" s="78"/>
      <c r="AZ19" s="78"/>
      <c r="BA19" s="78"/>
      <c r="BB19" s="79"/>
    </row>
    <row r="20" spans="1:54" ht="15" x14ac:dyDescent="0.25">
      <c r="A20" s="80">
        <v>15</v>
      </c>
      <c r="B20" s="80" t="s">
        <v>46</v>
      </c>
      <c r="C20" s="196">
        <v>176584</v>
      </c>
      <c r="D20" s="181">
        <f t="shared" si="0"/>
        <v>669.59149701007516</v>
      </c>
      <c r="E20" s="197">
        <f t="shared" si="1"/>
        <v>0.98495368478415601</v>
      </c>
      <c r="F20" s="197"/>
      <c r="G20" s="198">
        <f t="shared" si="8"/>
        <v>131.57356302199028</v>
      </c>
      <c r="H20" s="181">
        <f t="shared" si="2"/>
        <v>34698.448466596252</v>
      </c>
      <c r="I20" s="198">
        <f t="shared" si="3"/>
        <v>9.0396926141772553</v>
      </c>
      <c r="J20" s="181">
        <f t="shared" si="4"/>
        <v>2383.9386965182116</v>
      </c>
      <c r="K20" s="181">
        <f t="shared" si="5"/>
        <v>178967.93869651822</v>
      </c>
      <c r="L20" s="198">
        <f t="shared" si="6"/>
        <v>678.63118962425233</v>
      </c>
      <c r="M20" s="197">
        <f t="shared" si="7"/>
        <v>0.99825086461604973</v>
      </c>
      <c r="N20" s="197"/>
      <c r="O20" s="199">
        <v>3695.731271317622</v>
      </c>
      <c r="P20" s="165">
        <v>263719</v>
      </c>
      <c r="Q20" s="189"/>
      <c r="R20" s="190"/>
      <c r="S20" s="189"/>
      <c r="T20" s="191"/>
      <c r="U20" s="192"/>
      <c r="V20" s="191"/>
      <c r="W20" s="43"/>
      <c r="Y20" s="149"/>
      <c r="Z20" s="142"/>
      <c r="AB20" s="71"/>
      <c r="AC20" s="72"/>
      <c r="AD20" s="72"/>
      <c r="AE20" s="73"/>
      <c r="AF20" s="72"/>
      <c r="AG20" s="72"/>
      <c r="AH20" s="72"/>
      <c r="AI20" s="72"/>
      <c r="AJ20" s="72"/>
      <c r="AK20" s="71"/>
      <c r="AL20" s="73"/>
      <c r="AM20" s="72"/>
      <c r="AN20" s="72"/>
      <c r="AO20" s="72"/>
      <c r="AP20" s="72"/>
      <c r="AQ20" s="74"/>
      <c r="AT20" s="74"/>
      <c r="AU20" s="76"/>
      <c r="AV20" s="53"/>
      <c r="AW20" s="53"/>
      <c r="AY20" s="78"/>
      <c r="AZ20" s="78"/>
      <c r="BA20" s="78"/>
      <c r="BB20" s="79"/>
    </row>
    <row r="21" spans="1:54" ht="15" x14ac:dyDescent="0.25">
      <c r="A21" s="80">
        <v>16</v>
      </c>
      <c r="B21" s="80" t="s">
        <v>47</v>
      </c>
      <c r="C21" s="196">
        <v>204782</v>
      </c>
      <c r="D21" s="181">
        <f t="shared" si="0"/>
        <v>660.48695842888333</v>
      </c>
      <c r="E21" s="197">
        <f t="shared" si="1"/>
        <v>0.97156111802689105</v>
      </c>
      <c r="F21" s="197"/>
      <c r="G21" s="198">
        <f t="shared" si="8"/>
        <v>139.76764774506293</v>
      </c>
      <c r="H21" s="181">
        <f t="shared" si="2"/>
        <v>43334.539880413526</v>
      </c>
      <c r="I21" s="198">
        <f t="shared" si="3"/>
        <v>17.233777337249904</v>
      </c>
      <c r="J21" s="181">
        <f t="shared" si="4"/>
        <v>5343.2809620823209</v>
      </c>
      <c r="K21" s="181">
        <f t="shared" si="5"/>
        <v>210125.28096208232</v>
      </c>
      <c r="L21" s="198">
        <f t="shared" si="6"/>
        <v>677.72073576613332</v>
      </c>
      <c r="M21" s="197">
        <f t="shared" si="7"/>
        <v>0.99691160794032352</v>
      </c>
      <c r="N21" s="197"/>
      <c r="O21" s="199">
        <v>5571.446131165224</v>
      </c>
      <c r="P21" s="165">
        <v>310047</v>
      </c>
      <c r="Q21" s="189"/>
      <c r="R21" s="190"/>
      <c r="S21" s="189"/>
      <c r="T21" s="191"/>
      <c r="U21" s="192"/>
      <c r="V21" s="191"/>
      <c r="W21" s="43"/>
      <c r="Y21" s="149"/>
      <c r="Z21" s="142"/>
      <c r="AB21" s="71"/>
      <c r="AC21" s="72"/>
      <c r="AD21" s="72"/>
      <c r="AE21" s="73"/>
      <c r="AF21" s="72"/>
      <c r="AG21" s="72"/>
      <c r="AH21" s="72"/>
      <c r="AI21" s="72"/>
      <c r="AJ21" s="72"/>
      <c r="AK21" s="71"/>
      <c r="AL21" s="73"/>
      <c r="AM21" s="72"/>
      <c r="AN21" s="72"/>
      <c r="AO21" s="72"/>
      <c r="AP21" s="72"/>
      <c r="AQ21" s="74"/>
      <c r="AT21" s="74"/>
      <c r="AU21" s="76"/>
      <c r="AV21" s="53"/>
      <c r="AW21" s="53"/>
      <c r="AY21" s="78"/>
      <c r="AZ21" s="78"/>
      <c r="BA21" s="78"/>
      <c r="BB21" s="79"/>
    </row>
    <row r="22" spans="1:54" ht="15" x14ac:dyDescent="0.25">
      <c r="A22" s="80">
        <v>17</v>
      </c>
      <c r="B22" s="80" t="s">
        <v>48</v>
      </c>
      <c r="C22" s="196">
        <v>75035</v>
      </c>
      <c r="D22" s="181">
        <f t="shared" si="0"/>
        <v>552.79288040195081</v>
      </c>
      <c r="E22" s="197">
        <f t="shared" si="1"/>
        <v>0.81314560729279406</v>
      </c>
      <c r="F22" s="197"/>
      <c r="G22" s="198">
        <f t="shared" si="8"/>
        <v>236.6923179693022</v>
      </c>
      <c r="H22" s="181">
        <f t="shared" si="2"/>
        <v>32128.141856517141</v>
      </c>
      <c r="I22" s="198">
        <f t="shared" si="3"/>
        <v>114.15844756148917</v>
      </c>
      <c r="J22" s="181">
        <f t="shared" si="4"/>
        <v>15495.639355101415</v>
      </c>
      <c r="K22" s="181">
        <f t="shared" si="5"/>
        <v>90530.639355101419</v>
      </c>
      <c r="L22" s="198">
        <f t="shared" si="6"/>
        <v>666.95132796344001</v>
      </c>
      <c r="M22" s="197">
        <f t="shared" si="7"/>
        <v>0.98107005686691373</v>
      </c>
      <c r="N22" s="197"/>
      <c r="O22" s="199">
        <v>15561.215214577329</v>
      </c>
      <c r="P22" s="165">
        <v>135738</v>
      </c>
      <c r="Q22" s="189"/>
      <c r="R22" s="190"/>
      <c r="S22" s="189"/>
      <c r="T22" s="191"/>
      <c r="U22" s="192"/>
      <c r="V22" s="191"/>
      <c r="W22" s="43"/>
      <c r="Y22" s="149"/>
      <c r="Z22" s="142"/>
      <c r="AB22" s="71"/>
      <c r="AC22" s="72"/>
      <c r="AD22" s="72"/>
      <c r="AE22" s="73"/>
      <c r="AF22" s="72"/>
      <c r="AG22" s="72"/>
      <c r="AH22" s="72"/>
      <c r="AI22" s="72"/>
      <c r="AJ22" s="72"/>
      <c r="AK22" s="71"/>
      <c r="AL22" s="73"/>
      <c r="AM22" s="72"/>
      <c r="AN22" s="72"/>
      <c r="AO22" s="72"/>
      <c r="AP22" s="72"/>
      <c r="AQ22" s="74"/>
      <c r="AT22" s="74"/>
      <c r="AU22" s="76"/>
      <c r="AV22" s="53"/>
      <c r="AW22" s="53"/>
      <c r="AY22" s="78"/>
      <c r="AZ22" s="78"/>
      <c r="BA22" s="78"/>
      <c r="BB22" s="79"/>
    </row>
    <row r="23" spans="1:54" ht="15" x14ac:dyDescent="0.25">
      <c r="A23" s="80">
        <v>18</v>
      </c>
      <c r="B23" s="80" t="s">
        <v>49</v>
      </c>
      <c r="C23" s="196">
        <v>148643</v>
      </c>
      <c r="D23" s="181">
        <f t="shared" si="0"/>
        <v>615.03545981910111</v>
      </c>
      <c r="E23" s="197">
        <f t="shared" si="1"/>
        <v>0.90470300941205994</v>
      </c>
      <c r="F23" s="197"/>
      <c r="G23" s="198">
        <f t="shared" si="8"/>
        <v>180.67399649386692</v>
      </c>
      <c r="H23" s="181">
        <f t="shared" si="2"/>
        <v>43665.652820630741</v>
      </c>
      <c r="I23" s="198">
        <f t="shared" si="3"/>
        <v>58.140126086053897</v>
      </c>
      <c r="J23" s="181">
        <f t="shared" si="4"/>
        <v>14051.421952729677</v>
      </c>
      <c r="K23" s="181">
        <f t="shared" si="5"/>
        <v>162694.42195272967</v>
      </c>
      <c r="L23" s="198">
        <f t="shared" si="6"/>
        <v>673.175585905155</v>
      </c>
      <c r="M23" s="197">
        <f t="shared" si="7"/>
        <v>0.99022579707884029</v>
      </c>
      <c r="N23" s="197"/>
      <c r="O23" s="199">
        <v>14982.724062406525</v>
      </c>
      <c r="P23" s="165">
        <v>241682</v>
      </c>
      <c r="Q23" s="189"/>
      <c r="R23" s="190"/>
      <c r="S23" s="189"/>
      <c r="T23" s="191"/>
      <c r="U23" s="192"/>
      <c r="V23" s="191"/>
      <c r="W23" s="43"/>
      <c r="Y23" s="149"/>
      <c r="Z23" s="142"/>
      <c r="AB23" s="71"/>
      <c r="AC23" s="72"/>
      <c r="AD23" s="72"/>
      <c r="AE23" s="73"/>
      <c r="AF23" s="72"/>
      <c r="AG23" s="72"/>
      <c r="AH23" s="72"/>
      <c r="AI23" s="72"/>
      <c r="AJ23" s="72"/>
      <c r="AK23" s="71"/>
      <c r="AL23" s="73"/>
      <c r="AM23" s="72"/>
      <c r="AN23" s="72"/>
      <c r="AO23" s="72"/>
      <c r="AP23" s="72"/>
      <c r="AQ23" s="74"/>
      <c r="AT23" s="74"/>
      <c r="AU23" s="76"/>
      <c r="AV23" s="53"/>
      <c r="AW23" s="53"/>
      <c r="AY23" s="78"/>
      <c r="AZ23" s="78"/>
      <c r="BA23" s="78"/>
      <c r="BB23" s="79"/>
    </row>
    <row r="24" spans="1:54" ht="15" x14ac:dyDescent="0.25">
      <c r="A24" s="80">
        <v>19</v>
      </c>
      <c r="B24" s="80" t="s">
        <v>50</v>
      </c>
      <c r="C24" s="196">
        <v>106098</v>
      </c>
      <c r="D24" s="181">
        <f t="shared" si="0"/>
        <v>649.10402378665424</v>
      </c>
      <c r="E24" s="197">
        <f t="shared" si="1"/>
        <v>0.95481708308979252</v>
      </c>
      <c r="F24" s="197"/>
      <c r="G24" s="198">
        <f t="shared" si="8"/>
        <v>150.01228892306912</v>
      </c>
      <c r="H24" s="181">
        <f t="shared" si="2"/>
        <v>24519.958661342414</v>
      </c>
      <c r="I24" s="198">
        <f t="shared" si="3"/>
        <v>27.478418515256095</v>
      </c>
      <c r="J24" s="181">
        <f t="shared" si="4"/>
        <v>4491.4299415741543</v>
      </c>
      <c r="K24" s="181">
        <f t="shared" si="5"/>
        <v>110589.42994157416</v>
      </c>
      <c r="L24" s="198">
        <f t="shared" si="6"/>
        <v>676.58244230191042</v>
      </c>
      <c r="M24" s="197">
        <f t="shared" si="7"/>
        <v>0.99523720444661368</v>
      </c>
      <c r="N24" s="197"/>
      <c r="O24" s="199">
        <v>6702.4901904830167</v>
      </c>
      <c r="P24" s="165">
        <v>163453</v>
      </c>
      <c r="Q24" s="189"/>
      <c r="R24" s="190"/>
      <c r="S24" s="189"/>
      <c r="T24" s="191"/>
      <c r="U24" s="192"/>
      <c r="V24" s="191"/>
      <c r="W24" s="43"/>
      <c r="Y24" s="149"/>
      <c r="Z24" s="142"/>
      <c r="AB24" s="71"/>
      <c r="AC24" s="72"/>
      <c r="AD24" s="72"/>
      <c r="AE24" s="73"/>
      <c r="AF24" s="72"/>
      <c r="AG24" s="72"/>
      <c r="AH24" s="72"/>
      <c r="AI24" s="72"/>
      <c r="AJ24" s="72"/>
      <c r="AK24" s="71"/>
      <c r="AL24" s="73"/>
      <c r="AM24" s="72"/>
      <c r="AN24" s="72"/>
      <c r="AO24" s="72"/>
      <c r="AP24" s="72"/>
      <c r="AQ24" s="74"/>
      <c r="AT24" s="74"/>
      <c r="AU24" s="76"/>
      <c r="AV24" s="53"/>
      <c r="AW24" s="53"/>
      <c r="AY24" s="78"/>
      <c r="AZ24" s="78"/>
      <c r="BA24" s="78"/>
      <c r="BB24" s="79"/>
    </row>
    <row r="25" spans="1:54" ht="15" x14ac:dyDescent="0.25">
      <c r="A25" s="80">
        <v>20</v>
      </c>
      <c r="B25" s="80" t="s">
        <v>51</v>
      </c>
      <c r="C25" s="196">
        <v>48705</v>
      </c>
      <c r="D25" s="181">
        <f t="shared" si="0"/>
        <v>644.20342569935849</v>
      </c>
      <c r="E25" s="197">
        <f t="shared" si="1"/>
        <v>0.94760841606626922</v>
      </c>
      <c r="F25" s="197"/>
      <c r="G25" s="198">
        <f t="shared" si="8"/>
        <v>154.42282720163527</v>
      </c>
      <c r="H25" s="181">
        <f t="shared" si="2"/>
        <v>11675.137850579635</v>
      </c>
      <c r="I25" s="198">
        <f t="shared" si="3"/>
        <v>31.888956793822246</v>
      </c>
      <c r="J25" s="181">
        <f t="shared" si="4"/>
        <v>2410.9645783969308</v>
      </c>
      <c r="K25" s="181">
        <f t="shared" si="5"/>
        <v>51115.964578396932</v>
      </c>
      <c r="L25" s="198">
        <f t="shared" si="6"/>
        <v>676.09238249318071</v>
      </c>
      <c r="M25" s="197">
        <f t="shared" si="7"/>
        <v>0.99451633774426118</v>
      </c>
      <c r="N25" s="197"/>
      <c r="O25" s="199">
        <v>2321.7032857491859</v>
      </c>
      <c r="P25" s="165">
        <v>75605</v>
      </c>
      <c r="Q25" s="189"/>
      <c r="R25" s="190"/>
      <c r="S25" s="189"/>
      <c r="T25" s="191"/>
      <c r="U25" s="192"/>
      <c r="V25" s="191"/>
      <c r="W25" s="43"/>
      <c r="Y25" s="149"/>
      <c r="Z25" s="142"/>
      <c r="AB25" s="71"/>
      <c r="AC25" s="72"/>
      <c r="AD25" s="72"/>
      <c r="AE25" s="73"/>
      <c r="AF25" s="72"/>
      <c r="AG25" s="72"/>
      <c r="AH25" s="72"/>
      <c r="AI25" s="72"/>
      <c r="AJ25" s="72"/>
      <c r="AK25" s="71"/>
      <c r="AL25" s="73"/>
      <c r="AM25" s="72"/>
      <c r="AN25" s="72"/>
      <c r="AO25" s="72"/>
      <c r="AP25" s="72"/>
      <c r="AQ25" s="74"/>
      <c r="AT25" s="74"/>
      <c r="AU25" s="76"/>
      <c r="AV25" s="53"/>
      <c r="AW25" s="53"/>
      <c r="AY25" s="78"/>
      <c r="AZ25" s="78"/>
      <c r="BA25" s="81"/>
      <c r="BB25" s="79"/>
    </row>
    <row r="26" spans="1:54" x14ac:dyDescent="0.2">
      <c r="A26" s="82"/>
      <c r="C26" s="67"/>
      <c r="D26" s="181"/>
      <c r="E26" s="197"/>
      <c r="F26" s="197"/>
      <c r="G26" s="200"/>
      <c r="H26" s="181"/>
      <c r="I26" s="200"/>
      <c r="J26" s="200"/>
      <c r="K26" s="181"/>
      <c r="L26" s="198"/>
      <c r="M26" s="197"/>
      <c r="N26" s="197"/>
      <c r="O26" s="201"/>
      <c r="P26" s="166"/>
      <c r="Q26" s="193"/>
      <c r="R26" s="194"/>
      <c r="S26" s="43"/>
      <c r="T26" s="195"/>
      <c r="U26" s="192"/>
      <c r="V26" s="195"/>
      <c r="W26" s="96"/>
      <c r="X26" s="36"/>
      <c r="Y26" s="86"/>
      <c r="Z26" s="142"/>
      <c r="AA26" s="36"/>
      <c r="AB26" s="88"/>
      <c r="AC26" s="87"/>
      <c r="AD26" s="74"/>
      <c r="AE26" s="73"/>
      <c r="AF26" s="87"/>
      <c r="AG26" s="87"/>
      <c r="AH26" s="89"/>
      <c r="AI26" s="89"/>
      <c r="AJ26" s="87"/>
      <c r="AK26" s="74"/>
      <c r="AL26" s="73"/>
      <c r="AO26" s="74"/>
      <c r="AQ26" s="74"/>
      <c r="AT26" s="74"/>
      <c r="AU26" s="76"/>
      <c r="AV26" s="53"/>
      <c r="AW26" s="53"/>
      <c r="AY26" s="78"/>
      <c r="AZ26" s="78"/>
      <c r="BA26" s="81"/>
      <c r="BB26" s="79"/>
    </row>
    <row r="27" spans="1:54" ht="15" x14ac:dyDescent="0.25">
      <c r="A27" s="90" t="s">
        <v>52</v>
      </c>
      <c r="B27" s="91"/>
      <c r="C27" s="154">
        <f>SUM(C7:C25)</f>
        <v>3511817</v>
      </c>
      <c r="D27" s="182">
        <f>C27*1000/P27</f>
        <v>679.8202873435722</v>
      </c>
      <c r="E27" s="202">
        <f>D27/D$27</f>
        <v>1</v>
      </c>
      <c r="F27" s="202"/>
      <c r="G27" s="203"/>
      <c r="H27" s="182">
        <f>SUM(H7:H25)</f>
        <v>632985.71282042132</v>
      </c>
      <c r="I27" s="203"/>
      <c r="J27" s="203">
        <f>SUM(J7:J25)</f>
        <v>6.3664629124104977E-11</v>
      </c>
      <c r="K27" s="182">
        <f>J27+C27</f>
        <v>3511817</v>
      </c>
      <c r="L27" s="204">
        <f>K27*1000/P27</f>
        <v>679.8202873435722</v>
      </c>
      <c r="M27" s="202">
        <f>L27/L$27</f>
        <v>1</v>
      </c>
      <c r="N27" s="202"/>
      <c r="O27" s="205">
        <f>SUM(O7:O25)</f>
        <v>-1.9736035028472543E-10</v>
      </c>
      <c r="P27" s="167">
        <f>SUM(P7:P26)</f>
        <v>5165802</v>
      </c>
      <c r="Q27" s="189"/>
      <c r="R27" s="189"/>
      <c r="S27" s="96"/>
      <c r="T27" s="195"/>
      <c r="U27" s="192"/>
      <c r="V27" s="195"/>
      <c r="W27" s="96"/>
      <c r="X27" s="96"/>
      <c r="Y27" s="150"/>
      <c r="Z27" s="142"/>
      <c r="AA27" s="96"/>
      <c r="AB27" s="96"/>
      <c r="AC27" s="78"/>
      <c r="AD27" s="78"/>
      <c r="AE27" s="73"/>
      <c r="AF27" s="78"/>
      <c r="AG27" s="78"/>
      <c r="AH27" s="78"/>
      <c r="AI27" s="78"/>
      <c r="AJ27" s="78"/>
      <c r="AK27" s="78"/>
      <c r="AL27" s="73"/>
      <c r="AM27" s="78"/>
      <c r="AN27" s="78"/>
      <c r="AO27" s="78"/>
      <c r="AP27" s="78"/>
      <c r="AT27" s="97"/>
      <c r="AU27" s="76"/>
      <c r="AV27" s="53"/>
      <c r="AW27" s="53"/>
    </row>
    <row r="28" spans="1:54" x14ac:dyDescent="0.2">
      <c r="C28" s="84"/>
      <c r="D28" s="84"/>
      <c r="E28" s="84"/>
      <c r="F28" s="84"/>
      <c r="G28" s="84"/>
      <c r="H28" s="85"/>
      <c r="I28" s="84"/>
      <c r="J28" s="84"/>
      <c r="K28" s="84"/>
      <c r="L28" s="84"/>
      <c r="M28" s="84"/>
      <c r="N28" s="84"/>
      <c r="O28" s="84"/>
      <c r="Q28" s="43"/>
      <c r="R28" s="43"/>
      <c r="S28" s="43"/>
      <c r="T28" s="43"/>
      <c r="U28" s="43"/>
      <c r="V28" s="96"/>
      <c r="W28" s="96"/>
      <c r="X28" s="36"/>
      <c r="Y28" s="87"/>
      <c r="AA28" s="87"/>
      <c r="AC28" s="87"/>
      <c r="AD28" s="87"/>
      <c r="AE28" s="87"/>
      <c r="AF28" s="87"/>
      <c r="AG28" s="87"/>
      <c r="AH28" s="89"/>
      <c r="AI28" s="89"/>
      <c r="AJ28" s="87"/>
      <c r="AK28" s="87"/>
      <c r="AL28" s="89"/>
      <c r="AM28" s="87"/>
      <c r="AT28" s="98"/>
      <c r="AW28" s="53"/>
    </row>
    <row r="29" spans="1:54" x14ac:dyDescent="0.2">
      <c r="A29" s="153" t="s">
        <v>478</v>
      </c>
      <c r="B29" s="153"/>
      <c r="C29" s="216"/>
      <c r="D29" s="216"/>
      <c r="E29" s="216"/>
      <c r="F29" s="216"/>
      <c r="G29" s="217">
        <f>-H27*1000/P27</f>
        <v>-122.53387040781303</v>
      </c>
      <c r="H29" s="85"/>
      <c r="I29" s="84"/>
      <c r="J29" s="84"/>
      <c r="K29" s="84"/>
      <c r="L29" s="84"/>
      <c r="M29" s="84"/>
      <c r="N29" s="84"/>
      <c r="O29" s="84"/>
      <c r="Q29" s="43"/>
      <c r="R29" s="43"/>
      <c r="S29" s="43"/>
      <c r="T29" s="43"/>
      <c r="U29" s="43"/>
      <c r="V29" s="96"/>
      <c r="W29" s="96"/>
      <c r="X29" s="36"/>
      <c r="Y29" s="87"/>
      <c r="AA29" s="87"/>
      <c r="AC29" s="87"/>
      <c r="AD29" s="87"/>
      <c r="AE29" s="87"/>
      <c r="AF29" s="87"/>
      <c r="AG29" s="87"/>
      <c r="AH29" s="89"/>
      <c r="AI29" s="89"/>
      <c r="AJ29" s="87"/>
      <c r="AK29" s="87"/>
      <c r="AL29" s="89"/>
      <c r="AM29" s="87"/>
      <c r="AT29" s="98"/>
      <c r="AW29" s="53"/>
    </row>
    <row r="30" spans="1:54" x14ac:dyDescent="0.2">
      <c r="A30" s="153" t="s">
        <v>53</v>
      </c>
      <c r="B30" s="153"/>
      <c r="C30" s="218"/>
      <c r="D30" s="218"/>
      <c r="E30" s="218"/>
      <c r="F30" s="218"/>
      <c r="G30" s="218"/>
      <c r="H30" s="101"/>
      <c r="I30" s="84"/>
      <c r="J30" s="84"/>
      <c r="K30" s="84"/>
      <c r="L30" s="84"/>
      <c r="M30" s="84"/>
      <c r="N30" s="84"/>
      <c r="O30" s="84"/>
      <c r="Q30" s="43"/>
      <c r="R30" s="43"/>
      <c r="S30" s="43"/>
      <c r="T30" s="43"/>
      <c r="U30" s="43"/>
      <c r="V30" s="96"/>
      <c r="W30" s="96"/>
      <c r="X30" s="36"/>
      <c r="Y30" s="87"/>
      <c r="AA30" s="87"/>
      <c r="AC30" s="87"/>
      <c r="AD30" s="87"/>
      <c r="AE30" s="87"/>
      <c r="AF30" s="87"/>
      <c r="AG30" s="87"/>
      <c r="AH30" s="89"/>
      <c r="AI30" s="89"/>
      <c r="AJ30" s="87"/>
      <c r="AK30" s="87"/>
      <c r="AL30" s="89"/>
      <c r="AM30" s="87"/>
      <c r="AT30" s="98"/>
      <c r="AW30" s="53"/>
    </row>
    <row r="31" spans="1:54" x14ac:dyDescent="0.2">
      <c r="A31" s="43"/>
      <c r="B31" s="43"/>
      <c r="C31" s="43"/>
      <c r="D31" s="43"/>
      <c r="E31" s="43"/>
      <c r="F31" s="43"/>
      <c r="G31" s="43"/>
      <c r="I31" s="84"/>
      <c r="J31" s="84"/>
      <c r="K31" s="84"/>
      <c r="L31" s="84"/>
      <c r="M31" s="84"/>
      <c r="N31" s="84"/>
      <c r="O31" s="84"/>
      <c r="Q31" s="43"/>
      <c r="R31" s="43"/>
      <c r="S31" s="43"/>
      <c r="T31" s="96"/>
      <c r="U31" s="43"/>
      <c r="V31" s="96"/>
      <c r="W31" s="96"/>
      <c r="X31" s="36"/>
      <c r="Y31" s="72"/>
      <c r="AB31" s="72"/>
      <c r="AC31" s="72"/>
      <c r="AD31" s="72"/>
      <c r="AE31" s="72"/>
      <c r="AF31" s="72"/>
      <c r="AG31" s="99"/>
      <c r="AH31" s="100"/>
      <c r="AI31" s="100"/>
      <c r="AJ31" s="72"/>
      <c r="AK31" s="72"/>
      <c r="AL31" s="100"/>
      <c r="AM31" s="72"/>
      <c r="AN31" s="99"/>
      <c r="AT31" s="98"/>
      <c r="AW31" s="53"/>
    </row>
    <row r="32" spans="1:54" ht="21.75" customHeight="1" x14ac:dyDescent="0.25">
      <c r="B32" s="219" t="s">
        <v>496</v>
      </c>
      <c r="C32" s="220"/>
      <c r="D32" s="220"/>
      <c r="E32" s="220"/>
      <c r="F32" s="220"/>
      <c r="G32" s="220"/>
      <c r="Q32" s="43"/>
      <c r="R32" s="43"/>
      <c r="S32" s="43"/>
      <c r="T32" s="43"/>
      <c r="U32" s="43"/>
      <c r="V32" s="43"/>
      <c r="W32" s="43"/>
      <c r="AG32" s="103"/>
    </row>
    <row r="33" spans="2:33" ht="15" x14ac:dyDescent="0.25">
      <c r="B33" s="221" t="str">
        <f>C1</f>
        <v>Skatt januar 2015</v>
      </c>
      <c r="C33" s="220"/>
      <c r="D33" s="220"/>
      <c r="E33" s="220"/>
      <c r="F33" s="220"/>
      <c r="G33" s="220"/>
      <c r="AG33" s="87"/>
    </row>
  </sheetData>
  <mergeCells count="5">
    <mergeCell ref="C1:F1"/>
    <mergeCell ref="T1:U1"/>
    <mergeCell ref="K2:M2"/>
    <mergeCell ref="T2:U2"/>
    <mergeCell ref="K3:L3"/>
  </mergeCells>
  <printOptions gridLines="1"/>
  <pageMargins left="0.19685039370078741" right="0.19685039370078741" top="0.74803149606299213" bottom="0.55118110236220474" header="0.39370078740157483" footer="0.51181102362204722"/>
  <pageSetup paperSize="9" pageOrder="overThenDown" orientation="landscape" horizontalDpi="4294967292" verticalDpi="4294967292" r:id="rId1"/>
  <headerFooter alignWithMargins="0">
    <oddHeader xml:space="preserve">&amp;CInntektsutjevnende tilskudd januar - mars </oddHeader>
    <oddFooter>&amp;LKS&amp;C&amp;P&amp;R&amp;F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workbookViewId="0">
      <selection activeCell="E7" sqref="E7"/>
    </sheetView>
  </sheetViews>
  <sheetFormatPr baseColWidth="10" defaultRowHeight="12.75" x14ac:dyDescent="0.2"/>
  <cols>
    <col min="1" max="1" width="16" customWidth="1"/>
    <col min="2" max="3" width="12.28515625" bestFit="1" customWidth="1"/>
    <col min="4" max="4" width="13.140625" customWidth="1"/>
    <col min="5" max="5" width="10.28515625" customWidth="1"/>
    <col min="6" max="6" width="13.85546875" bestFit="1" customWidth="1"/>
    <col min="7" max="7" width="12.85546875" bestFit="1" customWidth="1"/>
    <col min="8" max="8" width="11.85546875" bestFit="1" customWidth="1"/>
    <col min="9" max="9" width="10.5703125" customWidth="1"/>
    <col min="10" max="11" width="12.28515625" bestFit="1" customWidth="1"/>
    <col min="12" max="12" width="12.85546875" bestFit="1" customWidth="1"/>
    <col min="13" max="13" width="9.5703125" customWidth="1"/>
    <col min="14" max="14" width="15.7109375" bestFit="1" customWidth="1"/>
  </cols>
  <sheetData>
    <row r="1" spans="1:14" ht="15" x14ac:dyDescent="0.25">
      <c r="A1" s="1" t="s">
        <v>0</v>
      </c>
      <c r="B1" s="354" t="s">
        <v>1</v>
      </c>
      <c r="C1" s="354"/>
      <c r="D1" s="354"/>
      <c r="E1" s="2"/>
      <c r="F1" s="354" t="s">
        <v>2</v>
      </c>
      <c r="G1" s="354"/>
      <c r="H1" s="354"/>
      <c r="I1" s="2"/>
      <c r="J1" s="354" t="s">
        <v>482</v>
      </c>
      <c r="K1" s="354"/>
      <c r="L1" s="354"/>
    </row>
    <row r="2" spans="1:14" ht="15" x14ac:dyDescent="0.25">
      <c r="A2" s="3"/>
      <c r="B2" s="4">
        <v>2017</v>
      </c>
      <c r="C2" s="4">
        <v>2018</v>
      </c>
      <c r="D2" s="4">
        <v>2019</v>
      </c>
      <c r="E2" s="4"/>
      <c r="F2" s="4">
        <f>B2</f>
        <v>2017</v>
      </c>
      <c r="G2" s="4">
        <f>C2</f>
        <v>2018</v>
      </c>
      <c r="H2" s="4">
        <f>D2</f>
        <v>2019</v>
      </c>
      <c r="I2" s="4"/>
      <c r="J2" s="4">
        <f>F2</f>
        <v>2017</v>
      </c>
      <c r="K2" s="4">
        <f>G2</f>
        <v>2018</v>
      </c>
      <c r="L2" s="4">
        <f>H2</f>
        <v>2019</v>
      </c>
    </row>
    <row r="3" spans="1:14" ht="15" x14ac:dyDescent="0.25">
      <c r="A3" s="5" t="s">
        <v>3</v>
      </c>
      <c r="B3" s="156">
        <v>18409325</v>
      </c>
      <c r="C3" s="157">
        <v>19313287</v>
      </c>
      <c r="D3" s="320">
        <v>20271993</v>
      </c>
      <c r="E3" s="5"/>
      <c r="F3" s="236">
        <v>3880051</v>
      </c>
      <c r="G3" s="237">
        <v>4040375</v>
      </c>
      <c r="H3" s="320">
        <v>4221785</v>
      </c>
      <c r="I3" s="5"/>
      <c r="J3" s="5">
        <f t="shared" ref="J3:L15" si="0">B3+F3</f>
        <v>22289376</v>
      </c>
      <c r="K3" s="5">
        <f t="shared" si="0"/>
        <v>23353662</v>
      </c>
      <c r="L3" s="5">
        <f t="shared" si="0"/>
        <v>24493778</v>
      </c>
    </row>
    <row r="4" spans="1:14" ht="15" x14ac:dyDescent="0.25">
      <c r="A4" s="5" t="s">
        <v>4</v>
      </c>
      <c r="B4" s="156">
        <v>19471152</v>
      </c>
      <c r="C4" s="157">
        <v>20364201</v>
      </c>
      <c r="D4" s="157">
        <v>21402754</v>
      </c>
      <c r="E4" s="5"/>
      <c r="F4" s="156">
        <v>4084860</v>
      </c>
      <c r="G4" s="160">
        <v>4242229</v>
      </c>
      <c r="H4" s="160">
        <v>4438156</v>
      </c>
      <c r="I4" s="5"/>
      <c r="J4" s="5">
        <f t="shared" si="0"/>
        <v>23556012</v>
      </c>
      <c r="K4" s="5">
        <f t="shared" si="0"/>
        <v>24606430</v>
      </c>
      <c r="L4" s="5">
        <f t="shared" si="0"/>
        <v>25840910</v>
      </c>
    </row>
    <row r="5" spans="1:14" ht="15" x14ac:dyDescent="0.25">
      <c r="A5" s="5" t="s">
        <v>5</v>
      </c>
      <c r="B5" s="157">
        <v>44864413</v>
      </c>
      <c r="C5" s="157">
        <v>46625258</v>
      </c>
      <c r="D5" s="265">
        <v>48737223</v>
      </c>
      <c r="E5" s="5"/>
      <c r="F5" s="160">
        <v>9392147</v>
      </c>
      <c r="G5" s="160">
        <v>9704024</v>
      </c>
      <c r="H5" s="323">
        <v>10100968</v>
      </c>
      <c r="I5" s="5"/>
      <c r="J5" s="5">
        <f t="shared" si="0"/>
        <v>54256560</v>
      </c>
      <c r="K5" s="5">
        <f t="shared" si="0"/>
        <v>56329282</v>
      </c>
      <c r="L5" s="159">
        <f t="shared" si="0"/>
        <v>58838191</v>
      </c>
    </row>
    <row r="6" spans="1:14" ht="15" x14ac:dyDescent="0.25">
      <c r="A6" s="5" t="s">
        <v>6</v>
      </c>
      <c r="B6" s="169">
        <v>46101752</v>
      </c>
      <c r="C6" s="169">
        <v>48227379</v>
      </c>
      <c r="D6" s="324">
        <v>50342453</v>
      </c>
      <c r="E6" s="5"/>
      <c r="F6" s="160">
        <v>9633281</v>
      </c>
      <c r="G6" s="160">
        <v>10019862</v>
      </c>
      <c r="H6" s="324">
        <v>10420229</v>
      </c>
      <c r="I6" s="5"/>
      <c r="J6" s="5">
        <f t="shared" si="0"/>
        <v>55735033</v>
      </c>
      <c r="K6" s="5">
        <f t="shared" si="0"/>
        <v>58247241</v>
      </c>
      <c r="L6" s="159">
        <f t="shared" si="0"/>
        <v>60762682</v>
      </c>
    </row>
    <row r="7" spans="1:14" ht="15" x14ac:dyDescent="0.25">
      <c r="A7" s="5" t="s">
        <v>7</v>
      </c>
      <c r="B7" s="169">
        <v>75541209</v>
      </c>
      <c r="C7" s="169">
        <v>78513905</v>
      </c>
      <c r="D7" s="169"/>
      <c r="E7" s="5"/>
      <c r="F7" s="160">
        <v>15785171</v>
      </c>
      <c r="G7" s="160">
        <v>16312337</v>
      </c>
      <c r="H7" s="160"/>
      <c r="I7" s="5"/>
      <c r="J7" s="5">
        <f t="shared" si="0"/>
        <v>91326380</v>
      </c>
      <c r="K7" s="5">
        <f t="shared" si="0"/>
        <v>94826242</v>
      </c>
      <c r="L7" s="159">
        <f t="shared" si="0"/>
        <v>0</v>
      </c>
    </row>
    <row r="8" spans="1:14" ht="15" x14ac:dyDescent="0.25">
      <c r="A8" s="5" t="s">
        <v>8</v>
      </c>
      <c r="B8" s="157">
        <v>76550314</v>
      </c>
      <c r="C8" s="157">
        <v>79445797</v>
      </c>
      <c r="D8" s="157"/>
      <c r="E8" s="5"/>
      <c r="F8" s="160">
        <v>15999811</v>
      </c>
      <c r="G8" s="160">
        <v>16506621</v>
      </c>
      <c r="H8" s="160"/>
      <c r="I8" s="5"/>
      <c r="J8" s="5">
        <f t="shared" si="0"/>
        <v>92550125</v>
      </c>
      <c r="K8" s="5">
        <f t="shared" si="0"/>
        <v>95952418</v>
      </c>
      <c r="L8" s="159">
        <f t="shared" si="0"/>
        <v>0</v>
      </c>
    </row>
    <row r="9" spans="1:14" ht="15" x14ac:dyDescent="0.25">
      <c r="A9" s="5" t="s">
        <v>9</v>
      </c>
      <c r="B9" s="157">
        <v>93866508</v>
      </c>
      <c r="C9" s="157">
        <v>97645185</v>
      </c>
      <c r="D9" s="157"/>
      <c r="E9" s="5"/>
      <c r="F9" s="160">
        <v>19624756</v>
      </c>
      <c r="G9" s="160">
        <v>20298391</v>
      </c>
      <c r="H9" s="157"/>
      <c r="I9" s="5"/>
      <c r="J9" s="5">
        <f t="shared" si="0"/>
        <v>113491264</v>
      </c>
      <c r="K9" s="5">
        <f t="shared" si="0"/>
        <v>117943576</v>
      </c>
      <c r="L9" s="159">
        <f t="shared" si="0"/>
        <v>0</v>
      </c>
    </row>
    <row r="10" spans="1:14" ht="15" x14ac:dyDescent="0.25">
      <c r="A10" s="5" t="s">
        <v>10</v>
      </c>
      <c r="B10" s="157">
        <v>96504707</v>
      </c>
      <c r="C10" s="157">
        <v>99660960</v>
      </c>
      <c r="D10" s="157"/>
      <c r="E10" s="5"/>
      <c r="F10" s="316">
        <v>20176847</v>
      </c>
      <c r="G10" s="157">
        <v>20717558</v>
      </c>
      <c r="H10" s="157"/>
      <c r="I10" s="5"/>
      <c r="J10" s="5">
        <f t="shared" si="0"/>
        <v>116681554</v>
      </c>
      <c r="K10" s="5">
        <f t="shared" si="0"/>
        <v>120378518</v>
      </c>
      <c r="L10" s="5">
        <f t="shared" si="0"/>
        <v>0</v>
      </c>
    </row>
    <row r="11" spans="1:14" ht="15" x14ac:dyDescent="0.25">
      <c r="A11" s="5" t="s">
        <v>11</v>
      </c>
      <c r="B11" s="157">
        <v>123424890</v>
      </c>
      <c r="C11" s="157">
        <v>128150735</v>
      </c>
      <c r="D11" s="157"/>
      <c r="E11" s="5"/>
      <c r="F11" s="266">
        <v>25805570</v>
      </c>
      <c r="G11" s="266">
        <v>26641580</v>
      </c>
      <c r="H11" s="266"/>
      <c r="I11" s="5"/>
      <c r="J11" s="5">
        <f t="shared" si="0"/>
        <v>149230460</v>
      </c>
      <c r="K11" s="5">
        <f t="shared" si="0"/>
        <v>154792315</v>
      </c>
      <c r="L11" s="5">
        <f t="shared" si="0"/>
        <v>0</v>
      </c>
    </row>
    <row r="12" spans="1:14" ht="15.75" thickBot="1" x14ac:dyDescent="0.3">
      <c r="A12" s="5" t="s">
        <v>12</v>
      </c>
      <c r="B12" s="157">
        <v>124566434</v>
      </c>
      <c r="C12" s="317">
        <v>130264358</v>
      </c>
      <c r="D12" s="318"/>
      <c r="E12" s="5"/>
      <c r="F12" s="157">
        <v>26047122</v>
      </c>
      <c r="G12" s="238">
        <v>27082312</v>
      </c>
      <c r="H12" s="239"/>
      <c r="I12" s="5"/>
      <c r="J12" s="5">
        <f t="shared" si="0"/>
        <v>150613556</v>
      </c>
      <c r="K12" s="5">
        <f t="shared" si="0"/>
        <v>157346670</v>
      </c>
      <c r="L12" s="5">
        <f t="shared" si="0"/>
        <v>0</v>
      </c>
    </row>
    <row r="13" spans="1:14" ht="15" x14ac:dyDescent="0.25">
      <c r="A13" s="5" t="s">
        <v>13</v>
      </c>
      <c r="B13" s="157">
        <v>155288285</v>
      </c>
      <c r="C13" s="157">
        <v>161332377</v>
      </c>
      <c r="D13" s="157"/>
      <c r="E13" s="245" t="s">
        <v>14</v>
      </c>
      <c r="F13" s="266">
        <v>32080493</v>
      </c>
      <c r="G13" s="239">
        <v>33204350</v>
      </c>
      <c r="H13" s="267"/>
      <c r="I13" s="245" t="s">
        <v>14</v>
      </c>
      <c r="J13" s="5">
        <f t="shared" si="0"/>
        <v>187368778</v>
      </c>
      <c r="K13" s="5">
        <f t="shared" si="0"/>
        <v>194536727</v>
      </c>
      <c r="L13" s="159">
        <f t="shared" si="0"/>
        <v>0</v>
      </c>
      <c r="M13" s="7"/>
      <c r="N13" s="300"/>
    </row>
    <row r="14" spans="1:14" ht="15" x14ac:dyDescent="0.25">
      <c r="A14" s="8" t="s">
        <v>15</v>
      </c>
      <c r="B14" s="161">
        <v>156585214</v>
      </c>
      <c r="C14" s="161">
        <v>162536856</v>
      </c>
      <c r="D14" s="161"/>
      <c r="E14" s="246">
        <f>D14*1000/$N$15</f>
        <v>0</v>
      </c>
      <c r="F14" s="158">
        <v>32347334</v>
      </c>
      <c r="G14" s="161">
        <v>33450177</v>
      </c>
      <c r="H14" s="158"/>
      <c r="I14" s="246">
        <f>H14*1000/$N$15</f>
        <v>0</v>
      </c>
      <c r="J14" s="8">
        <f t="shared" si="0"/>
        <v>188932548</v>
      </c>
      <c r="K14" s="8">
        <f t="shared" si="0"/>
        <v>195987033</v>
      </c>
      <c r="L14" s="158">
        <f t="shared" si="0"/>
        <v>0</v>
      </c>
      <c r="N14" s="247" t="s">
        <v>522</v>
      </c>
    </row>
    <row r="15" spans="1:14" s="10" customFormat="1" ht="15" x14ac:dyDescent="0.25">
      <c r="A15" s="11" t="s">
        <v>514</v>
      </c>
      <c r="B15" s="9"/>
      <c r="C15" s="9"/>
      <c r="D15" s="319">
        <v>163165000</v>
      </c>
      <c r="E15" s="240">
        <f>D15*1000/$N$15</f>
        <v>30622.84308507244</v>
      </c>
      <c r="F15" s="9"/>
      <c r="G15" s="9"/>
      <c r="H15" s="230">
        <v>33993000</v>
      </c>
      <c r="I15" s="240">
        <f>H15*1000/$N$15</f>
        <v>6379.8137161209052</v>
      </c>
      <c r="J15" s="9"/>
      <c r="K15" s="9"/>
      <c r="L15" s="241">
        <f t="shared" si="0"/>
        <v>197158000</v>
      </c>
      <c r="N15" s="305">
        <v>5328212</v>
      </c>
    </row>
    <row r="16" spans="1:14" s="10" customFormat="1" ht="12" x14ac:dyDescent="0.2">
      <c r="A16" s="6" t="s">
        <v>519</v>
      </c>
      <c r="B16" s="6"/>
      <c r="C16" s="242"/>
      <c r="D16" s="9">
        <v>164520000</v>
      </c>
      <c r="E16" s="240">
        <f>D16*1000/$N$15</f>
        <v>30877.149783079203</v>
      </c>
      <c r="F16" s="6"/>
      <c r="G16" s="242"/>
      <c r="H16" s="9">
        <v>34150000</v>
      </c>
      <c r="I16" s="240">
        <f>H16*1000/$N$15</f>
        <v>6409.2795106501017</v>
      </c>
      <c r="K16" s="242"/>
      <c r="L16" s="9">
        <f>D16+H16</f>
        <v>198670000</v>
      </c>
    </row>
    <row r="17" spans="1:15" s="10" customFormat="1" thickBot="1" x14ac:dyDescent="0.25">
      <c r="A17" s="11" t="s">
        <v>520</v>
      </c>
      <c r="B17" s="170"/>
      <c r="C17" s="242"/>
      <c r="D17" s="243"/>
      <c r="E17" s="244">
        <f>D17*1000/$N$15</f>
        <v>0</v>
      </c>
      <c r="F17" s="170"/>
      <c r="G17" s="242"/>
      <c r="H17" s="9"/>
      <c r="I17" s="244">
        <f>H17*1000/$N$15</f>
        <v>0</v>
      </c>
      <c r="K17" s="242"/>
      <c r="L17" s="9">
        <f>D17+H17</f>
        <v>0</v>
      </c>
      <c r="M17" s="16"/>
    </row>
    <row r="18" spans="1:15" s="10" customFormat="1" ht="12" x14ac:dyDescent="0.2">
      <c r="A18" s="13"/>
      <c r="C18" s="12"/>
      <c r="D18" s="14"/>
      <c r="E18" s="9"/>
      <c r="G18" s="12"/>
      <c r="H18" s="14"/>
      <c r="I18" s="9"/>
      <c r="K18" s="12"/>
      <c r="L18" s="15"/>
      <c r="M18" s="16"/>
    </row>
    <row r="19" spans="1:15" s="10" customFormat="1" ht="12" x14ac:dyDescent="0.2">
      <c r="A19" s="13"/>
      <c r="C19" s="12"/>
      <c r="D19" s="14"/>
      <c r="E19" s="9"/>
      <c r="G19" s="12"/>
      <c r="H19" s="14"/>
      <c r="I19" s="9"/>
      <c r="K19" s="12"/>
      <c r="L19" s="15"/>
      <c r="M19" s="17"/>
    </row>
    <row r="20" spans="1:15" s="10" customFormat="1" ht="12" x14ac:dyDescent="0.2">
      <c r="A20" s="13"/>
      <c r="C20" s="12"/>
      <c r="D20" s="14"/>
      <c r="E20" s="9"/>
      <c r="G20" s="12"/>
      <c r="H20" s="14"/>
      <c r="I20" s="9"/>
      <c r="K20" s="12"/>
      <c r="L20" s="15"/>
      <c r="M20" s="16"/>
    </row>
    <row r="21" spans="1:15" ht="15" x14ac:dyDescent="0.25">
      <c r="A21" s="18" t="s">
        <v>481</v>
      </c>
      <c r="B21" s="354" t="s">
        <v>1</v>
      </c>
      <c r="C21" s="354"/>
      <c r="D21" s="354"/>
      <c r="E21" s="19"/>
      <c r="F21" s="354" t="s">
        <v>2</v>
      </c>
      <c r="G21" s="354"/>
      <c r="H21" s="354"/>
      <c r="I21" s="19"/>
      <c r="J21" s="354" t="s">
        <v>482</v>
      </c>
      <c r="K21" s="354"/>
      <c r="L21" s="354"/>
    </row>
    <row r="22" spans="1:15" ht="15" x14ac:dyDescent="0.25">
      <c r="A22" s="20" t="s">
        <v>480</v>
      </c>
      <c r="B22" s="4">
        <f>B2</f>
        <v>2017</v>
      </c>
      <c r="C22" s="4">
        <f t="shared" ref="C22:L22" si="1">C2</f>
        <v>2018</v>
      </c>
      <c r="D22" s="4">
        <f t="shared" si="1"/>
        <v>2019</v>
      </c>
      <c r="E22" s="4"/>
      <c r="F22" s="4">
        <f t="shared" si="1"/>
        <v>2017</v>
      </c>
      <c r="G22" s="4">
        <f t="shared" si="1"/>
        <v>2018</v>
      </c>
      <c r="H22" s="4">
        <f t="shared" si="1"/>
        <v>2019</v>
      </c>
      <c r="I22" s="4"/>
      <c r="J22" s="4">
        <f t="shared" si="1"/>
        <v>2017</v>
      </c>
      <c r="K22" s="4">
        <f t="shared" si="1"/>
        <v>2018</v>
      </c>
      <c r="L22" s="4">
        <f t="shared" si="1"/>
        <v>2019</v>
      </c>
    </row>
    <row r="23" spans="1:15" ht="15" x14ac:dyDescent="0.25">
      <c r="A23" s="5" t="s">
        <v>3</v>
      </c>
      <c r="B23" s="21">
        <v>9.5845794497390446E-2</v>
      </c>
      <c r="C23" s="21">
        <f>(C3-B3)/B3</f>
        <v>4.9103484239644855E-2</v>
      </c>
      <c r="D23" s="21">
        <f>(D3-C3)/C3</f>
        <v>4.9639711769415534E-2</v>
      </c>
      <c r="E23" s="5"/>
      <c r="F23" s="21">
        <v>7.6452359286221586E-2</v>
      </c>
      <c r="G23" s="21">
        <f>(G3-F3)/F3</f>
        <v>4.1320075431998185E-2</v>
      </c>
      <c r="H23" s="21">
        <f>(H3-G3)/G3</f>
        <v>4.4899297713702317E-2</v>
      </c>
      <c r="I23" s="5"/>
      <c r="J23" s="21">
        <v>9.2419781477580037E-2</v>
      </c>
      <c r="K23" s="21">
        <f>(K3-J3)/J3</f>
        <v>4.7748577618323636E-2</v>
      </c>
      <c r="L23" s="21">
        <f>(L3-K3)/K3</f>
        <v>4.8819581271665233E-2</v>
      </c>
      <c r="N23" s="28"/>
      <c r="O23" s="28"/>
    </row>
    <row r="24" spans="1:15" ht="15" x14ac:dyDescent="0.25">
      <c r="A24" s="5" t="s">
        <v>4</v>
      </c>
      <c r="B24" s="21">
        <v>9.7699820708361793E-2</v>
      </c>
      <c r="C24" s="21">
        <f t="shared" ref="C24:D34" si="2">(C4-B4)/B4</f>
        <v>4.5865236941296537E-2</v>
      </c>
      <c r="D24" s="21">
        <f t="shared" si="2"/>
        <v>5.0998956453042275E-2</v>
      </c>
      <c r="E24" s="5"/>
      <c r="F24" s="21">
        <v>7.9185328494401644E-2</v>
      </c>
      <c r="G24" s="21">
        <f t="shared" ref="G24:G34" si="3">(G4-F4)/F4</f>
        <v>3.8524943327311094E-2</v>
      </c>
      <c r="H24" s="21">
        <f>(H4-G4)/G4</f>
        <v>4.6184918353063917E-2</v>
      </c>
      <c r="I24" s="5"/>
      <c r="J24" s="21">
        <v>9.4443818765102258E-2</v>
      </c>
      <c r="K24" s="21">
        <f t="shared" ref="K24:L34" si="4">(K4-J4)/J4</f>
        <v>4.4592352899124013E-2</v>
      </c>
      <c r="L24" s="21">
        <f t="shared" si="4"/>
        <v>5.016900054172832E-2</v>
      </c>
      <c r="N24" s="28"/>
      <c r="O24" s="28"/>
    </row>
    <row r="25" spans="1:15" ht="15" x14ac:dyDescent="0.25">
      <c r="A25" s="5" t="s">
        <v>5</v>
      </c>
      <c r="B25" s="21">
        <v>6.9409710057340562E-2</v>
      </c>
      <c r="C25" s="21">
        <f t="shared" si="2"/>
        <v>3.9248145295024808E-2</v>
      </c>
      <c r="D25" s="21">
        <f t="shared" si="2"/>
        <v>4.529658581192194E-2</v>
      </c>
      <c r="E25" s="5"/>
      <c r="F25" s="21">
        <v>5.7089003430083073E-2</v>
      </c>
      <c r="G25" s="21">
        <f t="shared" si="3"/>
        <v>3.3206145517100619E-2</v>
      </c>
      <c r="H25" s="21">
        <f>(H5-G5)/G5</f>
        <v>4.0905092567784254E-2</v>
      </c>
      <c r="I25" s="5"/>
      <c r="J25" s="21">
        <v>6.7256405508241981E-2</v>
      </c>
      <c r="K25" s="21">
        <f t="shared" si="4"/>
        <v>3.8202237664901717E-2</v>
      </c>
      <c r="L25" s="21">
        <f t="shared" si="4"/>
        <v>4.4540049347690958E-2</v>
      </c>
      <c r="N25" s="28"/>
      <c r="O25" s="28"/>
    </row>
    <row r="26" spans="1:15" ht="15" x14ac:dyDescent="0.25">
      <c r="A26" s="5" t="s">
        <v>6</v>
      </c>
      <c r="B26" s="21">
        <v>6.4231993388438754E-2</v>
      </c>
      <c r="C26" s="21">
        <f t="shared" si="2"/>
        <v>4.6107293275969206E-2</v>
      </c>
      <c r="D26" s="21">
        <f t="shared" si="2"/>
        <v>4.3856291671998185E-2</v>
      </c>
      <c r="E26" s="5"/>
      <c r="F26" s="21">
        <v>5.2098833900468655E-2</v>
      </c>
      <c r="G26" s="21">
        <f t="shared" si="3"/>
        <v>4.012973357675334E-2</v>
      </c>
      <c r="H26" s="21">
        <f>(H6-G6)/G6</f>
        <v>3.9957336737771437E-2</v>
      </c>
      <c r="I26" s="5"/>
      <c r="J26" s="21">
        <v>6.2114925207029867E-2</v>
      </c>
      <c r="K26" s="21">
        <f t="shared" si="4"/>
        <v>4.507412779319607E-2</v>
      </c>
      <c r="L26" s="21">
        <f t="shared" si="4"/>
        <v>4.3185581957435548E-2</v>
      </c>
      <c r="N26" s="28"/>
      <c r="O26" s="28"/>
    </row>
    <row r="27" spans="1:15" ht="15" x14ac:dyDescent="0.25">
      <c r="A27" s="5" t="s">
        <v>7</v>
      </c>
      <c r="B27" s="21">
        <v>3.913011977468047E-2</v>
      </c>
      <c r="C27" s="21">
        <f t="shared" si="2"/>
        <v>3.9351978070671333E-2</v>
      </c>
      <c r="D27" s="21"/>
      <c r="E27" s="5"/>
      <c r="F27" s="21">
        <v>2.8736868187421119E-2</v>
      </c>
      <c r="G27" s="21">
        <f t="shared" si="3"/>
        <v>3.339628059778383E-2</v>
      </c>
      <c r="H27" s="21"/>
      <c r="I27" s="5"/>
      <c r="J27" s="21">
        <v>3.7318727954896463E-2</v>
      </c>
      <c r="K27" s="21">
        <f t="shared" si="4"/>
        <v>3.8322574485050213E-2</v>
      </c>
      <c r="L27" s="21"/>
      <c r="N27" s="28"/>
      <c r="O27" s="28"/>
    </row>
    <row r="28" spans="1:15" ht="15" x14ac:dyDescent="0.25">
      <c r="A28" s="5" t="s">
        <v>8</v>
      </c>
      <c r="B28" s="21">
        <v>3.6579431361261808E-2</v>
      </c>
      <c r="C28" s="21">
        <f t="shared" si="2"/>
        <v>3.7824573782937063E-2</v>
      </c>
      <c r="D28" s="21"/>
      <c r="E28" s="5"/>
      <c r="F28" s="21">
        <v>2.6385738150381016E-2</v>
      </c>
      <c r="G28" s="21">
        <f t="shared" si="3"/>
        <v>3.1675999172740228E-2</v>
      </c>
      <c r="H28" s="21"/>
      <c r="I28" s="5"/>
      <c r="J28" s="21">
        <v>3.4802722143556453E-2</v>
      </c>
      <c r="K28" s="21">
        <f t="shared" si="4"/>
        <v>3.6761625119360992E-2</v>
      </c>
      <c r="L28" s="21"/>
      <c r="N28" s="28"/>
      <c r="O28" s="28"/>
    </row>
    <row r="29" spans="1:15" ht="15" x14ac:dyDescent="0.25">
      <c r="A29" s="5" t="s">
        <v>9</v>
      </c>
      <c r="B29" s="21">
        <v>3.9094843542162229E-2</v>
      </c>
      <c r="C29" s="21">
        <f t="shared" si="2"/>
        <v>4.0255859949535996E-2</v>
      </c>
      <c r="D29" s="21"/>
      <c r="E29" s="5"/>
      <c r="F29" s="21">
        <v>2.9303979928716209E-2</v>
      </c>
      <c r="G29" s="21">
        <f t="shared" si="3"/>
        <v>3.4325777095012035E-2</v>
      </c>
      <c r="H29" s="21"/>
      <c r="I29" s="5"/>
      <c r="J29" s="21">
        <v>3.7388522994663893E-2</v>
      </c>
      <c r="K29" s="21">
        <f t="shared" si="4"/>
        <v>3.9230438036182237E-2</v>
      </c>
      <c r="L29" s="21"/>
      <c r="N29" s="28"/>
      <c r="O29" s="28"/>
    </row>
    <row r="30" spans="1:15" ht="15" x14ac:dyDescent="0.25">
      <c r="A30" s="5" t="s">
        <v>10</v>
      </c>
      <c r="B30" s="21">
        <v>3.9478401177084552E-2</v>
      </c>
      <c r="C30" s="21">
        <f t="shared" si="2"/>
        <v>3.2705689682058718E-2</v>
      </c>
      <c r="D30" s="21"/>
      <c r="E30" s="5"/>
      <c r="F30" s="21">
        <v>2.949610077372242E-2</v>
      </c>
      <c r="G30" s="21">
        <f t="shared" si="3"/>
        <v>2.679858750973331E-2</v>
      </c>
      <c r="H30" s="21"/>
      <c r="I30" s="5"/>
      <c r="J30" s="21">
        <v>3.7738418515895517E-2</v>
      </c>
      <c r="K30" s="21">
        <f t="shared" si="4"/>
        <v>3.1684219769647567E-2</v>
      </c>
      <c r="L30" s="21"/>
      <c r="N30" s="28"/>
      <c r="O30" s="28"/>
    </row>
    <row r="31" spans="1:15" ht="15" x14ac:dyDescent="0.25">
      <c r="A31" s="5" t="s">
        <v>11</v>
      </c>
      <c r="B31" s="21">
        <v>4.0183944969622978E-2</v>
      </c>
      <c r="C31" s="21">
        <f t="shared" si="2"/>
        <v>3.8289238094520478E-2</v>
      </c>
      <c r="D31" s="295"/>
      <c r="E31" s="5"/>
      <c r="F31" s="21">
        <v>3.0452894109078248E-2</v>
      </c>
      <c r="G31" s="21">
        <f t="shared" si="3"/>
        <v>3.239649424523465E-2</v>
      </c>
      <c r="H31" s="21"/>
      <c r="I31" s="5"/>
      <c r="J31" s="21">
        <v>3.8488088481612476E-2</v>
      </c>
      <c r="K31" s="21">
        <f t="shared" si="4"/>
        <v>3.7270239601218141E-2</v>
      </c>
      <c r="L31" s="21"/>
      <c r="N31" s="28"/>
      <c r="O31" s="28"/>
    </row>
    <row r="32" spans="1:15" ht="15" x14ac:dyDescent="0.25">
      <c r="A32" s="5" t="s">
        <v>12</v>
      </c>
      <c r="B32" s="21">
        <v>3.9988359010351575E-2</v>
      </c>
      <c r="C32" s="21">
        <f t="shared" si="2"/>
        <v>4.5742049579744731E-2</v>
      </c>
      <c r="D32" s="295"/>
      <c r="E32" s="5"/>
      <c r="F32" s="21">
        <v>3.0189509368364332E-2</v>
      </c>
      <c r="G32" s="21">
        <f t="shared" si="3"/>
        <v>3.9742970451783502E-2</v>
      </c>
      <c r="H32" s="21"/>
      <c r="I32" s="5"/>
      <c r="J32" s="21">
        <v>3.8280435868122235E-2</v>
      </c>
      <c r="K32" s="21">
        <f t="shared" si="4"/>
        <v>4.4704568292644256E-2</v>
      </c>
      <c r="L32" s="21"/>
      <c r="N32" s="28"/>
      <c r="O32" s="28"/>
    </row>
    <row r="33" spans="1:15" ht="15" x14ac:dyDescent="0.25">
      <c r="A33" s="5" t="s">
        <v>13</v>
      </c>
      <c r="B33" s="21">
        <v>4.4299100249288223E-2</v>
      </c>
      <c r="C33" s="21">
        <f t="shared" si="2"/>
        <v>3.8921751244789651E-2</v>
      </c>
      <c r="D33" s="296"/>
      <c r="E33" s="275"/>
      <c r="F33" s="272">
        <v>2.9815658446726075E-2</v>
      </c>
      <c r="G33" s="21">
        <f t="shared" si="3"/>
        <v>3.5032410505661492E-2</v>
      </c>
      <c r="H33" s="272"/>
      <c r="I33" s="275"/>
      <c r="J33" s="272">
        <v>4.179047102285971E-2</v>
      </c>
      <c r="K33" s="21">
        <f t="shared" si="4"/>
        <v>3.8255834704755347E-2</v>
      </c>
      <c r="L33" s="272"/>
      <c r="N33" s="28"/>
      <c r="O33" s="28"/>
    </row>
    <row r="34" spans="1:15" ht="15" x14ac:dyDescent="0.25">
      <c r="A34" s="8" t="s">
        <v>15</v>
      </c>
      <c r="B34" s="22">
        <v>4.5197597110795705E-2</v>
      </c>
      <c r="C34" s="22">
        <f t="shared" si="2"/>
        <v>3.800896552084413E-2</v>
      </c>
      <c r="D34" s="22"/>
      <c r="E34" s="8"/>
      <c r="F34" s="22">
        <v>3.0674377872225992E-2</v>
      </c>
      <c r="G34" s="22">
        <f t="shared" si="3"/>
        <v>3.4093783432044202E-2</v>
      </c>
      <c r="H34" s="22"/>
      <c r="I34" s="8"/>
      <c r="J34" s="22">
        <v>4.2682092951131435E-2</v>
      </c>
      <c r="K34" s="22">
        <f t="shared" si="4"/>
        <v>3.73386432072043E-2</v>
      </c>
      <c r="L34" s="22"/>
      <c r="N34" s="28"/>
      <c r="O34" s="28"/>
    </row>
    <row r="35" spans="1:15" x14ac:dyDescent="0.2">
      <c r="A35" s="11" t="s">
        <v>514</v>
      </c>
      <c r="D35" s="23">
        <f>(D15-C$14)/C$14</f>
        <v>3.8646250177252106E-3</v>
      </c>
      <c r="H35" s="23">
        <f>(H15-G$14)/G$14</f>
        <v>1.6227806507570948E-2</v>
      </c>
      <c r="L35" s="23">
        <f>(L15-K$14)/K$14</f>
        <v>5.9747167048546527E-3</v>
      </c>
      <c r="O35" s="28"/>
    </row>
    <row r="36" spans="1:15" x14ac:dyDescent="0.2">
      <c r="A36" s="6" t="s">
        <v>519</v>
      </c>
      <c r="D36" s="23">
        <f>(D16-C$14)/C$14</f>
        <v>1.2201195770638015E-2</v>
      </c>
      <c r="H36" s="23">
        <f>(H16-G$14)/G$14</f>
        <v>2.0921354168021294E-2</v>
      </c>
      <c r="L36" s="23">
        <f>(L16-K$14)/K$14</f>
        <v>1.3689512815881039E-2</v>
      </c>
    </row>
    <row r="37" spans="1:15" x14ac:dyDescent="0.2">
      <c r="A37" s="11" t="s">
        <v>520</v>
      </c>
      <c r="D37" s="23"/>
      <c r="H37" s="23"/>
      <c r="L37" s="23"/>
    </row>
    <row r="38" spans="1:15" x14ac:dyDescent="0.2">
      <c r="A38" s="13"/>
      <c r="D38" s="23"/>
      <c r="G38" s="11"/>
      <c r="H38" s="23"/>
      <c r="L38" s="23"/>
    </row>
    <row r="39" spans="1:15" x14ac:dyDescent="0.2">
      <c r="A39" s="14"/>
      <c r="B39" s="24"/>
      <c r="C39" s="24"/>
      <c r="D39" s="25"/>
      <c r="E39" s="24"/>
      <c r="F39" s="24"/>
      <c r="G39" s="24"/>
      <c r="H39" s="25"/>
      <c r="I39" s="24"/>
      <c r="J39" s="24"/>
      <c r="K39" s="24"/>
      <c r="L39" s="25"/>
    </row>
    <row r="40" spans="1:15" x14ac:dyDescent="0.2">
      <c r="A40" s="6" t="s">
        <v>16</v>
      </c>
      <c r="B40" s="353" t="s">
        <v>1</v>
      </c>
      <c r="C40" s="353"/>
      <c r="D40" s="353"/>
      <c r="E40" s="353"/>
      <c r="F40" s="353" t="s">
        <v>2</v>
      </c>
      <c r="G40" s="353"/>
      <c r="H40" s="353"/>
      <c r="I40" s="353"/>
      <c r="J40" s="353" t="s">
        <v>482</v>
      </c>
      <c r="K40" s="353"/>
      <c r="L40" s="353"/>
      <c r="M40" s="353"/>
    </row>
    <row r="41" spans="1:15" ht="15" x14ac:dyDescent="0.25">
      <c r="A41" s="26"/>
      <c r="B41" s="271">
        <f>B22</f>
        <v>2017</v>
      </c>
      <c r="C41" s="271">
        <f>C22</f>
        <v>2018</v>
      </c>
      <c r="D41" s="271">
        <f>D22</f>
        <v>2019</v>
      </c>
      <c r="E41" s="299" t="s">
        <v>521</v>
      </c>
      <c r="F41" s="271">
        <f>F22</f>
        <v>2017</v>
      </c>
      <c r="G41" s="271">
        <f>G22</f>
        <v>2018</v>
      </c>
      <c r="H41" s="271">
        <f>H22</f>
        <v>2019</v>
      </c>
      <c r="I41" s="276" t="str">
        <f>E41</f>
        <v>endr 18-19</v>
      </c>
      <c r="J41" s="271">
        <f>J22</f>
        <v>2017</v>
      </c>
      <c r="K41" s="271">
        <f>K22</f>
        <v>2018</v>
      </c>
      <c r="L41" s="271">
        <f>L22</f>
        <v>2019</v>
      </c>
      <c r="M41" s="276" t="str">
        <f>I41</f>
        <v>endr 18-19</v>
      </c>
      <c r="O41" s="276"/>
    </row>
    <row r="42" spans="1:15" x14ac:dyDescent="0.2">
      <c r="A42" s="19" t="str">
        <f>A3</f>
        <v>Januar</v>
      </c>
      <c r="B42" s="19">
        <f>B3</f>
        <v>18409325</v>
      </c>
      <c r="C42" s="19">
        <f>C3</f>
        <v>19313287</v>
      </c>
      <c r="D42" s="19">
        <f>D3</f>
        <v>20271993</v>
      </c>
      <c r="E42" s="277">
        <f>(D42-C42)/C42</f>
        <v>4.9639711769415534E-2</v>
      </c>
      <c r="F42" s="19">
        <f>F3</f>
        <v>3880051</v>
      </c>
      <c r="G42" s="19">
        <f>G3</f>
        <v>4040375</v>
      </c>
      <c r="H42" s="19">
        <f>H3</f>
        <v>4221785</v>
      </c>
      <c r="I42" s="277">
        <f>(H42-G42)/G42</f>
        <v>4.4899297713702317E-2</v>
      </c>
      <c r="J42" s="19">
        <f t="shared" ref="J42:L54" si="5">B42+F42</f>
        <v>22289376</v>
      </c>
      <c r="K42" s="19">
        <f t="shared" si="5"/>
        <v>23353662</v>
      </c>
      <c r="L42" s="19">
        <f t="shared" si="5"/>
        <v>24493778</v>
      </c>
      <c r="M42" s="277">
        <f>(L42-K42)/K42</f>
        <v>4.8819581271665233E-2</v>
      </c>
    </row>
    <row r="43" spans="1:15" x14ac:dyDescent="0.2">
      <c r="A43" s="269" t="str">
        <f t="shared" ref="A43:A53" si="6">A4</f>
        <v>Februar</v>
      </c>
      <c r="B43" s="269">
        <f t="shared" ref="B43:D53" si="7">B4-B3</f>
        <v>1061827</v>
      </c>
      <c r="C43" s="269">
        <f t="shared" si="7"/>
        <v>1050914</v>
      </c>
      <c r="D43" s="269">
        <f t="shared" si="7"/>
        <v>1130761</v>
      </c>
      <c r="E43" s="278">
        <f>(D43-C43)/C43</f>
        <v>7.5978624321305074E-2</v>
      </c>
      <c r="F43" s="269">
        <f t="shared" ref="F43:H53" si="8">F4-F3</f>
        <v>204809</v>
      </c>
      <c r="G43" s="269">
        <f t="shared" si="8"/>
        <v>201854</v>
      </c>
      <c r="H43" s="269">
        <f t="shared" si="8"/>
        <v>216371</v>
      </c>
      <c r="I43" s="278">
        <f>(H43-G43)/G43</f>
        <v>7.1918317199560072E-2</v>
      </c>
      <c r="J43" s="269">
        <f t="shared" si="5"/>
        <v>1266636</v>
      </c>
      <c r="K43" s="269">
        <f t="shared" si="5"/>
        <v>1252768</v>
      </c>
      <c r="L43" s="269">
        <f t="shared" si="5"/>
        <v>1347132</v>
      </c>
      <c r="M43" s="278">
        <f>(L43-K43)/K43</f>
        <v>7.5324401644997319E-2</v>
      </c>
      <c r="O43" s="321"/>
    </row>
    <row r="44" spans="1:15" x14ac:dyDescent="0.2">
      <c r="A44" s="269" t="str">
        <f t="shared" si="6"/>
        <v>Mars</v>
      </c>
      <c r="B44" s="269">
        <f t="shared" si="7"/>
        <v>25393261</v>
      </c>
      <c r="C44" s="269">
        <f t="shared" si="7"/>
        <v>26261057</v>
      </c>
      <c r="D44" s="269">
        <f t="shared" si="7"/>
        <v>27334469</v>
      </c>
      <c r="E44" s="278">
        <f>(D44-C44)/C44</f>
        <v>4.0874668525337728E-2</v>
      </c>
      <c r="F44" s="269">
        <f t="shared" si="8"/>
        <v>5307287</v>
      </c>
      <c r="G44" s="269">
        <f t="shared" si="8"/>
        <v>5461795</v>
      </c>
      <c r="H44" s="269">
        <f t="shared" si="8"/>
        <v>5662812</v>
      </c>
      <c r="I44" s="278">
        <f>(H44-G44)/G44</f>
        <v>3.680420081676445E-2</v>
      </c>
      <c r="J44" s="269">
        <f t="shared" si="5"/>
        <v>30700548</v>
      </c>
      <c r="K44" s="269">
        <f t="shared" si="5"/>
        <v>31722852</v>
      </c>
      <c r="L44" s="269">
        <f t="shared" ref="L44" si="9">D44+H44</f>
        <v>32997281</v>
      </c>
      <c r="M44" s="278">
        <f>(L44-K44)/K44</f>
        <v>4.0173846916412181E-2</v>
      </c>
    </row>
    <row r="45" spans="1:15" x14ac:dyDescent="0.2">
      <c r="A45" s="269" t="str">
        <f t="shared" si="6"/>
        <v>April</v>
      </c>
      <c r="B45" s="269">
        <f t="shared" si="7"/>
        <v>1237339</v>
      </c>
      <c r="C45" s="269">
        <f t="shared" si="7"/>
        <v>1602121</v>
      </c>
      <c r="D45" s="269">
        <f t="shared" si="7"/>
        <v>1605230</v>
      </c>
      <c r="E45" s="278">
        <f>(D45-C45)/C45</f>
        <v>1.9405525550192527E-3</v>
      </c>
      <c r="F45" s="269">
        <f t="shared" si="8"/>
        <v>241134</v>
      </c>
      <c r="G45" s="269">
        <f t="shared" si="8"/>
        <v>315838</v>
      </c>
      <c r="H45" s="269">
        <f t="shared" si="8"/>
        <v>319261</v>
      </c>
      <c r="I45" s="278">
        <f>(H45-G45)/G45</f>
        <v>1.0837834586085272E-2</v>
      </c>
      <c r="J45" s="269">
        <f t="shared" si="5"/>
        <v>1478473</v>
      </c>
      <c r="K45" s="269">
        <f t="shared" si="5"/>
        <v>1917959</v>
      </c>
      <c r="L45" s="269">
        <f t="shared" ref="L45" si="10">D45+H45</f>
        <v>1924491</v>
      </c>
      <c r="M45" s="278">
        <f>(L45-K45)/K45</f>
        <v>3.4057036672838158E-3</v>
      </c>
    </row>
    <row r="46" spans="1:15" x14ac:dyDescent="0.2">
      <c r="A46" s="269" t="str">
        <f t="shared" si="6"/>
        <v>Mai</v>
      </c>
      <c r="B46" s="269">
        <f t="shared" si="7"/>
        <v>29439457</v>
      </c>
      <c r="C46" s="269">
        <f t="shared" si="7"/>
        <v>30286526</v>
      </c>
      <c r="D46" s="269"/>
      <c r="E46" s="278"/>
      <c r="F46" s="269">
        <f t="shared" si="8"/>
        <v>6151890</v>
      </c>
      <c r="G46" s="269">
        <f t="shared" si="8"/>
        <v>6292475</v>
      </c>
      <c r="H46" s="269"/>
      <c r="I46" s="278"/>
      <c r="J46" s="269">
        <f t="shared" si="5"/>
        <v>35591347</v>
      </c>
      <c r="K46" s="269">
        <f t="shared" si="5"/>
        <v>36579001</v>
      </c>
      <c r="L46" s="269"/>
      <c r="M46" s="278"/>
    </row>
    <row r="47" spans="1:15" x14ac:dyDescent="0.2">
      <c r="A47" s="269" t="str">
        <f t="shared" si="6"/>
        <v>Juni</v>
      </c>
      <c r="B47" s="269">
        <f t="shared" si="7"/>
        <v>1009105</v>
      </c>
      <c r="C47" s="269">
        <f t="shared" si="7"/>
        <v>931892</v>
      </c>
      <c r="D47" s="269"/>
      <c r="E47" s="278"/>
      <c r="F47" s="269">
        <f t="shared" si="8"/>
        <v>214640</v>
      </c>
      <c r="G47" s="269">
        <f t="shared" si="8"/>
        <v>194284</v>
      </c>
      <c r="H47" s="269"/>
      <c r="I47" s="278"/>
      <c r="J47" s="269">
        <f t="shared" si="5"/>
        <v>1223745</v>
      </c>
      <c r="K47" s="269">
        <f t="shared" si="5"/>
        <v>1126176</v>
      </c>
      <c r="L47" s="269"/>
      <c r="M47" s="278"/>
    </row>
    <row r="48" spans="1:15" x14ac:dyDescent="0.2">
      <c r="A48" s="269" t="str">
        <f t="shared" si="6"/>
        <v>Juli</v>
      </c>
      <c r="B48" s="269">
        <f t="shared" si="7"/>
        <v>17316194</v>
      </c>
      <c r="C48" s="269">
        <f t="shared" si="7"/>
        <v>18199388</v>
      </c>
      <c r="D48" s="269"/>
      <c r="E48" s="278"/>
      <c r="F48" s="269">
        <f t="shared" si="8"/>
        <v>3624945</v>
      </c>
      <c r="G48" s="269">
        <f t="shared" si="8"/>
        <v>3791770</v>
      </c>
      <c r="H48" s="269"/>
      <c r="I48" s="278"/>
      <c r="J48" s="269">
        <f t="shared" si="5"/>
        <v>20941139</v>
      </c>
      <c r="K48" s="269">
        <f t="shared" si="5"/>
        <v>21991158</v>
      </c>
      <c r="L48" s="269"/>
      <c r="M48" s="278"/>
    </row>
    <row r="49" spans="1:13" x14ac:dyDescent="0.2">
      <c r="A49" s="269" t="str">
        <f t="shared" si="6"/>
        <v>August</v>
      </c>
      <c r="B49" s="269">
        <f t="shared" si="7"/>
        <v>2638199</v>
      </c>
      <c r="C49" s="269">
        <f t="shared" si="7"/>
        <v>2015775</v>
      </c>
      <c r="D49" s="269"/>
      <c r="E49" s="278"/>
      <c r="F49" s="269">
        <f t="shared" si="8"/>
        <v>552091</v>
      </c>
      <c r="G49" s="269">
        <f t="shared" si="8"/>
        <v>419167</v>
      </c>
      <c r="H49" s="269"/>
      <c r="I49" s="278"/>
      <c r="J49" s="269">
        <f t="shared" si="5"/>
        <v>3190290</v>
      </c>
      <c r="K49" s="269">
        <f t="shared" si="5"/>
        <v>2434942</v>
      </c>
      <c r="L49" s="269"/>
      <c r="M49" s="278"/>
    </row>
    <row r="50" spans="1:13" x14ac:dyDescent="0.2">
      <c r="A50" s="269" t="str">
        <f t="shared" si="6"/>
        <v>September</v>
      </c>
      <c r="B50" s="269">
        <f t="shared" si="7"/>
        <v>26920183</v>
      </c>
      <c r="C50" s="269">
        <f t="shared" si="7"/>
        <v>28489775</v>
      </c>
      <c r="D50" s="269"/>
      <c r="E50" s="278"/>
      <c r="F50" s="269">
        <f t="shared" si="8"/>
        <v>5628723</v>
      </c>
      <c r="G50" s="269">
        <f t="shared" si="8"/>
        <v>5924022</v>
      </c>
      <c r="H50" s="269"/>
      <c r="I50" s="278"/>
      <c r="J50" s="269">
        <f t="shared" si="5"/>
        <v>32548906</v>
      </c>
      <c r="K50" s="269">
        <f t="shared" si="5"/>
        <v>34413797</v>
      </c>
      <c r="L50" s="269"/>
      <c r="M50" s="278"/>
    </row>
    <row r="51" spans="1:13" x14ac:dyDescent="0.2">
      <c r="A51" s="269" t="str">
        <f t="shared" si="6"/>
        <v>Oktober</v>
      </c>
      <c r="B51" s="269">
        <f t="shared" si="7"/>
        <v>1141544</v>
      </c>
      <c r="C51" s="269">
        <f t="shared" si="7"/>
        <v>2113623</v>
      </c>
      <c r="D51" s="269"/>
      <c r="E51" s="278"/>
      <c r="F51" s="269">
        <f t="shared" si="8"/>
        <v>241552</v>
      </c>
      <c r="G51" s="269">
        <f t="shared" si="8"/>
        <v>440732</v>
      </c>
      <c r="H51" s="269"/>
      <c r="I51" s="278"/>
      <c r="J51" s="269">
        <f t="shared" si="5"/>
        <v>1383096</v>
      </c>
      <c r="K51" s="269">
        <f t="shared" si="5"/>
        <v>2554355</v>
      </c>
      <c r="L51" s="269"/>
      <c r="M51" s="278"/>
    </row>
    <row r="52" spans="1:13" x14ac:dyDescent="0.2">
      <c r="A52" s="269" t="str">
        <f t="shared" si="6"/>
        <v>November</v>
      </c>
      <c r="B52" s="269">
        <f t="shared" si="7"/>
        <v>30721851</v>
      </c>
      <c r="C52" s="269">
        <f t="shared" si="7"/>
        <v>31068019</v>
      </c>
      <c r="D52" s="269"/>
      <c r="E52" s="278"/>
      <c r="F52" s="269">
        <f t="shared" si="8"/>
        <v>6033371</v>
      </c>
      <c r="G52" s="269">
        <f t="shared" si="8"/>
        <v>6122038</v>
      </c>
      <c r="H52" s="269"/>
      <c r="I52" s="278"/>
      <c r="J52" s="269">
        <f t="shared" si="5"/>
        <v>36755222</v>
      </c>
      <c r="K52" s="269">
        <f t="shared" si="5"/>
        <v>37190057</v>
      </c>
      <c r="L52" s="269"/>
      <c r="M52" s="278"/>
    </row>
    <row r="53" spans="1:13" x14ac:dyDescent="0.2">
      <c r="A53" s="269" t="str">
        <f t="shared" si="6"/>
        <v>Desember</v>
      </c>
      <c r="B53" s="269">
        <f t="shared" si="7"/>
        <v>1296929</v>
      </c>
      <c r="C53" s="269">
        <f t="shared" si="7"/>
        <v>1204479</v>
      </c>
      <c r="D53" s="269"/>
      <c r="E53" s="278"/>
      <c r="F53" s="269">
        <f t="shared" si="8"/>
        <v>266841</v>
      </c>
      <c r="G53" s="269">
        <f t="shared" si="8"/>
        <v>245827</v>
      </c>
      <c r="H53" s="269"/>
      <c r="I53" s="278"/>
      <c r="J53" s="269">
        <f t="shared" si="5"/>
        <v>1563770</v>
      </c>
      <c r="K53" s="269">
        <f t="shared" si="5"/>
        <v>1450306</v>
      </c>
      <c r="L53" s="269"/>
      <c r="M53" s="278"/>
    </row>
    <row r="54" spans="1:13" x14ac:dyDescent="0.2">
      <c r="A54" s="274" t="s">
        <v>17</v>
      </c>
      <c r="B54" s="274">
        <f>SUM(B42:B53)</f>
        <v>156585214</v>
      </c>
      <c r="C54" s="274">
        <f>SUM(C42:C53)</f>
        <v>162536856</v>
      </c>
      <c r="D54" s="274"/>
      <c r="E54" s="270"/>
      <c r="F54" s="274">
        <f>SUM(F42:F53)</f>
        <v>32347334</v>
      </c>
      <c r="G54" s="274">
        <f>SUM(G42:G53)</f>
        <v>33450177</v>
      </c>
      <c r="H54" s="274"/>
      <c r="I54" s="270"/>
      <c r="J54" s="274">
        <f t="shared" si="5"/>
        <v>188932548</v>
      </c>
      <c r="K54" s="274">
        <f t="shared" si="5"/>
        <v>195987033</v>
      </c>
      <c r="L54" s="274"/>
      <c r="M54" s="270"/>
    </row>
    <row r="55" spans="1:13" x14ac:dyDescent="0.2">
      <c r="A55" s="7"/>
      <c r="B55" s="7"/>
      <c r="D55" s="7"/>
      <c r="E55" s="28"/>
      <c r="H55" s="7"/>
      <c r="I55" s="28"/>
      <c r="L55" s="7"/>
      <c r="M55" s="28"/>
    </row>
    <row r="56" spans="1:13" x14ac:dyDescent="0.2">
      <c r="A56" s="7"/>
      <c r="D56" s="7"/>
      <c r="H56" s="7"/>
      <c r="L56" s="7"/>
    </row>
    <row r="57" spans="1:13" x14ac:dyDescent="0.2">
      <c r="A57" s="7"/>
      <c r="E57" s="29"/>
      <c r="F57" s="29"/>
      <c r="G57" s="29"/>
      <c r="H57" s="29"/>
      <c r="I57" s="29"/>
      <c r="J57" s="29"/>
      <c r="K57" s="29"/>
      <c r="L57" s="30"/>
    </row>
    <row r="58" spans="1:13" x14ac:dyDescent="0.2">
      <c r="A58" s="7"/>
      <c r="E58" s="27"/>
      <c r="H58" s="7"/>
      <c r="I58" s="27"/>
      <c r="L58" s="27"/>
    </row>
    <row r="59" spans="1:13" x14ac:dyDescent="0.2">
      <c r="A59" s="7"/>
      <c r="E59" s="27"/>
      <c r="I59" s="27"/>
      <c r="L59" s="27"/>
    </row>
    <row r="60" spans="1:13" x14ac:dyDescent="0.2">
      <c r="A60" s="7"/>
      <c r="E60" s="27"/>
      <c r="I60" s="27"/>
      <c r="L60" s="27"/>
    </row>
    <row r="61" spans="1:13" x14ac:dyDescent="0.2">
      <c r="A61" s="7"/>
      <c r="E61" s="27"/>
      <c r="I61" s="27"/>
      <c r="L61" s="27"/>
    </row>
    <row r="62" spans="1:13" x14ac:dyDescent="0.2">
      <c r="A62" s="7"/>
      <c r="E62" s="27"/>
      <c r="I62" s="27"/>
      <c r="L62" s="27"/>
    </row>
    <row r="63" spans="1:13" x14ac:dyDescent="0.2">
      <c r="A63" s="7"/>
      <c r="E63" s="27"/>
      <c r="I63" s="27"/>
      <c r="L63" s="27"/>
    </row>
    <row r="64" spans="1:13" x14ac:dyDescent="0.2">
      <c r="A64" s="7"/>
      <c r="E64" s="27"/>
      <c r="I64" s="27"/>
      <c r="L64" s="27"/>
    </row>
    <row r="65" spans="1:12" x14ac:dyDescent="0.2">
      <c r="A65" s="7"/>
      <c r="E65" s="27"/>
      <c r="I65" s="27"/>
      <c r="L65" s="27"/>
    </row>
    <row r="66" spans="1:12" x14ac:dyDescent="0.2">
      <c r="A66" s="7"/>
      <c r="E66" s="27"/>
      <c r="I66" s="27"/>
      <c r="L66" s="27"/>
    </row>
    <row r="67" spans="1:12" x14ac:dyDescent="0.2">
      <c r="A67" s="7"/>
      <c r="E67" s="27"/>
      <c r="I67" s="27"/>
      <c r="L67" s="27"/>
    </row>
    <row r="68" spans="1:12" x14ac:dyDescent="0.2">
      <c r="A68" s="7"/>
      <c r="D68" s="7"/>
      <c r="E68" s="27"/>
      <c r="I68" s="27"/>
      <c r="L68" s="27"/>
    </row>
    <row r="69" spans="1:12" x14ac:dyDescent="0.2">
      <c r="A69" s="7"/>
      <c r="E69" s="27"/>
      <c r="I69" s="27"/>
      <c r="L69" s="27"/>
    </row>
    <row r="70" spans="1:12" x14ac:dyDescent="0.2">
      <c r="A70" s="7"/>
      <c r="E70" s="27"/>
      <c r="I70" s="27"/>
      <c r="L70" s="27"/>
    </row>
    <row r="74" spans="1:12" x14ac:dyDescent="0.2">
      <c r="D74" s="7"/>
      <c r="H74" s="7"/>
    </row>
    <row r="75" spans="1:12" x14ac:dyDescent="0.2">
      <c r="D75" s="7"/>
      <c r="H75" s="7"/>
    </row>
    <row r="76" spans="1:12" x14ac:dyDescent="0.2">
      <c r="D76" s="7"/>
      <c r="H76" s="7"/>
    </row>
  </sheetData>
  <sheetProtection sheet="1" objects="1" scenarios="1"/>
  <mergeCells count="9">
    <mergeCell ref="B40:E40"/>
    <mergeCell ref="F40:I40"/>
    <mergeCell ref="J40:M40"/>
    <mergeCell ref="B1:D1"/>
    <mergeCell ref="F1:H1"/>
    <mergeCell ref="J1:L1"/>
    <mergeCell ref="B21:D21"/>
    <mergeCell ref="F21:H21"/>
    <mergeCell ref="J21:L21"/>
  </mergeCells>
  <printOptions gridLines="1"/>
  <pageMargins left="0.19685039370078741" right="0.15748031496062992" top="0.59055118110236227" bottom="0.39370078740157483" header="0.19685039370078741" footer="0.23622047244094491"/>
  <pageSetup paperSize="9" scale="90" orientation="landscape" r:id="rId1"/>
  <headerFooter alignWithMargins="0">
    <oddHeader xml:space="preserve">&amp;CSkatteinngangen i kommunesektoren etter måned </oddHeader>
    <oddFooter>&amp;LKS&amp;R&amp;F</oddFooter>
  </headerFooter>
  <rowBreaks count="2" manualBreakCount="2">
    <brk id="38" max="12" man="1"/>
    <brk id="71" max="16383" man="1"/>
  </rowBreaks>
  <ignoredErrors>
    <ignoredError sqref="E42 I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4</vt:i4>
      </vt:variant>
      <vt:variant>
        <vt:lpstr>Diagrammer</vt:lpstr>
      </vt:variant>
      <vt:variant>
        <vt:i4>2</vt:i4>
      </vt:variant>
      <vt:variant>
        <vt:lpstr>Navngitte områder</vt:lpstr>
      </vt:variant>
      <vt:variant>
        <vt:i4>5</vt:i4>
      </vt:variant>
    </vt:vector>
  </HeadingPairs>
  <TitlesOfParts>
    <vt:vector size="11" baseType="lpstr">
      <vt:lpstr>kommuner</vt:lpstr>
      <vt:lpstr>fylker</vt:lpstr>
      <vt:lpstr>fylker gml</vt:lpstr>
      <vt:lpstr>tabellalle</vt:lpstr>
      <vt:lpstr>Diagram K</vt:lpstr>
      <vt:lpstr>Diagram FK</vt:lpstr>
      <vt:lpstr>'fylker gml'!Utskriftsområde</vt:lpstr>
      <vt:lpstr>kommuner!Utskriftsområde</vt:lpstr>
      <vt:lpstr>tabellalle!Utskriftsområde</vt:lpstr>
      <vt:lpstr>'fylker gml'!Utskriftstitler</vt:lpstr>
      <vt:lpstr>kommuner!Utskriftstitler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Børre Stolp</dc:creator>
  <cp:lastModifiedBy>Martin Fjordholm</cp:lastModifiedBy>
  <cp:lastPrinted>2019-04-15T08:04:10Z</cp:lastPrinted>
  <dcterms:created xsi:type="dcterms:W3CDTF">2013-03-20T09:44:44Z</dcterms:created>
  <dcterms:modified xsi:type="dcterms:W3CDTF">2019-05-16T09:56:47Z</dcterms:modified>
</cp:coreProperties>
</file>